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olaboramds-my.sharepoint.com/personal/agarrido_desarrollosocial_cl/Documents/ALEJANDRA GARRIDO/AGarrido/2025/GLOSAS 2025/4TO. TRIMESTRE 2025/"/>
    </mc:Choice>
  </mc:AlternateContent>
  <xr:revisionPtr revIDLastSave="0" documentId="14_{67FC1559-171A-47B3-8157-823E1C81662D}" xr6:coauthVersionLast="47" xr6:coauthVersionMax="47" xr10:uidLastSave="{00000000-0000-0000-0000-000000000000}"/>
  <bookViews>
    <workbookView xWindow="20370" yWindow="-4815" windowWidth="29040" windowHeight="15720" tabRatio="968" firstSheet="21" activeTab="27" xr2:uid="{00000000-000D-0000-FFFF-FFFF00000000}"/>
  </bookViews>
  <sheets>
    <sheet name="24-01-010 Ind. Prog. Bonif. " sheetId="3" r:id="rId1"/>
    <sheet name="24-01-010 Res. Prog. Bonif. " sheetId="4" r:id="rId2"/>
    <sheet name="24-01-337 Ind. Bonos Art. 2" sheetId="8" r:id="rId3"/>
    <sheet name="24-01-337 Res. Bonos Art. 2" sheetId="9" r:id="rId4"/>
    <sheet name="24-02-010 Ind. A.Téc SENADIS" sheetId="10" r:id="rId5"/>
    <sheet name="24-02-010 Res. A.Téc SENADIS" sheetId="11" r:id="rId6"/>
    <sheet name="24-02-012 Ind. Alim - JUNAEB" sheetId="44" r:id="rId7"/>
    <sheet name="24-02-012 Res. Alim - JUNAEB" sheetId="45" r:id="rId8"/>
    <sheet name="24-02-014 Ind. FOSIS" sheetId="46" r:id="rId9"/>
    <sheet name="24-02-014 Res. FOSIS" sheetId="47" r:id="rId10"/>
    <sheet name="24-02-015 Ind. INTEGRA" sheetId="48" r:id="rId11"/>
    <sheet name="24-02-015 Res. INTEGRA" sheetId="49" r:id="rId12"/>
    <sheet name="24-02-020 Ind. EM - JUNAEB " sheetId="50" r:id="rId13"/>
    <sheet name="24-02-020 Res. EM - JUNAEB" sheetId="51" r:id="rId14"/>
    <sheet name="24-03-335 Ind. HABITABILIDAD" sheetId="52" r:id="rId15"/>
    <sheet name="24-03-335 Res. HABITABILIDAD" sheetId="53" r:id="rId16"/>
    <sheet name="24-03-340 Ind. Adulto Mayor" sheetId="54" r:id="rId17"/>
    <sheet name="24-03-340 Res. Adulto Mayor" sheetId="55" r:id="rId18"/>
    <sheet name="24-03-343 Ind. CALLE" sheetId="56" r:id="rId19"/>
    <sheet name="24-03-343 Res. CALLE" sheetId="57" r:id="rId20"/>
    <sheet name="24-03-344 Ind. AUTOCONSUMO" sheetId="58" r:id="rId21"/>
    <sheet name="24-03-344 Res. AUTOCONSUMO" sheetId="59" r:id="rId22"/>
    <sheet name="24-03-345 Ind. PROG. EJE" sheetId="60" r:id="rId23"/>
    <sheet name="24-03-345 Res. PROG. EJE" sheetId="61" r:id="rId24"/>
    <sheet name="24-03-997 Ind. Cuid. Temporales" sheetId="62" r:id="rId25"/>
    <sheet name="24-03-997 Res. Cuid. Temporales" sheetId="63" r:id="rId26"/>
    <sheet name="24-03-999 Ind. MIU CHS- CONADI" sheetId="64" r:id="rId27"/>
    <sheet name="24-03-999 Res. MIU CHS- CONADI" sheetId="65" r:id="rId28"/>
  </sheets>
  <definedNames>
    <definedName name="_xlnm.Print_Area" localSheetId="0">'24-01-010 Ind. Prog. Bonif. '!$A$1:$AJ$77</definedName>
    <definedName name="_xlnm.Print_Area" localSheetId="2">'24-01-337 Ind. Bonos Art. 2'!$A$1:$AJ$456</definedName>
    <definedName name="_xlnm.Print_Area" localSheetId="4">'24-02-010 Ind. A.Téc SENADIS'!$A$1:$AJ$77</definedName>
    <definedName name="_xlnm.Print_Area" localSheetId="6">'24-02-012 Ind. Alim - JUNAEB'!$A$1:$AJ$77</definedName>
    <definedName name="_xlnm.Print_Area" localSheetId="8">'24-02-014 Ind. FOSIS'!$A$1:$AJ$77</definedName>
    <definedName name="_xlnm.Print_Area" localSheetId="10">'24-02-015 Ind. INTEGRA'!$A$1:$AJ$77</definedName>
    <definedName name="_xlnm.Print_Area" localSheetId="12">'24-02-020 Ind. EM - JUNAEB '!$A$1:$AJ$77</definedName>
    <definedName name="_xlnm.Print_Area" localSheetId="14">'24-03-335 Ind. HABITABILIDAD'!$A$1:$AJ$346</definedName>
    <definedName name="_xlnm.Print_Area" localSheetId="16">'24-03-340 Ind. Adulto Mayor'!$A$1:$AJ$626</definedName>
    <definedName name="_xlnm.Print_Area" localSheetId="18">'24-03-343 Ind. CALLE'!$A$1:$AJ$126</definedName>
    <definedName name="_xlnm.Print_Area" localSheetId="20">'24-03-344 Ind. AUTOCONSUMO'!$A$1:$AJ$239</definedName>
    <definedName name="_xlnm.Print_Area" localSheetId="22">'24-03-345 Ind. PROG. EJE'!$A$1:$AJ$356</definedName>
    <definedName name="_xlnm.Print_Area" localSheetId="24">'24-03-997 Ind. Cuid. Temporales'!$A$1:$AJ$205</definedName>
    <definedName name="_xlnm.Print_Area" localSheetId="26">'24-03-999 Ind. MIU CHS- CONADI'!$A$1:$AJ$77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25" i="60" l="1"/>
  <c r="Y26" i="60"/>
  <c r="Y27" i="60"/>
  <c r="Y28" i="60"/>
  <c r="Y29" i="60"/>
  <c r="Y30" i="60"/>
  <c r="Y31" i="60"/>
  <c r="Y15" i="60"/>
  <c r="S149" i="60"/>
  <c r="T149" i="60"/>
  <c r="U149" i="60"/>
  <c r="V149" i="60"/>
  <c r="W149" i="60"/>
  <c r="X149" i="60"/>
  <c r="Y149" i="60"/>
  <c r="Z149" i="60"/>
  <c r="AA149" i="60"/>
  <c r="AB149" i="60"/>
  <c r="AC149" i="60"/>
  <c r="AD149" i="60"/>
  <c r="AE149" i="60"/>
  <c r="AF149" i="60"/>
  <c r="AG149" i="60"/>
  <c r="AH149" i="60"/>
  <c r="R149" i="60"/>
  <c r="S179" i="60"/>
  <c r="T179" i="60"/>
  <c r="U179" i="60"/>
  <c r="V179" i="60"/>
  <c r="W179" i="60"/>
  <c r="X179" i="60"/>
  <c r="Y179" i="60"/>
  <c r="Z179" i="60"/>
  <c r="AA179" i="60"/>
  <c r="AB179" i="60"/>
  <c r="AC179" i="60"/>
  <c r="AD179" i="60"/>
  <c r="AE179" i="60"/>
  <c r="AF179" i="60"/>
  <c r="AG179" i="60"/>
  <c r="AH179" i="60"/>
  <c r="R179" i="60"/>
  <c r="S215" i="60"/>
  <c r="T215" i="60"/>
  <c r="U215" i="60"/>
  <c r="V215" i="60"/>
  <c r="W215" i="60"/>
  <c r="X215" i="60"/>
  <c r="Y215" i="60"/>
  <c r="Z215" i="60"/>
  <c r="AA215" i="60"/>
  <c r="AB215" i="60"/>
  <c r="AC215" i="60"/>
  <c r="AD215" i="60"/>
  <c r="AE215" i="60"/>
  <c r="AF215" i="60"/>
  <c r="AG215" i="60"/>
  <c r="AH215" i="60"/>
  <c r="R215" i="60"/>
  <c r="S247" i="60"/>
  <c r="T247" i="60"/>
  <c r="U247" i="60"/>
  <c r="V247" i="60"/>
  <c r="W247" i="60"/>
  <c r="X247" i="60"/>
  <c r="Y247" i="60"/>
  <c r="Z247" i="60"/>
  <c r="AA247" i="60"/>
  <c r="AB247" i="60"/>
  <c r="AC247" i="60"/>
  <c r="AD247" i="60"/>
  <c r="AE247" i="60"/>
  <c r="AF247" i="60"/>
  <c r="AG247" i="60"/>
  <c r="AH247" i="60"/>
  <c r="R247" i="60"/>
  <c r="AD257" i="60"/>
  <c r="AE257" i="60"/>
  <c r="AF257" i="60"/>
  <c r="AG257" i="60"/>
  <c r="AG355" i="60" s="1"/>
  <c r="AH257" i="60"/>
  <c r="S257" i="60"/>
  <c r="T257" i="60"/>
  <c r="U257" i="60"/>
  <c r="V257" i="60"/>
  <c r="W257" i="60"/>
  <c r="X257" i="60"/>
  <c r="Y257" i="60"/>
  <c r="Z257" i="60"/>
  <c r="AA257" i="60"/>
  <c r="AB257" i="60"/>
  <c r="AC257" i="60"/>
  <c r="R257" i="60"/>
  <c r="Z263" i="60"/>
  <c r="AA263" i="60"/>
  <c r="AB263" i="60"/>
  <c r="AC263" i="60"/>
  <c r="AD263" i="60"/>
  <c r="AE263" i="60"/>
  <c r="AF263" i="60"/>
  <c r="AG263" i="60"/>
  <c r="AH263" i="60"/>
  <c r="S263" i="60"/>
  <c r="T263" i="60"/>
  <c r="U263" i="60"/>
  <c r="V263" i="60"/>
  <c r="W263" i="60"/>
  <c r="X263" i="60"/>
  <c r="Y263" i="60"/>
  <c r="R263" i="60"/>
  <c r="AA278" i="60"/>
  <c r="AB278" i="60"/>
  <c r="Z278" i="60"/>
  <c r="W278" i="60"/>
  <c r="X278" i="60"/>
  <c r="V278" i="60"/>
  <c r="S278" i="60"/>
  <c r="T278" i="60"/>
  <c r="R278" i="60"/>
  <c r="AH284" i="60"/>
  <c r="AF284" i="60"/>
  <c r="AE284" i="60"/>
  <c r="AD284" i="60"/>
  <c r="AC284" i="60"/>
  <c r="AB284" i="60"/>
  <c r="AA284" i="60"/>
  <c r="Z284" i="60"/>
  <c r="Y284" i="60"/>
  <c r="X284" i="60"/>
  <c r="W284" i="60"/>
  <c r="V284" i="60"/>
  <c r="AH307" i="60"/>
  <c r="AF307" i="60"/>
  <c r="AE307" i="60"/>
  <c r="AD307" i="60"/>
  <c r="AC307" i="60"/>
  <c r="AB307" i="60"/>
  <c r="AA307" i="60"/>
  <c r="Z307" i="60"/>
  <c r="Y307" i="60"/>
  <c r="X307" i="60"/>
  <c r="W307" i="60"/>
  <c r="V307" i="60"/>
  <c r="U307" i="60"/>
  <c r="T307" i="60"/>
  <c r="S307" i="60"/>
  <c r="Y350" i="60"/>
  <c r="X350" i="60"/>
  <c r="W350" i="60"/>
  <c r="V350" i="60"/>
  <c r="X32" i="60"/>
  <c r="W32" i="60"/>
  <c r="V32" i="60"/>
  <c r="U32" i="60"/>
  <c r="T32" i="60"/>
  <c r="S32" i="60"/>
  <c r="R32" i="60"/>
  <c r="Y32" i="60"/>
  <c r="V22" i="61"/>
  <c r="T22" i="61"/>
  <c r="S22" i="61"/>
  <c r="AH350" i="60"/>
  <c r="AG350" i="60"/>
  <c r="AF350" i="60"/>
  <c r="AE350" i="60"/>
  <c r="AD350" i="60"/>
  <c r="AC350" i="60"/>
  <c r="U350" i="60"/>
  <c r="AC338" i="60"/>
  <c r="AC339" i="60"/>
  <c r="AC340" i="60"/>
  <c r="AC341" i="60"/>
  <c r="AC342" i="60"/>
  <c r="AC343" i="60"/>
  <c r="AC344" i="60"/>
  <c r="AC345" i="60"/>
  <c r="AC346" i="60"/>
  <c r="AC347" i="60"/>
  <c r="AC348" i="60"/>
  <c r="AC349" i="60"/>
  <c r="Y338" i="60"/>
  <c r="Y339" i="60"/>
  <c r="Y340" i="60"/>
  <c r="Y341" i="60"/>
  <c r="Y342" i="60"/>
  <c r="Y343" i="60"/>
  <c r="Y344" i="60"/>
  <c r="Y345" i="60"/>
  <c r="Y346" i="60"/>
  <c r="Y347" i="60"/>
  <c r="Y348" i="60"/>
  <c r="Y349" i="60"/>
  <c r="U311" i="60"/>
  <c r="U312" i="60"/>
  <c r="U313" i="60"/>
  <c r="U314" i="60"/>
  <c r="U315" i="60"/>
  <c r="U316" i="60"/>
  <c r="U317" i="60"/>
  <c r="U318" i="60"/>
  <c r="U319" i="60"/>
  <c r="U320" i="60"/>
  <c r="U321" i="60"/>
  <c r="U322" i="60"/>
  <c r="U323" i="60"/>
  <c r="U324" i="60"/>
  <c r="U325" i="60"/>
  <c r="U326" i="60"/>
  <c r="U327" i="60"/>
  <c r="U328" i="60"/>
  <c r="U329" i="60"/>
  <c r="U330" i="60"/>
  <c r="U331" i="60"/>
  <c r="U332" i="60"/>
  <c r="U333" i="60"/>
  <c r="U334" i="60"/>
  <c r="U335" i="60"/>
  <c r="U336" i="60"/>
  <c r="U337" i="60"/>
  <c r="U338" i="60"/>
  <c r="U339" i="60"/>
  <c r="U340" i="60"/>
  <c r="U341" i="60"/>
  <c r="U342" i="60"/>
  <c r="U343" i="60"/>
  <c r="U344" i="60"/>
  <c r="U345" i="60"/>
  <c r="U346" i="60"/>
  <c r="U347" i="60"/>
  <c r="U348" i="60"/>
  <c r="U349" i="60"/>
  <c r="AC287" i="60"/>
  <c r="AC288" i="60"/>
  <c r="AC289" i="60"/>
  <c r="AC290" i="60"/>
  <c r="AC291" i="60"/>
  <c r="AC292" i="60"/>
  <c r="AC293" i="60"/>
  <c r="AC294" i="60"/>
  <c r="AC295" i="60"/>
  <c r="AC296" i="60"/>
  <c r="AC297" i="60"/>
  <c r="AC298" i="60"/>
  <c r="AC299" i="60"/>
  <c r="AC300" i="60"/>
  <c r="AC301" i="60"/>
  <c r="AC302" i="60"/>
  <c r="AC303" i="60"/>
  <c r="AC304" i="60"/>
  <c r="AC305" i="60"/>
  <c r="AC306" i="60"/>
  <c r="Y287" i="60"/>
  <c r="Y288" i="60"/>
  <c r="Y289" i="60"/>
  <c r="Y290" i="60"/>
  <c r="Y291" i="60"/>
  <c r="Y292" i="60"/>
  <c r="Y293" i="60"/>
  <c r="Y294" i="60"/>
  <c r="Y295" i="60"/>
  <c r="Y296" i="60"/>
  <c r="Y297" i="60"/>
  <c r="Y298" i="60"/>
  <c r="Y299" i="60"/>
  <c r="Y300" i="60"/>
  <c r="Y301" i="60"/>
  <c r="Y302" i="60"/>
  <c r="Y303" i="60"/>
  <c r="Y304" i="60"/>
  <c r="Y305" i="60"/>
  <c r="Y306" i="60"/>
  <c r="U287" i="60"/>
  <c r="U288" i="60"/>
  <c r="U289" i="60"/>
  <c r="U290" i="60"/>
  <c r="U291" i="60"/>
  <c r="U292" i="60"/>
  <c r="U293" i="60"/>
  <c r="U294" i="60"/>
  <c r="U295" i="60"/>
  <c r="U296" i="60"/>
  <c r="U297" i="60"/>
  <c r="U298" i="60"/>
  <c r="U299" i="60"/>
  <c r="U300" i="60"/>
  <c r="U301" i="60"/>
  <c r="U302" i="60"/>
  <c r="U303" i="60"/>
  <c r="U304" i="60"/>
  <c r="U305" i="60"/>
  <c r="U306" i="60"/>
  <c r="AG284" i="60"/>
  <c r="AC282" i="60"/>
  <c r="AC283" i="60"/>
  <c r="Y282" i="60"/>
  <c r="Y283" i="60"/>
  <c r="U282" i="60"/>
  <c r="U283" i="60"/>
  <c r="AD278" i="60"/>
  <c r="AC278" i="60"/>
  <c r="Y278" i="60"/>
  <c r="U278" i="60"/>
  <c r="AC261" i="60"/>
  <c r="AC262" i="60"/>
  <c r="Y261" i="60"/>
  <c r="Y262" i="60"/>
  <c r="U261" i="60"/>
  <c r="U262" i="60"/>
  <c r="AC251" i="60"/>
  <c r="AC252" i="60"/>
  <c r="AC253" i="60"/>
  <c r="AC254" i="60"/>
  <c r="AC255" i="60"/>
  <c r="AC256" i="60"/>
  <c r="Y251" i="60"/>
  <c r="Y252" i="60"/>
  <c r="Y253" i="60"/>
  <c r="Y254" i="60"/>
  <c r="Y255" i="60"/>
  <c r="Y256" i="60"/>
  <c r="U251" i="60"/>
  <c r="U252" i="60"/>
  <c r="U253" i="60"/>
  <c r="U254" i="60"/>
  <c r="U255" i="60"/>
  <c r="U256" i="60"/>
  <c r="AC223" i="60"/>
  <c r="AC224" i="60"/>
  <c r="AC225" i="60"/>
  <c r="AC226" i="60"/>
  <c r="AC227" i="60"/>
  <c r="AC228" i="60"/>
  <c r="AC229" i="60"/>
  <c r="AC230" i="60"/>
  <c r="AC231" i="60"/>
  <c r="AC232" i="60"/>
  <c r="AC233" i="60"/>
  <c r="AC234" i="60"/>
  <c r="AC235" i="60"/>
  <c r="AC236" i="60"/>
  <c r="AC237" i="60"/>
  <c r="AC238" i="60"/>
  <c r="AC239" i="60"/>
  <c r="AC240" i="60"/>
  <c r="AC241" i="60"/>
  <c r="AC242" i="60"/>
  <c r="AC243" i="60"/>
  <c r="AC244" i="60"/>
  <c r="AC245" i="60"/>
  <c r="AC246" i="60"/>
  <c r="Y223" i="60"/>
  <c r="Y224" i="60"/>
  <c r="Y225" i="60"/>
  <c r="Y226" i="60"/>
  <c r="Y227" i="60"/>
  <c r="Y228" i="60"/>
  <c r="Y229" i="60"/>
  <c r="Y230" i="60"/>
  <c r="Y231" i="60"/>
  <c r="Y232" i="60"/>
  <c r="Y233" i="60"/>
  <c r="Y234" i="60"/>
  <c r="Y235" i="60"/>
  <c r="Y236" i="60"/>
  <c r="Y237" i="60"/>
  <c r="Y238" i="60"/>
  <c r="Y239" i="60"/>
  <c r="Y240" i="60"/>
  <c r="Y241" i="60"/>
  <c r="Y242" i="60"/>
  <c r="Y243" i="60"/>
  <c r="Y244" i="60"/>
  <c r="Y245" i="60"/>
  <c r="Y246" i="60"/>
  <c r="U218" i="60"/>
  <c r="U219" i="60"/>
  <c r="U220" i="60"/>
  <c r="U221" i="60"/>
  <c r="U222" i="60"/>
  <c r="U223" i="60"/>
  <c r="U224" i="60"/>
  <c r="U225" i="60"/>
  <c r="U226" i="60"/>
  <c r="U227" i="60"/>
  <c r="U228" i="60"/>
  <c r="U229" i="60"/>
  <c r="U230" i="60"/>
  <c r="U231" i="60"/>
  <c r="U232" i="60"/>
  <c r="U233" i="60"/>
  <c r="U234" i="60"/>
  <c r="U235" i="60"/>
  <c r="U236" i="60"/>
  <c r="U237" i="60"/>
  <c r="U238" i="60"/>
  <c r="U239" i="60"/>
  <c r="U240" i="60"/>
  <c r="U241" i="60"/>
  <c r="U242" i="60"/>
  <c r="U243" i="60"/>
  <c r="U244" i="60"/>
  <c r="U245" i="60"/>
  <c r="U246" i="60"/>
  <c r="AI214" i="60"/>
  <c r="AC182" i="60"/>
  <c r="AC183" i="60"/>
  <c r="AC184" i="60"/>
  <c r="AC185" i="60"/>
  <c r="AC186" i="60"/>
  <c r="AC187" i="60"/>
  <c r="AC188" i="60"/>
  <c r="AC189" i="60"/>
  <c r="AC190" i="60"/>
  <c r="AC191" i="60"/>
  <c r="AC192" i="60"/>
  <c r="AC193" i="60"/>
  <c r="AC194" i="60"/>
  <c r="AC195" i="60"/>
  <c r="AC196" i="60"/>
  <c r="AC197" i="60"/>
  <c r="AC198" i="60"/>
  <c r="AC199" i="60"/>
  <c r="AC200" i="60"/>
  <c r="AC201" i="60"/>
  <c r="AC202" i="60"/>
  <c r="AC203" i="60"/>
  <c r="AC204" i="60"/>
  <c r="AC205" i="60"/>
  <c r="AC206" i="60"/>
  <c r="AC207" i="60"/>
  <c r="AC208" i="60"/>
  <c r="AC209" i="60"/>
  <c r="AC210" i="60"/>
  <c r="AC211" i="60"/>
  <c r="AC212" i="60"/>
  <c r="AC213" i="60"/>
  <c r="AC214" i="60"/>
  <c r="Y182" i="60"/>
  <c r="Y183" i="60"/>
  <c r="Y184" i="60"/>
  <c r="Y185" i="60"/>
  <c r="Y186" i="60"/>
  <c r="Y187" i="60"/>
  <c r="Y188" i="60"/>
  <c r="Y189" i="60"/>
  <c r="Y190" i="60"/>
  <c r="Y191" i="60"/>
  <c r="Y192" i="60"/>
  <c r="Y193" i="60"/>
  <c r="Y194" i="60"/>
  <c r="Y195" i="60"/>
  <c r="Y196" i="60"/>
  <c r="Y197" i="60"/>
  <c r="Y198" i="60"/>
  <c r="Y199" i="60"/>
  <c r="Y200" i="60"/>
  <c r="Y201" i="60"/>
  <c r="Y202" i="60"/>
  <c r="Y203" i="60"/>
  <c r="Y204" i="60"/>
  <c r="Y205" i="60"/>
  <c r="Y206" i="60"/>
  <c r="Y207" i="60"/>
  <c r="Y208" i="60"/>
  <c r="Y209" i="60"/>
  <c r="Y210" i="60"/>
  <c r="Y211" i="60"/>
  <c r="Y212" i="60"/>
  <c r="Y213" i="60"/>
  <c r="Y214" i="60"/>
  <c r="U182" i="60"/>
  <c r="U183" i="60"/>
  <c r="U184" i="60"/>
  <c r="U185" i="60"/>
  <c r="U186" i="60"/>
  <c r="U187" i="60"/>
  <c r="U188" i="60"/>
  <c r="U189" i="60"/>
  <c r="U190" i="60"/>
  <c r="U191" i="60"/>
  <c r="U192" i="60"/>
  <c r="U193" i="60"/>
  <c r="U194" i="60"/>
  <c r="U195" i="60"/>
  <c r="U196" i="60"/>
  <c r="U197" i="60"/>
  <c r="U198" i="60"/>
  <c r="U199" i="60"/>
  <c r="U200" i="60"/>
  <c r="U201" i="60"/>
  <c r="U202" i="60"/>
  <c r="U203" i="60"/>
  <c r="U204" i="60"/>
  <c r="U205" i="60"/>
  <c r="U206" i="60"/>
  <c r="U207" i="60"/>
  <c r="U208" i="60"/>
  <c r="U209" i="60"/>
  <c r="U210" i="60"/>
  <c r="U211" i="60"/>
  <c r="U212" i="60"/>
  <c r="U213" i="60"/>
  <c r="U214" i="60"/>
  <c r="Y158" i="60"/>
  <c r="Y159" i="60"/>
  <c r="Y160" i="60"/>
  <c r="Y161" i="60"/>
  <c r="Y162" i="60"/>
  <c r="Y163" i="60"/>
  <c r="Y164" i="60"/>
  <c r="Y165" i="60"/>
  <c r="Y166" i="60"/>
  <c r="Y167" i="60"/>
  <c r="Y168" i="60"/>
  <c r="Y169" i="60"/>
  <c r="Y170" i="60"/>
  <c r="Y171" i="60"/>
  <c r="Y172" i="60"/>
  <c r="Y173" i="60"/>
  <c r="Y174" i="60"/>
  <c r="Y175" i="60"/>
  <c r="Y176" i="60"/>
  <c r="Y177" i="60"/>
  <c r="Y178" i="60"/>
  <c r="AI114" i="60"/>
  <c r="AI113" i="60"/>
  <c r="AI112" i="60"/>
  <c r="AI111" i="60"/>
  <c r="AI110" i="60"/>
  <c r="AI109" i="60"/>
  <c r="AI108" i="60"/>
  <c r="AI107" i="60"/>
  <c r="AI106" i="60"/>
  <c r="AI105" i="60"/>
  <c r="AI104" i="60"/>
  <c r="AI103" i="60"/>
  <c r="AI102" i="60"/>
  <c r="AI101" i="60"/>
  <c r="AI100" i="60"/>
  <c r="AI99" i="60"/>
  <c r="AI98" i="60"/>
  <c r="AI97" i="60"/>
  <c r="AI96" i="60"/>
  <c r="AI95" i="60"/>
  <c r="AI94" i="60"/>
  <c r="AI93" i="60"/>
  <c r="AI92" i="60"/>
  <c r="AI91" i="60"/>
  <c r="AI90" i="60"/>
  <c r="AI89" i="60"/>
  <c r="AI88" i="60"/>
  <c r="AI87" i="60"/>
  <c r="AI86" i="60"/>
  <c r="AI85" i="60"/>
  <c r="AI84" i="60"/>
  <c r="AI83" i="60"/>
  <c r="AC115" i="60"/>
  <c r="Y115" i="60"/>
  <c r="U115" i="60"/>
  <c r="AG48" i="60"/>
  <c r="AF48" i="60"/>
  <c r="AE48" i="60"/>
  <c r="AD48" i="60"/>
  <c r="AC48" i="60"/>
  <c r="Y48" i="60"/>
  <c r="U48" i="60"/>
  <c r="T48" i="60"/>
  <c r="S48" i="60"/>
  <c r="R48" i="60"/>
  <c r="AG32" i="60"/>
  <c r="AC32" i="60"/>
  <c r="AG22" i="60"/>
  <c r="AF22" i="60"/>
  <c r="AE22" i="60"/>
  <c r="AD22" i="60"/>
  <c r="U19" i="60"/>
  <c r="U22" i="60" s="1"/>
  <c r="U20" i="60"/>
  <c r="U21" i="60"/>
  <c r="Y19" i="60"/>
  <c r="Y22" i="60" s="1"/>
  <c r="Y20" i="60"/>
  <c r="Y21" i="60"/>
  <c r="AC19" i="60"/>
  <c r="AC20" i="60"/>
  <c r="AC21" i="60"/>
  <c r="AH10" i="60"/>
  <c r="AH11" i="60"/>
  <c r="AH12" i="60"/>
  <c r="AH13" i="60"/>
  <c r="AH14" i="60"/>
  <c r="AG10" i="60"/>
  <c r="AG11" i="60"/>
  <c r="AG12" i="60"/>
  <c r="AG13" i="60"/>
  <c r="AG14" i="60"/>
  <c r="AC15" i="60"/>
  <c r="R15" i="60"/>
  <c r="S15" i="60"/>
  <c r="T15" i="60"/>
  <c r="U15" i="60"/>
  <c r="V22" i="59"/>
  <c r="U22" i="59"/>
  <c r="T22" i="59"/>
  <c r="S22" i="59"/>
  <c r="T25" i="59"/>
  <c r="AH237" i="58"/>
  <c r="AG237" i="58"/>
  <c r="AE237" i="58"/>
  <c r="AF237" i="58"/>
  <c r="AD237" i="58"/>
  <c r="AE220" i="58"/>
  <c r="AF220" i="58"/>
  <c r="V220" i="58"/>
  <c r="W220" i="58"/>
  <c r="X220" i="58"/>
  <c r="Y220" i="58"/>
  <c r="Z220" i="58"/>
  <c r="AA220" i="58"/>
  <c r="AB220" i="58"/>
  <c r="AC220" i="58"/>
  <c r="AC201" i="58"/>
  <c r="AC202" i="58"/>
  <c r="AC203" i="58"/>
  <c r="AC204" i="58"/>
  <c r="AC205" i="58"/>
  <c r="AC206" i="58"/>
  <c r="AC207" i="58"/>
  <c r="AC208" i="58"/>
  <c r="AC209" i="58"/>
  <c r="AC210" i="58"/>
  <c r="AC211" i="58"/>
  <c r="AC212" i="58"/>
  <c r="AC213" i="58"/>
  <c r="AC214" i="58"/>
  <c r="AC215" i="58"/>
  <c r="AC216" i="58"/>
  <c r="AC217" i="58"/>
  <c r="AC218" i="58"/>
  <c r="AC219" i="58"/>
  <c r="Y201" i="58"/>
  <c r="Y202" i="58"/>
  <c r="Y203" i="58"/>
  <c r="Y204" i="58"/>
  <c r="Y205" i="58"/>
  <c r="Y206" i="58"/>
  <c r="Y207" i="58"/>
  <c r="Y208" i="58"/>
  <c r="Y209" i="58"/>
  <c r="Y210" i="58"/>
  <c r="Y211" i="58"/>
  <c r="Y212" i="58"/>
  <c r="Y213" i="58"/>
  <c r="Y214" i="58"/>
  <c r="Y215" i="58"/>
  <c r="Y216" i="58"/>
  <c r="Y217" i="58"/>
  <c r="Y218" i="58"/>
  <c r="Y219" i="58"/>
  <c r="U201" i="58"/>
  <c r="U202" i="58"/>
  <c r="U203" i="58"/>
  <c r="U204" i="58"/>
  <c r="U205" i="58"/>
  <c r="U206" i="58"/>
  <c r="U207" i="58"/>
  <c r="U208" i="58"/>
  <c r="U209" i="58"/>
  <c r="U210" i="58"/>
  <c r="U211" i="58"/>
  <c r="U212" i="58"/>
  <c r="U213" i="58"/>
  <c r="U214" i="58"/>
  <c r="U215" i="58"/>
  <c r="U216" i="58"/>
  <c r="U217" i="58"/>
  <c r="U218" i="58"/>
  <c r="U219" i="58"/>
  <c r="AH184" i="58"/>
  <c r="AH185" i="58"/>
  <c r="AH186" i="58"/>
  <c r="AH187" i="58"/>
  <c r="AH188" i="58"/>
  <c r="AH189" i="58"/>
  <c r="AH190" i="58"/>
  <c r="AH191" i="58"/>
  <c r="AH192" i="58"/>
  <c r="AH193" i="58"/>
  <c r="AH194" i="58"/>
  <c r="AE195" i="58"/>
  <c r="AF195" i="58"/>
  <c r="AD195" i="58"/>
  <c r="AH179" i="58"/>
  <c r="AH180" i="58"/>
  <c r="AE181" i="58"/>
  <c r="AE176" i="58"/>
  <c r="AF176" i="58"/>
  <c r="AD176" i="58"/>
  <c r="AE170" i="58"/>
  <c r="AF170" i="58"/>
  <c r="AD170" i="58"/>
  <c r="AH60" i="58"/>
  <c r="AH61" i="58"/>
  <c r="AH62" i="58"/>
  <c r="AH63" i="58"/>
  <c r="AH64" i="58"/>
  <c r="AH65" i="58"/>
  <c r="AH66" i="58"/>
  <c r="AH67" i="58"/>
  <c r="AH68" i="58"/>
  <c r="AH69" i="58"/>
  <c r="AH70" i="58"/>
  <c r="AH71" i="58"/>
  <c r="AH72" i="58"/>
  <c r="AH73" i="58"/>
  <c r="AH74" i="58"/>
  <c r="AH75" i="58"/>
  <c r="AH76" i="58"/>
  <c r="AH77" i="58"/>
  <c r="AH78" i="58"/>
  <c r="AG60" i="58"/>
  <c r="AG61" i="58"/>
  <c r="AG62" i="58"/>
  <c r="AG63" i="58"/>
  <c r="AG64" i="58"/>
  <c r="AG65" i="58"/>
  <c r="AG66" i="58"/>
  <c r="AG67" i="58"/>
  <c r="AG68" i="58"/>
  <c r="AG69" i="58"/>
  <c r="AG70" i="58"/>
  <c r="AG71" i="58"/>
  <c r="AG72" i="58"/>
  <c r="AG73" i="58"/>
  <c r="AG74" i="58"/>
  <c r="AG75" i="58"/>
  <c r="AG76" i="58"/>
  <c r="AG77" i="58"/>
  <c r="AG78" i="58"/>
  <c r="AF79" i="58"/>
  <c r="AH41" i="58"/>
  <c r="AH42" i="58"/>
  <c r="AH43" i="58"/>
  <c r="AH44" i="58"/>
  <c r="AH45" i="58"/>
  <c r="AH46" i="58"/>
  <c r="AH47" i="58"/>
  <c r="AH48" i="58"/>
  <c r="AH49" i="58"/>
  <c r="AH50" i="58"/>
  <c r="AH51" i="58"/>
  <c r="AH52" i="58"/>
  <c r="AH53" i="58"/>
  <c r="AH54" i="58"/>
  <c r="AH55" i="58"/>
  <c r="AH56" i="58"/>
  <c r="AG24" i="58"/>
  <c r="AG25" i="58"/>
  <c r="AG26" i="58"/>
  <c r="AG27" i="58"/>
  <c r="AG28" i="58"/>
  <c r="AG29" i="58"/>
  <c r="AG30" i="58"/>
  <c r="AG31" i="58"/>
  <c r="AG32" i="58"/>
  <c r="AG33" i="58"/>
  <c r="AG34" i="58"/>
  <c r="AG35" i="58"/>
  <c r="AG36" i="58"/>
  <c r="AG37" i="58"/>
  <c r="AE38" i="58"/>
  <c r="AF38" i="58"/>
  <c r="AC20" i="56"/>
  <c r="AB20" i="56"/>
  <c r="AA20" i="56"/>
  <c r="Z20" i="56"/>
  <c r="AC28" i="56"/>
  <c r="AC39" i="56"/>
  <c r="AC40" i="56"/>
  <c r="AC41" i="56"/>
  <c r="AC51" i="56" s="1"/>
  <c r="AC42" i="56"/>
  <c r="AC43" i="56"/>
  <c r="AC44" i="56"/>
  <c r="AC45" i="56"/>
  <c r="AC46" i="56"/>
  <c r="AC47" i="56"/>
  <c r="AC48" i="56"/>
  <c r="AC49" i="56"/>
  <c r="AC50" i="56"/>
  <c r="Y103" i="56"/>
  <c r="AC103" i="56"/>
  <c r="Y104" i="56"/>
  <c r="AC104" i="56"/>
  <c r="AF51" i="56"/>
  <c r="AG51" i="56"/>
  <c r="AC31" i="56"/>
  <c r="AC32" i="56"/>
  <c r="AC33" i="56"/>
  <c r="AC34" i="56"/>
  <c r="Y31" i="56"/>
  <c r="Y32" i="56"/>
  <c r="Y33" i="56"/>
  <c r="Y34" i="56"/>
  <c r="AC16" i="56"/>
  <c r="AC17" i="56"/>
  <c r="Y124" i="56"/>
  <c r="X124" i="56"/>
  <c r="W124" i="56"/>
  <c r="Z12" i="56"/>
  <c r="AG20" i="56"/>
  <c r="AF20" i="56"/>
  <c r="AE20" i="56"/>
  <c r="AD20" i="56"/>
  <c r="X20" i="56"/>
  <c r="W20" i="56"/>
  <c r="V20" i="56"/>
  <c r="S20" i="56"/>
  <c r="T20" i="56"/>
  <c r="R20" i="56"/>
  <c r="Z28" i="56"/>
  <c r="AA28" i="56"/>
  <c r="AB28" i="56"/>
  <c r="X28" i="56"/>
  <c r="W28" i="56"/>
  <c r="V28" i="56"/>
  <c r="T28" i="56"/>
  <c r="S28" i="56"/>
  <c r="R28" i="56"/>
  <c r="AB35" i="56"/>
  <c r="AB51" i="56"/>
  <c r="AA51" i="56"/>
  <c r="Z51" i="56"/>
  <c r="X51" i="56"/>
  <c r="W51" i="56"/>
  <c r="V51" i="56"/>
  <c r="T51" i="56"/>
  <c r="S51" i="56"/>
  <c r="R51" i="56"/>
  <c r="X105" i="56"/>
  <c r="S120" i="56"/>
  <c r="T120" i="56"/>
  <c r="R120" i="56"/>
  <c r="W120" i="56"/>
  <c r="X120" i="56"/>
  <c r="V120" i="56"/>
  <c r="AA120" i="56"/>
  <c r="AB120" i="56"/>
  <c r="Z120" i="56"/>
  <c r="AF84" i="56"/>
  <c r="AC120" i="56"/>
  <c r="U120" i="56"/>
  <c r="Y120" i="56"/>
  <c r="AF124" i="56"/>
  <c r="AE124" i="56"/>
  <c r="AD124" i="56"/>
  <c r="K51" i="56"/>
  <c r="K62" i="56"/>
  <c r="K92" i="56"/>
  <c r="AC307" i="54"/>
  <c r="AB307" i="54"/>
  <c r="AE624" i="54"/>
  <c r="AF624" i="54"/>
  <c r="AD624" i="54"/>
  <c r="AE620" i="54"/>
  <c r="AF620" i="54"/>
  <c r="AE523" i="54"/>
  <c r="AF523" i="54"/>
  <c r="AE479" i="54"/>
  <c r="AF479" i="54"/>
  <c r="AE472" i="54"/>
  <c r="AF472" i="54"/>
  <c r="AE446" i="54"/>
  <c r="AF446" i="54"/>
  <c r="AE440" i="54"/>
  <c r="AF440" i="54"/>
  <c r="AE426" i="54"/>
  <c r="AF426" i="54"/>
  <c r="AE372" i="54"/>
  <c r="AF372" i="54"/>
  <c r="AE307" i="54"/>
  <c r="AF307" i="54"/>
  <c r="AE249" i="54"/>
  <c r="AF249" i="54"/>
  <c r="AE187" i="54"/>
  <c r="AF187" i="54"/>
  <c r="AE119" i="54"/>
  <c r="AF119" i="54"/>
  <c r="AD119" i="54"/>
  <c r="AE72" i="54"/>
  <c r="AF72" i="54"/>
  <c r="AE43" i="54"/>
  <c r="AF43" i="54"/>
  <c r="AE27" i="54"/>
  <c r="AF27" i="54"/>
  <c r="AE18" i="54"/>
  <c r="AF18" i="54"/>
  <c r="U620" i="54"/>
  <c r="AD620" i="54"/>
  <c r="AF355" i="60" l="1"/>
  <c r="AE355" i="60"/>
  <c r="U22" i="61"/>
  <c r="Y75" i="46"/>
  <c r="AI77" i="3"/>
  <c r="U22" i="63"/>
  <c r="U25" i="63" s="1"/>
  <c r="AG75" i="62"/>
  <c r="AF75" i="62"/>
  <c r="AH199" i="62"/>
  <c r="AG199" i="62"/>
  <c r="AG196" i="62"/>
  <c r="AH196" i="62"/>
  <c r="AI196" i="62"/>
  <c r="AG197" i="62"/>
  <c r="AH197" i="62" s="1"/>
  <c r="AG198" i="62"/>
  <c r="AH198" i="62"/>
  <c r="AI198" i="62" s="1"/>
  <c r="U196" i="62"/>
  <c r="Y196" i="62"/>
  <c r="AC196" i="62"/>
  <c r="U197" i="62"/>
  <c r="Y197" i="62"/>
  <c r="AC197" i="62"/>
  <c r="U198" i="62"/>
  <c r="Y198" i="62"/>
  <c r="AC198" i="62"/>
  <c r="AF199" i="62"/>
  <c r="J199" i="62"/>
  <c r="K199" i="62"/>
  <c r="AG175" i="62"/>
  <c r="AG176" i="62"/>
  <c r="AG177" i="62"/>
  <c r="AG178" i="62"/>
  <c r="AG179" i="62"/>
  <c r="AG180" i="62"/>
  <c r="AG181" i="62"/>
  <c r="AG182" i="62"/>
  <c r="AG183" i="62"/>
  <c r="AG184" i="62"/>
  <c r="AG185" i="62"/>
  <c r="AG186" i="62"/>
  <c r="AG187" i="62"/>
  <c r="AH187" i="62" s="1"/>
  <c r="AI187" i="62" s="1"/>
  <c r="AG188" i="62"/>
  <c r="AG189" i="62"/>
  <c r="AG190" i="62"/>
  <c r="AG191" i="62"/>
  <c r="AF192" i="62"/>
  <c r="U175" i="62"/>
  <c r="Y175" i="62"/>
  <c r="AC175" i="62"/>
  <c r="U176" i="62"/>
  <c r="Y176" i="62"/>
  <c r="AC176" i="62"/>
  <c r="U177" i="62"/>
  <c r="Y177" i="62"/>
  <c r="AC177" i="62"/>
  <c r="U178" i="62"/>
  <c r="Y178" i="62"/>
  <c r="AC178" i="62"/>
  <c r="U179" i="62"/>
  <c r="Y179" i="62"/>
  <c r="AC179" i="62"/>
  <c r="U180" i="62"/>
  <c r="Y180" i="62"/>
  <c r="AC180" i="62"/>
  <c r="U181" i="62"/>
  <c r="Y181" i="62"/>
  <c r="AC181" i="62"/>
  <c r="U182" i="62"/>
  <c r="Y182" i="62"/>
  <c r="AC182" i="62"/>
  <c r="U183" i="62"/>
  <c r="Y183" i="62"/>
  <c r="AC183" i="62"/>
  <c r="U184" i="62"/>
  <c r="Y184" i="62"/>
  <c r="AC184" i="62"/>
  <c r="U185" i="62"/>
  <c r="Y185" i="62"/>
  <c r="AC185" i="62"/>
  <c r="U186" i="62"/>
  <c r="Y186" i="62"/>
  <c r="AC186" i="62"/>
  <c r="U187" i="62"/>
  <c r="Y187" i="62"/>
  <c r="AC187" i="62"/>
  <c r="U188" i="62"/>
  <c r="Y188" i="62"/>
  <c r="AC188" i="62"/>
  <c r="U189" i="62"/>
  <c r="Y189" i="62"/>
  <c r="AC189" i="62"/>
  <c r="U190" i="62"/>
  <c r="Y190" i="62"/>
  <c r="AC190" i="62"/>
  <c r="U191" i="62"/>
  <c r="Y191" i="62"/>
  <c r="AC191" i="62"/>
  <c r="J192" i="62"/>
  <c r="K192" i="62"/>
  <c r="AG161" i="62"/>
  <c r="AG162" i="62"/>
  <c r="AG163" i="62"/>
  <c r="AG164" i="62"/>
  <c r="AG165" i="62"/>
  <c r="AG166" i="62"/>
  <c r="U161" i="62"/>
  <c r="Y161" i="62"/>
  <c r="AC161" i="62"/>
  <c r="U162" i="62"/>
  <c r="Y162" i="62"/>
  <c r="AC162" i="62"/>
  <c r="U163" i="62"/>
  <c r="Y163" i="62"/>
  <c r="AC163" i="62"/>
  <c r="U164" i="62"/>
  <c r="Y164" i="62"/>
  <c r="AC164" i="62"/>
  <c r="U165" i="62"/>
  <c r="Y165" i="62"/>
  <c r="AC165" i="62"/>
  <c r="U166" i="62"/>
  <c r="Y166" i="62"/>
  <c r="AC166" i="62"/>
  <c r="AF167" i="62"/>
  <c r="U20" i="63" s="1"/>
  <c r="J167" i="62"/>
  <c r="K167" i="62"/>
  <c r="AF157" i="62"/>
  <c r="U19" i="63" s="1"/>
  <c r="J157" i="62"/>
  <c r="B19" i="63" s="1"/>
  <c r="AG152" i="62"/>
  <c r="AE153" i="62"/>
  <c r="T18" i="63" s="1"/>
  <c r="AD153" i="62"/>
  <c r="S18" i="63" s="1"/>
  <c r="AF153" i="62"/>
  <c r="U18" i="63" s="1"/>
  <c r="U152" i="62"/>
  <c r="Y152" i="62"/>
  <c r="AC152" i="62"/>
  <c r="K153" i="62"/>
  <c r="J153" i="62"/>
  <c r="B18" i="63" s="1"/>
  <c r="AF148" i="62"/>
  <c r="U17" i="63" s="1"/>
  <c r="AE148" i="62"/>
  <c r="T17" i="63" s="1"/>
  <c r="AG142" i="62"/>
  <c r="AG143" i="62"/>
  <c r="AG144" i="62"/>
  <c r="AG145" i="62"/>
  <c r="AG146" i="62"/>
  <c r="AG147" i="62"/>
  <c r="U142" i="62"/>
  <c r="Y142" i="62"/>
  <c r="AC142" i="62"/>
  <c r="U143" i="62"/>
  <c r="Y143" i="62"/>
  <c r="AC143" i="62"/>
  <c r="U144" i="62"/>
  <c r="Y144" i="62"/>
  <c r="AC144" i="62"/>
  <c r="U145" i="62"/>
  <c r="Y145" i="62"/>
  <c r="AC145" i="62"/>
  <c r="U146" i="62"/>
  <c r="Y146" i="62"/>
  <c r="AC146" i="62"/>
  <c r="U147" i="62"/>
  <c r="Y147" i="62"/>
  <c r="AC147" i="62"/>
  <c r="K148" i="62"/>
  <c r="C17" i="63" s="1"/>
  <c r="J148" i="62"/>
  <c r="B17" i="63" s="1"/>
  <c r="AG131" i="62"/>
  <c r="AG132" i="62"/>
  <c r="AG133" i="62"/>
  <c r="AG134" i="62"/>
  <c r="AG135" i="62"/>
  <c r="AG136" i="62"/>
  <c r="AG137" i="62"/>
  <c r="AG118" i="62"/>
  <c r="AG119" i="62"/>
  <c r="AG120" i="62"/>
  <c r="AG121" i="62"/>
  <c r="AG122" i="62"/>
  <c r="AG123" i="62"/>
  <c r="AG124" i="62"/>
  <c r="AG125" i="62"/>
  <c r="AG126" i="62"/>
  <c r="AG127" i="62"/>
  <c r="AG128" i="62"/>
  <c r="AG129" i="62"/>
  <c r="AG130" i="62"/>
  <c r="AF138" i="62"/>
  <c r="U16" i="63" s="1"/>
  <c r="U118" i="62"/>
  <c r="Y118" i="62"/>
  <c r="AC118" i="62"/>
  <c r="U119" i="62"/>
  <c r="Y119" i="62"/>
  <c r="AC119" i="62"/>
  <c r="U120" i="62"/>
  <c r="Y120" i="62"/>
  <c r="AC120" i="62"/>
  <c r="U121" i="62"/>
  <c r="Y121" i="62"/>
  <c r="AC121" i="62"/>
  <c r="U122" i="62"/>
  <c r="Y122" i="62"/>
  <c r="AC122" i="62"/>
  <c r="U123" i="62"/>
  <c r="Y123" i="62"/>
  <c r="AC123" i="62"/>
  <c r="U124" i="62"/>
  <c r="Y124" i="62"/>
  <c r="AC124" i="62"/>
  <c r="U125" i="62"/>
  <c r="Y125" i="62"/>
  <c r="AC125" i="62"/>
  <c r="U126" i="62"/>
  <c r="Y126" i="62"/>
  <c r="AC126" i="62"/>
  <c r="U127" i="62"/>
  <c r="Y127" i="62"/>
  <c r="AC127" i="62"/>
  <c r="U128" i="62"/>
  <c r="Y128" i="62"/>
  <c r="AC128" i="62"/>
  <c r="U129" i="62"/>
  <c r="Y129" i="62"/>
  <c r="AC129" i="62"/>
  <c r="U130" i="62"/>
  <c r="Y130" i="62"/>
  <c r="AC130" i="62"/>
  <c r="U131" i="62"/>
  <c r="Y131" i="62"/>
  <c r="AC131" i="62"/>
  <c r="U132" i="62"/>
  <c r="Y132" i="62"/>
  <c r="AC132" i="62"/>
  <c r="U133" i="62"/>
  <c r="Y133" i="62"/>
  <c r="AC133" i="62"/>
  <c r="U134" i="62"/>
  <c r="Y134" i="62"/>
  <c r="AC134" i="62"/>
  <c r="U135" i="62"/>
  <c r="Y135" i="62"/>
  <c r="AC135" i="62"/>
  <c r="U136" i="62"/>
  <c r="Y136" i="62"/>
  <c r="AC136" i="62"/>
  <c r="U137" i="62"/>
  <c r="Y137" i="62"/>
  <c r="AC137" i="62"/>
  <c r="J138" i="62"/>
  <c r="K138" i="62"/>
  <c r="C16" i="63" s="1"/>
  <c r="AF114" i="62"/>
  <c r="U15" i="63" s="1"/>
  <c r="AG103" i="62"/>
  <c r="AG104" i="62"/>
  <c r="AG105" i="62"/>
  <c r="AG106" i="62"/>
  <c r="AG107" i="62"/>
  <c r="AG108" i="62"/>
  <c r="AG109" i="62"/>
  <c r="AG110" i="62"/>
  <c r="AG111" i="62"/>
  <c r="AG112" i="62"/>
  <c r="AG113" i="62"/>
  <c r="U103" i="62"/>
  <c r="Y103" i="62"/>
  <c r="AC103" i="62"/>
  <c r="U104" i="62"/>
  <c r="Y104" i="62"/>
  <c r="AC104" i="62"/>
  <c r="U105" i="62"/>
  <c r="Y105" i="62"/>
  <c r="AC105" i="62"/>
  <c r="U106" i="62"/>
  <c r="Y106" i="62"/>
  <c r="AC106" i="62"/>
  <c r="U107" i="62"/>
  <c r="Y107" i="62"/>
  <c r="AC107" i="62"/>
  <c r="U108" i="62"/>
  <c r="Y108" i="62"/>
  <c r="AC108" i="62"/>
  <c r="U109" i="62"/>
  <c r="Y109" i="62"/>
  <c r="AC109" i="62"/>
  <c r="U110" i="62"/>
  <c r="Y110" i="62"/>
  <c r="AC110" i="62"/>
  <c r="U111" i="62"/>
  <c r="Y111" i="62"/>
  <c r="AC111" i="62"/>
  <c r="U112" i="62"/>
  <c r="Y112" i="62"/>
  <c r="AC112" i="62"/>
  <c r="U113" i="62"/>
  <c r="Y113" i="62"/>
  <c r="AC113" i="62"/>
  <c r="K114" i="62"/>
  <c r="C15" i="63" s="1"/>
  <c r="J114" i="62"/>
  <c r="B15" i="63" s="1"/>
  <c r="AF99" i="62"/>
  <c r="U14" i="63" s="1"/>
  <c r="AG93" i="62"/>
  <c r="AG94" i="62"/>
  <c r="AG95" i="62"/>
  <c r="AG96" i="62"/>
  <c r="AG97" i="62"/>
  <c r="AG98" i="62"/>
  <c r="AG79" i="62"/>
  <c r="AG80" i="62"/>
  <c r="AG81" i="62"/>
  <c r="AG82" i="62"/>
  <c r="AG83" i="62"/>
  <c r="AG84" i="62"/>
  <c r="AG85" i="62"/>
  <c r="AG86" i="62"/>
  <c r="AG87" i="62"/>
  <c r="AG88" i="62"/>
  <c r="AG89" i="62"/>
  <c r="AG90" i="62"/>
  <c r="AG91" i="62"/>
  <c r="AG92" i="62"/>
  <c r="U95" i="62"/>
  <c r="Y95" i="62"/>
  <c r="AC95" i="62"/>
  <c r="U96" i="62"/>
  <c r="Y96" i="62"/>
  <c r="AC96" i="62"/>
  <c r="U97" i="62"/>
  <c r="Y97" i="62"/>
  <c r="AC97" i="62"/>
  <c r="U98" i="62"/>
  <c r="Y98" i="62"/>
  <c r="AC98" i="62"/>
  <c r="U87" i="62"/>
  <c r="Y87" i="62"/>
  <c r="AC87" i="62"/>
  <c r="U88" i="62"/>
  <c r="Y88" i="62"/>
  <c r="AC88" i="62"/>
  <c r="U89" i="62"/>
  <c r="Y89" i="62"/>
  <c r="AC89" i="62"/>
  <c r="U90" i="62"/>
  <c r="Y90" i="62"/>
  <c r="AC90" i="62"/>
  <c r="U91" i="62"/>
  <c r="Y91" i="62"/>
  <c r="AC91" i="62"/>
  <c r="U92" i="62"/>
  <c r="Y92" i="62"/>
  <c r="AC92" i="62"/>
  <c r="U93" i="62"/>
  <c r="Y93" i="62"/>
  <c r="AC93" i="62"/>
  <c r="U94" i="62"/>
  <c r="Y94" i="62"/>
  <c r="AC94" i="62"/>
  <c r="U79" i="62"/>
  <c r="Y79" i="62"/>
  <c r="AC79" i="62"/>
  <c r="U80" i="62"/>
  <c r="Y80" i="62"/>
  <c r="AC80" i="62"/>
  <c r="U81" i="62"/>
  <c r="Y81" i="62"/>
  <c r="AC81" i="62"/>
  <c r="U82" i="62"/>
  <c r="Y82" i="62"/>
  <c r="AC82" i="62"/>
  <c r="U83" i="62"/>
  <c r="Y83" i="62"/>
  <c r="AC83" i="62"/>
  <c r="U84" i="62"/>
  <c r="Y84" i="62"/>
  <c r="AC84" i="62"/>
  <c r="U85" i="62"/>
  <c r="Y85" i="62"/>
  <c r="AC85" i="62"/>
  <c r="U86" i="62"/>
  <c r="Y86" i="62"/>
  <c r="AC86" i="62"/>
  <c r="J99" i="62"/>
  <c r="B14" i="63" s="1"/>
  <c r="K99" i="62"/>
  <c r="C14" i="63" s="1"/>
  <c r="U69" i="62"/>
  <c r="U63" i="62"/>
  <c r="Y63" i="62"/>
  <c r="AC63" i="62"/>
  <c r="U64" i="62"/>
  <c r="Y64" i="62"/>
  <c r="AC64" i="62"/>
  <c r="U65" i="62"/>
  <c r="Y65" i="62"/>
  <c r="AC65" i="62"/>
  <c r="U66" i="62"/>
  <c r="Y66" i="62"/>
  <c r="AC66" i="62"/>
  <c r="U67" i="62"/>
  <c r="Y67" i="62"/>
  <c r="AC67" i="62"/>
  <c r="U68" i="62"/>
  <c r="Y68" i="62"/>
  <c r="AC68" i="62"/>
  <c r="Y69" i="62"/>
  <c r="AC69" i="62"/>
  <c r="U70" i="62"/>
  <c r="Y70" i="62"/>
  <c r="AC70" i="62"/>
  <c r="U71" i="62"/>
  <c r="Y71" i="62"/>
  <c r="AC71" i="62"/>
  <c r="U72" i="62"/>
  <c r="Y72" i="62"/>
  <c r="AC72" i="62"/>
  <c r="U73" i="62"/>
  <c r="Y73" i="62"/>
  <c r="AC73" i="62"/>
  <c r="U74" i="62"/>
  <c r="Y74" i="62"/>
  <c r="AC74" i="62"/>
  <c r="U52" i="62"/>
  <c r="Y52" i="62"/>
  <c r="AC52" i="62"/>
  <c r="U53" i="62"/>
  <c r="Y53" i="62"/>
  <c r="AC53" i="62"/>
  <c r="U54" i="62"/>
  <c r="Y54" i="62"/>
  <c r="AC54" i="62"/>
  <c r="U55" i="62"/>
  <c r="Y55" i="62"/>
  <c r="AC55" i="62"/>
  <c r="U56" i="62"/>
  <c r="Y56" i="62"/>
  <c r="AC56" i="62"/>
  <c r="U57" i="62"/>
  <c r="Y57" i="62"/>
  <c r="AC57" i="62"/>
  <c r="U58" i="62"/>
  <c r="Y58" i="62"/>
  <c r="AC58" i="62"/>
  <c r="U59" i="62"/>
  <c r="Y59" i="62"/>
  <c r="AC59" i="62"/>
  <c r="U60" i="62"/>
  <c r="Y60" i="62"/>
  <c r="AC60" i="62"/>
  <c r="U61" i="62"/>
  <c r="Y61" i="62"/>
  <c r="AC61" i="62"/>
  <c r="U62" i="62"/>
  <c r="Y62" i="62"/>
  <c r="AC62" i="62"/>
  <c r="AC51" i="62"/>
  <c r="Y51" i="62"/>
  <c r="U51" i="62"/>
  <c r="U31" i="62"/>
  <c r="Y31" i="62"/>
  <c r="AC31" i="62"/>
  <c r="U32" i="62"/>
  <c r="Y32" i="62"/>
  <c r="AC32" i="62"/>
  <c r="U33" i="62"/>
  <c r="Y33" i="62"/>
  <c r="AC33" i="62"/>
  <c r="U34" i="62"/>
  <c r="Y34" i="62"/>
  <c r="AC34" i="62"/>
  <c r="U35" i="62"/>
  <c r="Y35" i="62"/>
  <c r="AC35" i="62"/>
  <c r="U36" i="62"/>
  <c r="Y36" i="62"/>
  <c r="AC36" i="62"/>
  <c r="U37" i="62"/>
  <c r="Y37" i="62"/>
  <c r="AC37" i="62"/>
  <c r="U38" i="62"/>
  <c r="Y38" i="62"/>
  <c r="AC38" i="62"/>
  <c r="U39" i="62"/>
  <c r="Y39" i="62"/>
  <c r="AC39" i="62"/>
  <c r="U40" i="62"/>
  <c r="Y40" i="62"/>
  <c r="AC40" i="62"/>
  <c r="U41" i="62"/>
  <c r="Y41" i="62"/>
  <c r="AC41" i="62"/>
  <c r="U42" i="62"/>
  <c r="Y42" i="62"/>
  <c r="AC42" i="62"/>
  <c r="U43" i="62"/>
  <c r="Y43" i="62"/>
  <c r="AC43" i="62"/>
  <c r="U44" i="62"/>
  <c r="Y44" i="62"/>
  <c r="AC44" i="62"/>
  <c r="U45" i="62"/>
  <c r="Y45" i="62"/>
  <c r="AC45" i="62"/>
  <c r="U46" i="62"/>
  <c r="Y46" i="62"/>
  <c r="AC46" i="62"/>
  <c r="U47" i="62"/>
  <c r="Y47" i="62"/>
  <c r="AC47" i="62"/>
  <c r="U48" i="62"/>
  <c r="Y48" i="62"/>
  <c r="AC48" i="62"/>
  <c r="AG52" i="62"/>
  <c r="AG53" i="62"/>
  <c r="AG54" i="62"/>
  <c r="AG55" i="62"/>
  <c r="AG56" i="62"/>
  <c r="AG57" i="62"/>
  <c r="AG58" i="62"/>
  <c r="AG59" i="62"/>
  <c r="AG60" i="62"/>
  <c r="AG61" i="62"/>
  <c r="AG62" i="62"/>
  <c r="AG63" i="62"/>
  <c r="AG64" i="62"/>
  <c r="AG65" i="62"/>
  <c r="AG66" i="62"/>
  <c r="AG67" i="62"/>
  <c r="AG68" i="62"/>
  <c r="AG69" i="62"/>
  <c r="AG70" i="62"/>
  <c r="AG71" i="62"/>
  <c r="AG72" i="62"/>
  <c r="AG73" i="62"/>
  <c r="AG74" i="62"/>
  <c r="AG51" i="62"/>
  <c r="U13" i="63"/>
  <c r="AE75" i="62"/>
  <c r="T13" i="63" s="1"/>
  <c r="AD75" i="62"/>
  <c r="S13" i="63" s="1"/>
  <c r="V75" i="62"/>
  <c r="K13" i="63" s="1"/>
  <c r="W75" i="62"/>
  <c r="L13" i="63" s="1"/>
  <c r="X75" i="62"/>
  <c r="M13" i="63" s="1"/>
  <c r="Z75" i="62"/>
  <c r="O13" i="63" s="1"/>
  <c r="AA75" i="62"/>
  <c r="P13" i="63" s="1"/>
  <c r="AB75" i="62"/>
  <c r="Q13" i="63" s="1"/>
  <c r="J19" i="62"/>
  <c r="B10" i="63" s="1"/>
  <c r="K75" i="62"/>
  <c r="C13" i="63" s="1"/>
  <c r="J75" i="62"/>
  <c r="B13" i="63" s="1"/>
  <c r="AF49" i="62"/>
  <c r="U12" i="63" s="1"/>
  <c r="AG31" i="62"/>
  <c r="AG32" i="62"/>
  <c r="AG33" i="62"/>
  <c r="AG34" i="62"/>
  <c r="AG35" i="62"/>
  <c r="AG36" i="62"/>
  <c r="AG37" i="62"/>
  <c r="AG38" i="62"/>
  <c r="AG39" i="62"/>
  <c r="AG40" i="62"/>
  <c r="AG41" i="62"/>
  <c r="AG42" i="62"/>
  <c r="AG43" i="62"/>
  <c r="AG44" i="62"/>
  <c r="AG45" i="62"/>
  <c r="AG46" i="62"/>
  <c r="AG47" i="62"/>
  <c r="AG48" i="62"/>
  <c r="J49" i="62"/>
  <c r="B12" i="63" s="1"/>
  <c r="K49" i="62"/>
  <c r="C12" i="63" s="1"/>
  <c r="U23" i="62"/>
  <c r="Y23" i="62"/>
  <c r="AC23" i="62"/>
  <c r="U24" i="62"/>
  <c r="Y24" i="62"/>
  <c r="AC24" i="62"/>
  <c r="U25" i="62"/>
  <c r="Y25" i="62"/>
  <c r="AC25" i="62"/>
  <c r="U26" i="62"/>
  <c r="Y26" i="62"/>
  <c r="AC26" i="62"/>
  <c r="AG23" i="62"/>
  <c r="AG24" i="62"/>
  <c r="AG25" i="62"/>
  <c r="AG26" i="62"/>
  <c r="AF27" i="62"/>
  <c r="U11" i="63" s="1"/>
  <c r="J27" i="62"/>
  <c r="B11" i="63" s="1"/>
  <c r="K27" i="62"/>
  <c r="C11" i="63" s="1"/>
  <c r="K354" i="60"/>
  <c r="K350" i="60"/>
  <c r="AH338" i="60"/>
  <c r="AI338" i="60" s="1"/>
  <c r="AH339" i="60"/>
  <c r="AI339" i="60" s="1"/>
  <c r="AH340" i="60"/>
  <c r="AI340" i="60" s="1"/>
  <c r="AH341" i="60"/>
  <c r="AI341" i="60" s="1"/>
  <c r="AH342" i="60"/>
  <c r="AI342" i="60" s="1"/>
  <c r="AH343" i="60"/>
  <c r="AI343" i="60" s="1"/>
  <c r="AH344" i="60"/>
  <c r="AI344" i="60" s="1"/>
  <c r="AH345" i="60"/>
  <c r="AI345" i="60" s="1"/>
  <c r="AH346" i="60"/>
  <c r="AI346" i="60" s="1"/>
  <c r="AH347" i="60"/>
  <c r="AI347" i="60" s="1"/>
  <c r="AH348" i="60"/>
  <c r="AI348" i="60" s="1"/>
  <c r="AH349" i="60"/>
  <c r="AI349" i="60" s="1"/>
  <c r="AG338" i="60"/>
  <c r="AG339" i="60"/>
  <c r="AG340" i="60"/>
  <c r="AG341" i="60"/>
  <c r="AG342" i="60"/>
  <c r="AG343" i="60"/>
  <c r="AG344" i="60"/>
  <c r="AG345" i="60"/>
  <c r="AG346" i="60"/>
  <c r="AG347" i="60"/>
  <c r="AG348" i="60"/>
  <c r="AG349" i="60"/>
  <c r="AG287" i="60"/>
  <c r="AH287" i="60" s="1"/>
  <c r="AG288" i="60"/>
  <c r="AH288" i="60" s="1"/>
  <c r="AG289" i="60"/>
  <c r="AH289" i="60" s="1"/>
  <c r="AG290" i="60"/>
  <c r="AH290" i="60" s="1"/>
  <c r="AG291" i="60"/>
  <c r="AH291" i="60" s="1"/>
  <c r="AI291" i="60" s="1"/>
  <c r="AG292" i="60"/>
  <c r="AH292" i="60" s="1"/>
  <c r="AI292" i="60" s="1"/>
  <c r="AG293" i="60"/>
  <c r="AH293" i="60" s="1"/>
  <c r="AI293" i="60" s="1"/>
  <c r="AG294" i="60"/>
  <c r="AH294" i="60" s="1"/>
  <c r="AI294" i="60" s="1"/>
  <c r="AG295" i="60"/>
  <c r="AG296" i="60"/>
  <c r="AH296" i="60" s="1"/>
  <c r="AG297" i="60"/>
  <c r="AH297" i="60" s="1"/>
  <c r="AG298" i="60"/>
  <c r="AH298" i="60" s="1"/>
  <c r="AG299" i="60"/>
  <c r="AH299" i="60" s="1"/>
  <c r="AG300" i="60"/>
  <c r="AH300" i="60" s="1"/>
  <c r="AG301" i="60"/>
  <c r="AH301" i="60" s="1"/>
  <c r="AG302" i="60"/>
  <c r="AH302" i="60" s="1"/>
  <c r="AG303" i="60"/>
  <c r="AH303" i="60" s="1"/>
  <c r="AG304" i="60"/>
  <c r="AH304" i="60" s="1"/>
  <c r="AG305" i="60"/>
  <c r="AH305" i="60" s="1"/>
  <c r="AG306" i="60"/>
  <c r="AH306" i="60" s="1"/>
  <c r="K307" i="60"/>
  <c r="AG282" i="60"/>
  <c r="AH282" i="60" s="1"/>
  <c r="AI282" i="60" s="1"/>
  <c r="AG283" i="60"/>
  <c r="AH283" i="60" s="1"/>
  <c r="AI283" i="60" s="1"/>
  <c r="AG281" i="60"/>
  <c r="U21" i="61"/>
  <c r="K284" i="60"/>
  <c r="C21" i="61" s="1"/>
  <c r="AE278" i="60"/>
  <c r="T20" i="61" s="1"/>
  <c r="U276" i="60"/>
  <c r="Y276" i="60"/>
  <c r="AC276" i="60"/>
  <c r="U277" i="60"/>
  <c r="Y277" i="60"/>
  <c r="AC277" i="60"/>
  <c r="AG276" i="60"/>
  <c r="AG277" i="60"/>
  <c r="AF278" i="60"/>
  <c r="K278" i="60"/>
  <c r="C20" i="61" s="1"/>
  <c r="AG261" i="60"/>
  <c r="AH261" i="60" s="1"/>
  <c r="AI261" i="60" s="1"/>
  <c r="AG262" i="60"/>
  <c r="AH262" i="60" s="1"/>
  <c r="AI262" i="60" s="1"/>
  <c r="T19" i="61"/>
  <c r="U19" i="61"/>
  <c r="K263" i="60"/>
  <c r="C19" i="61" s="1"/>
  <c r="AG251" i="60"/>
  <c r="AH251" i="60" s="1"/>
  <c r="AI251" i="60" s="1"/>
  <c r="AG252" i="60"/>
  <c r="AH252" i="60" s="1"/>
  <c r="AG253" i="60"/>
  <c r="AH253" i="60" s="1"/>
  <c r="AI253" i="60" s="1"/>
  <c r="AG254" i="60"/>
  <c r="AH254" i="60" s="1"/>
  <c r="AI254" i="60" s="1"/>
  <c r="AG255" i="60"/>
  <c r="AH255" i="60" s="1"/>
  <c r="AI255" i="60" s="1"/>
  <c r="AG256" i="60"/>
  <c r="AH256" i="60" s="1"/>
  <c r="AI256" i="60" s="1"/>
  <c r="U18" i="61"/>
  <c r="T18" i="61"/>
  <c r="S18" i="61"/>
  <c r="K257" i="60"/>
  <c r="C18" i="61" s="1"/>
  <c r="AG223" i="60"/>
  <c r="AH223" i="60" s="1"/>
  <c r="AI223" i="60" s="1"/>
  <c r="AG224" i="60"/>
  <c r="AH224" i="60" s="1"/>
  <c r="AI224" i="60" s="1"/>
  <c r="AG225" i="60"/>
  <c r="AH225" i="60" s="1"/>
  <c r="AG226" i="60"/>
  <c r="AH226" i="60" s="1"/>
  <c r="AI226" i="60" s="1"/>
  <c r="AG227" i="60"/>
  <c r="AH227" i="60" s="1"/>
  <c r="AG228" i="60"/>
  <c r="AH228" i="60" s="1"/>
  <c r="AI228" i="60" s="1"/>
  <c r="AG229" i="60"/>
  <c r="AH229" i="60" s="1"/>
  <c r="AI229" i="60" s="1"/>
  <c r="AG230" i="60"/>
  <c r="AH230" i="60" s="1"/>
  <c r="AI230" i="60" s="1"/>
  <c r="AG231" i="60"/>
  <c r="AH231" i="60" s="1"/>
  <c r="AI231" i="60" s="1"/>
  <c r="AG232" i="60"/>
  <c r="AH232" i="60" s="1"/>
  <c r="AI232" i="60" s="1"/>
  <c r="AG233" i="60"/>
  <c r="AH233" i="60" s="1"/>
  <c r="AG234" i="60"/>
  <c r="AH234" i="60" s="1"/>
  <c r="AI234" i="60" s="1"/>
  <c r="AG235" i="60"/>
  <c r="AH235" i="60" s="1"/>
  <c r="AG236" i="60"/>
  <c r="AH236" i="60" s="1"/>
  <c r="AI236" i="60" s="1"/>
  <c r="AG237" i="60"/>
  <c r="AH237" i="60" s="1"/>
  <c r="AI237" i="60" s="1"/>
  <c r="AG238" i="60"/>
  <c r="AH238" i="60" s="1"/>
  <c r="AI238" i="60" s="1"/>
  <c r="AG239" i="60"/>
  <c r="AH239" i="60" s="1"/>
  <c r="AI239" i="60" s="1"/>
  <c r="AG240" i="60"/>
  <c r="AH240" i="60" s="1"/>
  <c r="AI240" i="60" s="1"/>
  <c r="AG241" i="60"/>
  <c r="AH241" i="60" s="1"/>
  <c r="AG242" i="60"/>
  <c r="AH242" i="60" s="1"/>
  <c r="AI242" i="60" s="1"/>
  <c r="AG243" i="60"/>
  <c r="AH243" i="60" s="1"/>
  <c r="AG244" i="60"/>
  <c r="AH244" i="60" s="1"/>
  <c r="AI244" i="60" s="1"/>
  <c r="AG245" i="60"/>
  <c r="AH245" i="60" s="1"/>
  <c r="AI245" i="60" s="1"/>
  <c r="AG246" i="60"/>
  <c r="AH246" i="60" s="1"/>
  <c r="AI246" i="60" s="1"/>
  <c r="U17" i="61"/>
  <c r="K247" i="60"/>
  <c r="C17" i="61" s="1"/>
  <c r="AG182" i="60"/>
  <c r="AH182" i="60" s="1"/>
  <c r="AI182" i="60" s="1"/>
  <c r="AG183" i="60"/>
  <c r="AH183" i="60" s="1"/>
  <c r="AI183" i="60" s="1"/>
  <c r="AG184" i="60"/>
  <c r="AH184" i="60" s="1"/>
  <c r="AI184" i="60" s="1"/>
  <c r="AG185" i="60"/>
  <c r="AG186" i="60"/>
  <c r="AH186" i="60" s="1"/>
  <c r="AI186" i="60" s="1"/>
  <c r="AG187" i="60"/>
  <c r="AH187" i="60" s="1"/>
  <c r="AI187" i="60" s="1"/>
  <c r="AG188" i="60"/>
  <c r="AH188" i="60" s="1"/>
  <c r="AI188" i="60" s="1"/>
  <c r="AG189" i="60"/>
  <c r="AH189" i="60" s="1"/>
  <c r="AI189" i="60" s="1"/>
  <c r="AG190" i="60"/>
  <c r="AH190" i="60" s="1"/>
  <c r="AI190" i="60" s="1"/>
  <c r="AG191" i="60"/>
  <c r="AH191" i="60" s="1"/>
  <c r="AI191" i="60" s="1"/>
  <c r="AG192" i="60"/>
  <c r="AH192" i="60" s="1"/>
  <c r="AI192" i="60" s="1"/>
  <c r="AG193" i="60"/>
  <c r="AH193" i="60" s="1"/>
  <c r="AI193" i="60" s="1"/>
  <c r="AG194" i="60"/>
  <c r="AH194" i="60" s="1"/>
  <c r="AI194" i="60" s="1"/>
  <c r="AG195" i="60"/>
  <c r="AH195" i="60" s="1"/>
  <c r="AI195" i="60" s="1"/>
  <c r="AG196" i="60"/>
  <c r="AH196" i="60" s="1"/>
  <c r="AI196" i="60" s="1"/>
  <c r="AG197" i="60"/>
  <c r="AH197" i="60" s="1"/>
  <c r="AI197" i="60" s="1"/>
  <c r="AG198" i="60"/>
  <c r="AH198" i="60" s="1"/>
  <c r="AI198" i="60" s="1"/>
  <c r="AG199" i="60"/>
  <c r="AH199" i="60" s="1"/>
  <c r="AI199" i="60" s="1"/>
  <c r="AG200" i="60"/>
  <c r="AH200" i="60" s="1"/>
  <c r="AI200" i="60" s="1"/>
  <c r="AG201" i="60"/>
  <c r="AH201" i="60" s="1"/>
  <c r="AI201" i="60" s="1"/>
  <c r="AG202" i="60"/>
  <c r="AH202" i="60" s="1"/>
  <c r="AI202" i="60" s="1"/>
  <c r="AG203" i="60"/>
  <c r="AH203" i="60" s="1"/>
  <c r="AI203" i="60" s="1"/>
  <c r="AG204" i="60"/>
  <c r="AH204" i="60" s="1"/>
  <c r="AI204" i="60" s="1"/>
  <c r="AG205" i="60"/>
  <c r="AH205" i="60" s="1"/>
  <c r="AI205" i="60" s="1"/>
  <c r="AG206" i="60"/>
  <c r="AH206" i="60" s="1"/>
  <c r="AI206" i="60" s="1"/>
  <c r="AG207" i="60"/>
  <c r="AH207" i="60" s="1"/>
  <c r="AI207" i="60" s="1"/>
  <c r="AG208" i="60"/>
  <c r="AH208" i="60" s="1"/>
  <c r="AI208" i="60" s="1"/>
  <c r="AG209" i="60"/>
  <c r="AH209" i="60" s="1"/>
  <c r="AI209" i="60" s="1"/>
  <c r="AG210" i="60"/>
  <c r="AH210" i="60" s="1"/>
  <c r="AI210" i="60" s="1"/>
  <c r="AG211" i="60"/>
  <c r="AH211" i="60" s="1"/>
  <c r="AI211" i="60" s="1"/>
  <c r="AG212" i="60"/>
  <c r="AH212" i="60" s="1"/>
  <c r="AI212" i="60" s="1"/>
  <c r="AG213" i="60"/>
  <c r="AH213" i="60" s="1"/>
  <c r="AI213" i="60" s="1"/>
  <c r="AG214" i="60"/>
  <c r="AH214" i="60" s="1"/>
  <c r="U16" i="61"/>
  <c r="T16" i="61"/>
  <c r="S16" i="61"/>
  <c r="K215" i="60"/>
  <c r="C16" i="61" s="1"/>
  <c r="AG151" i="60"/>
  <c r="AG173" i="60"/>
  <c r="AG174" i="60"/>
  <c r="AG175" i="60"/>
  <c r="AG176" i="60"/>
  <c r="AG177" i="60"/>
  <c r="AG178" i="60"/>
  <c r="T15" i="61"/>
  <c r="U15" i="61"/>
  <c r="S15" i="61"/>
  <c r="U173" i="60"/>
  <c r="AC173" i="60"/>
  <c r="U174" i="60"/>
  <c r="AC174" i="60"/>
  <c r="U175" i="60"/>
  <c r="AC175" i="60"/>
  <c r="U176" i="60"/>
  <c r="AC176" i="60"/>
  <c r="U177" i="60"/>
  <c r="AC177" i="60"/>
  <c r="U178" i="60"/>
  <c r="AC178" i="60"/>
  <c r="K179" i="60"/>
  <c r="C15" i="61" s="1"/>
  <c r="AG139" i="60"/>
  <c r="AG140" i="60"/>
  <c r="AG141" i="60"/>
  <c r="AG142" i="60"/>
  <c r="AG143" i="60"/>
  <c r="AG144" i="60"/>
  <c r="AG145" i="60"/>
  <c r="AG146" i="60"/>
  <c r="AG147" i="60"/>
  <c r="AG148" i="60"/>
  <c r="U14" i="61"/>
  <c r="U139" i="60"/>
  <c r="Y139" i="60"/>
  <c r="AC139" i="60"/>
  <c r="U140" i="60"/>
  <c r="Y140" i="60"/>
  <c r="AC140" i="60"/>
  <c r="U141" i="60"/>
  <c r="Y141" i="60"/>
  <c r="AC141" i="60"/>
  <c r="U142" i="60"/>
  <c r="Y142" i="60"/>
  <c r="AC142" i="60"/>
  <c r="U143" i="60"/>
  <c r="Y143" i="60"/>
  <c r="AC143" i="60"/>
  <c r="U144" i="60"/>
  <c r="Y144" i="60"/>
  <c r="AC144" i="60"/>
  <c r="U145" i="60"/>
  <c r="Y145" i="60"/>
  <c r="AC145" i="60"/>
  <c r="U146" i="60"/>
  <c r="Y146" i="60"/>
  <c r="AC146" i="60"/>
  <c r="U147" i="60"/>
  <c r="Y147" i="60"/>
  <c r="AC147" i="60"/>
  <c r="U148" i="60"/>
  <c r="Y148" i="60"/>
  <c r="AC148" i="60"/>
  <c r="K149" i="60"/>
  <c r="C14" i="61" s="1"/>
  <c r="U83" i="60"/>
  <c r="Y83" i="60"/>
  <c r="AC83" i="60"/>
  <c r="U84" i="60"/>
  <c r="Y84" i="60"/>
  <c r="AC84" i="60"/>
  <c r="U85" i="60"/>
  <c r="Y85" i="60"/>
  <c r="AC85" i="60"/>
  <c r="U86" i="60"/>
  <c r="Y86" i="60"/>
  <c r="AC86" i="60"/>
  <c r="U87" i="60"/>
  <c r="Y87" i="60"/>
  <c r="AC87" i="60"/>
  <c r="U88" i="60"/>
  <c r="Y88" i="60"/>
  <c r="AC88" i="60"/>
  <c r="U89" i="60"/>
  <c r="Y89" i="60"/>
  <c r="AC89" i="60"/>
  <c r="U90" i="60"/>
  <c r="Y90" i="60"/>
  <c r="AC90" i="60"/>
  <c r="U91" i="60"/>
  <c r="Y91" i="60"/>
  <c r="AC91" i="60"/>
  <c r="U92" i="60"/>
  <c r="Y92" i="60"/>
  <c r="AC92" i="60"/>
  <c r="U93" i="60"/>
  <c r="Y93" i="60"/>
  <c r="AC93" i="60"/>
  <c r="U94" i="60"/>
  <c r="Y94" i="60"/>
  <c r="AC94" i="60"/>
  <c r="U95" i="60"/>
  <c r="Y95" i="60"/>
  <c r="AC95" i="60"/>
  <c r="U96" i="60"/>
  <c r="Y96" i="60"/>
  <c r="AC96" i="60"/>
  <c r="U97" i="60"/>
  <c r="Y97" i="60"/>
  <c r="AC97" i="60"/>
  <c r="U98" i="60"/>
  <c r="Y98" i="60"/>
  <c r="AC98" i="60"/>
  <c r="U99" i="60"/>
  <c r="Y99" i="60"/>
  <c r="AC99" i="60"/>
  <c r="U100" i="60"/>
  <c r="Y100" i="60"/>
  <c r="AC100" i="60"/>
  <c r="U101" i="60"/>
  <c r="Y101" i="60"/>
  <c r="AC101" i="60"/>
  <c r="U102" i="60"/>
  <c r="Y102" i="60"/>
  <c r="AC102" i="60"/>
  <c r="U103" i="60"/>
  <c r="Y103" i="60"/>
  <c r="AC103" i="60"/>
  <c r="U104" i="60"/>
  <c r="Y104" i="60"/>
  <c r="AC104" i="60"/>
  <c r="U105" i="60"/>
  <c r="Y105" i="60"/>
  <c r="AC105" i="60"/>
  <c r="U106" i="60"/>
  <c r="Y106" i="60"/>
  <c r="AC106" i="60"/>
  <c r="U107" i="60"/>
  <c r="Y107" i="60"/>
  <c r="AC107" i="60"/>
  <c r="U108" i="60"/>
  <c r="Y108" i="60"/>
  <c r="AC108" i="60"/>
  <c r="U109" i="60"/>
  <c r="Y109" i="60"/>
  <c r="AC109" i="60"/>
  <c r="U110" i="60"/>
  <c r="Y110" i="60"/>
  <c r="AC110" i="60"/>
  <c r="U111" i="60"/>
  <c r="Y111" i="60"/>
  <c r="AC111" i="60"/>
  <c r="U112" i="60"/>
  <c r="Y112" i="60"/>
  <c r="AC112" i="60"/>
  <c r="U113" i="60"/>
  <c r="Y113" i="60"/>
  <c r="AC113" i="60"/>
  <c r="U114" i="60"/>
  <c r="Y114" i="60"/>
  <c r="AC114" i="60"/>
  <c r="AG83" i="60"/>
  <c r="AG84" i="60"/>
  <c r="AG85" i="60"/>
  <c r="AG86" i="60"/>
  <c r="AG87" i="60"/>
  <c r="AG88" i="60"/>
  <c r="AG89" i="60"/>
  <c r="AG90" i="60"/>
  <c r="AG91" i="60"/>
  <c r="AG92" i="60"/>
  <c r="AG93" i="60"/>
  <c r="AG94" i="60"/>
  <c r="AG95" i="60"/>
  <c r="AG96" i="60"/>
  <c r="AG97" i="60"/>
  <c r="AG98" i="60"/>
  <c r="AG99" i="60"/>
  <c r="AG100" i="60"/>
  <c r="AG101" i="60"/>
  <c r="AG102" i="60"/>
  <c r="AG103" i="60"/>
  <c r="AG104" i="60"/>
  <c r="AG105" i="60"/>
  <c r="AG106" i="60"/>
  <c r="AG107" i="60"/>
  <c r="AG108" i="60"/>
  <c r="AG109" i="60"/>
  <c r="AG110" i="60"/>
  <c r="AG111" i="60"/>
  <c r="AG112" i="60"/>
  <c r="AG113" i="60"/>
  <c r="AG114" i="60"/>
  <c r="AE115" i="60"/>
  <c r="T13" i="61" s="1"/>
  <c r="AF115" i="60"/>
  <c r="U13" i="61" s="1"/>
  <c r="AD115" i="60"/>
  <c r="S13" i="61" s="1"/>
  <c r="K115" i="60"/>
  <c r="U11" i="61"/>
  <c r="U42" i="60"/>
  <c r="K48" i="60"/>
  <c r="C11" i="61" s="1"/>
  <c r="AG42" i="60"/>
  <c r="AG43" i="60"/>
  <c r="AG44" i="60"/>
  <c r="AG45" i="60"/>
  <c r="AG46" i="60"/>
  <c r="AG47" i="60"/>
  <c r="T11" i="61"/>
  <c r="S11" i="61"/>
  <c r="Y42" i="60"/>
  <c r="AC42" i="60"/>
  <c r="U43" i="60"/>
  <c r="Y43" i="60"/>
  <c r="AC43" i="60"/>
  <c r="U44" i="60"/>
  <c r="Y44" i="60"/>
  <c r="AC44" i="60"/>
  <c r="U45" i="60"/>
  <c r="Y45" i="60"/>
  <c r="AC45" i="60"/>
  <c r="U46" i="60"/>
  <c r="Y46" i="60"/>
  <c r="AC46" i="60"/>
  <c r="U47" i="60"/>
  <c r="Y47" i="60"/>
  <c r="AC47" i="60"/>
  <c r="K32" i="60"/>
  <c r="C10" i="61" s="1"/>
  <c r="U27" i="60"/>
  <c r="AC27" i="60"/>
  <c r="U28" i="60"/>
  <c r="AC28" i="60"/>
  <c r="U29" i="60"/>
  <c r="AC29" i="60"/>
  <c r="U30" i="60"/>
  <c r="AC30" i="60"/>
  <c r="U31" i="60"/>
  <c r="AC31" i="60"/>
  <c r="AG25" i="60"/>
  <c r="AG26" i="60"/>
  <c r="AG27" i="60"/>
  <c r="AG28" i="60"/>
  <c r="AG29" i="60"/>
  <c r="AG30" i="60"/>
  <c r="AG31" i="60"/>
  <c r="AF32" i="60"/>
  <c r="U10" i="61" s="1"/>
  <c r="AE32" i="60"/>
  <c r="AD32" i="60"/>
  <c r="AG19" i="60"/>
  <c r="AH19" i="60" s="1"/>
  <c r="AI19" i="60" s="1"/>
  <c r="AG20" i="60"/>
  <c r="AH20" i="60" s="1"/>
  <c r="AI20" i="60" s="1"/>
  <c r="AG21" i="60"/>
  <c r="AH21" i="60" s="1"/>
  <c r="AI21" i="60" s="1"/>
  <c r="S9" i="61"/>
  <c r="T9" i="61"/>
  <c r="U9" i="61"/>
  <c r="K22" i="60"/>
  <c r="C9" i="61" s="1"/>
  <c r="U11" i="60"/>
  <c r="Y11" i="60"/>
  <c r="AC11" i="60"/>
  <c r="U12" i="60"/>
  <c r="Y12" i="60"/>
  <c r="AC12" i="60"/>
  <c r="U13" i="60"/>
  <c r="Y13" i="60"/>
  <c r="AC13" i="60"/>
  <c r="U14" i="60"/>
  <c r="Y14" i="60"/>
  <c r="AC14" i="60"/>
  <c r="AG9" i="60"/>
  <c r="AD15" i="60"/>
  <c r="S8" i="61" s="1"/>
  <c r="AF15" i="60"/>
  <c r="U8" i="61" s="1"/>
  <c r="AE15" i="60"/>
  <c r="T8" i="61" s="1"/>
  <c r="K15" i="60"/>
  <c r="A25" i="65"/>
  <c r="U22" i="65"/>
  <c r="T22" i="65"/>
  <c r="S22" i="65"/>
  <c r="Q22" i="65"/>
  <c r="P22" i="65"/>
  <c r="O22" i="65"/>
  <c r="M22" i="65"/>
  <c r="L22" i="65"/>
  <c r="K22" i="65"/>
  <c r="I22" i="65"/>
  <c r="H22" i="65"/>
  <c r="G22" i="65"/>
  <c r="F22" i="65"/>
  <c r="E22" i="65"/>
  <c r="D22" i="65"/>
  <c r="C18" i="65"/>
  <c r="Y17" i="65"/>
  <c r="Q76" i="64"/>
  <c r="P76" i="64"/>
  <c r="L76" i="64"/>
  <c r="A76" i="64"/>
  <c r="AF75" i="64"/>
  <c r="U24" i="65" s="1"/>
  <c r="AE75" i="64"/>
  <c r="T24" i="65" s="1"/>
  <c r="AD75" i="64"/>
  <c r="S24" i="65" s="1"/>
  <c r="AB75" i="64"/>
  <c r="Q24" i="65" s="1"/>
  <c r="AA75" i="64"/>
  <c r="P24" i="65" s="1"/>
  <c r="Z75" i="64"/>
  <c r="O24" i="65" s="1"/>
  <c r="X75" i="64"/>
  <c r="M24" i="65" s="1"/>
  <c r="W75" i="64"/>
  <c r="L24" i="65" s="1"/>
  <c r="V75" i="64"/>
  <c r="K24" i="65" s="1"/>
  <c r="T75" i="64"/>
  <c r="I24" i="65" s="1"/>
  <c r="S75" i="64"/>
  <c r="H24" i="65" s="1"/>
  <c r="R75" i="64"/>
  <c r="G24" i="65" s="1"/>
  <c r="O75" i="64"/>
  <c r="F24" i="65" s="1"/>
  <c r="N75" i="64"/>
  <c r="E24" i="65" s="1"/>
  <c r="M75" i="64"/>
  <c r="D24" i="65" s="1"/>
  <c r="K75" i="64"/>
  <c r="C24" i="65" s="1"/>
  <c r="J75" i="64"/>
  <c r="B24" i="65" s="1"/>
  <c r="AG74" i="64"/>
  <c r="AC74" i="64"/>
  <c r="Y74" i="64"/>
  <c r="U74" i="64"/>
  <c r="AH74" i="64" s="1"/>
  <c r="AG73" i="64"/>
  <c r="AG75" i="64" s="1"/>
  <c r="V24" i="65" s="1"/>
  <c r="AC73" i="64"/>
  <c r="AC75" i="64" s="1"/>
  <c r="R24" i="65" s="1"/>
  <c r="Y73" i="64"/>
  <c r="Y75" i="64" s="1"/>
  <c r="N24" i="65" s="1"/>
  <c r="U73" i="64"/>
  <c r="AH73" i="64" s="1"/>
  <c r="AH75" i="64" s="1"/>
  <c r="AF71" i="64"/>
  <c r="U23" i="65" s="1"/>
  <c r="AE71" i="64"/>
  <c r="T23" i="65" s="1"/>
  <c r="AD71" i="64"/>
  <c r="S23" i="65" s="1"/>
  <c r="AB71" i="64"/>
  <c r="Q23" i="65" s="1"/>
  <c r="AA71" i="64"/>
  <c r="P23" i="65" s="1"/>
  <c r="Z71" i="64"/>
  <c r="O23" i="65" s="1"/>
  <c r="X71" i="64"/>
  <c r="M23" i="65" s="1"/>
  <c r="W71" i="64"/>
  <c r="L23" i="65" s="1"/>
  <c r="V71" i="64"/>
  <c r="K23" i="65" s="1"/>
  <c r="T71" i="64"/>
  <c r="I23" i="65" s="1"/>
  <c r="S71" i="64"/>
  <c r="H23" i="65" s="1"/>
  <c r="R71" i="64"/>
  <c r="G23" i="65" s="1"/>
  <c r="O71" i="64"/>
  <c r="F23" i="65" s="1"/>
  <c r="N71" i="64"/>
  <c r="E23" i="65" s="1"/>
  <c r="M71" i="64"/>
  <c r="D23" i="65" s="1"/>
  <c r="K71" i="64"/>
  <c r="C23" i="65" s="1"/>
  <c r="J71" i="64"/>
  <c r="B23" i="65" s="1"/>
  <c r="AG70" i="64"/>
  <c r="AC70" i="64"/>
  <c r="Y70" i="64"/>
  <c r="U70" i="64"/>
  <c r="AG69" i="64"/>
  <c r="AC69" i="64"/>
  <c r="Y69" i="64"/>
  <c r="U69" i="64"/>
  <c r="AF67" i="64"/>
  <c r="AE67" i="64"/>
  <c r="AD67" i="64"/>
  <c r="AB67" i="64"/>
  <c r="AA67" i="64"/>
  <c r="Z67" i="64"/>
  <c r="X67" i="64"/>
  <c r="W67" i="64"/>
  <c r="V67" i="64"/>
  <c r="T67" i="64"/>
  <c r="S67" i="64"/>
  <c r="R67" i="64"/>
  <c r="O67" i="64"/>
  <c r="N67" i="64"/>
  <c r="M67" i="64"/>
  <c r="K67" i="64"/>
  <c r="C22" i="65" s="1"/>
  <c r="J67" i="64"/>
  <c r="B22" i="65" s="1"/>
  <c r="AG66" i="64"/>
  <c r="AC66" i="64"/>
  <c r="Y66" i="64"/>
  <c r="U66" i="64"/>
  <c r="AG65" i="64"/>
  <c r="AC65" i="64"/>
  <c r="Y65" i="64"/>
  <c r="U65" i="64"/>
  <c r="AF63" i="64"/>
  <c r="U21" i="65" s="1"/>
  <c r="AE63" i="64"/>
  <c r="T21" i="65" s="1"/>
  <c r="AD63" i="64"/>
  <c r="S21" i="65" s="1"/>
  <c r="AB63" i="64"/>
  <c r="Q21" i="65" s="1"/>
  <c r="AA63" i="64"/>
  <c r="P21" i="65" s="1"/>
  <c r="Z63" i="64"/>
  <c r="O21" i="65" s="1"/>
  <c r="X63" i="64"/>
  <c r="M21" i="65" s="1"/>
  <c r="W63" i="64"/>
  <c r="L21" i="65" s="1"/>
  <c r="V63" i="64"/>
  <c r="K21" i="65" s="1"/>
  <c r="T63" i="64"/>
  <c r="I21" i="65" s="1"/>
  <c r="S63" i="64"/>
  <c r="H21" i="65" s="1"/>
  <c r="R63" i="64"/>
  <c r="G21" i="65" s="1"/>
  <c r="O63" i="64"/>
  <c r="F21" i="65" s="1"/>
  <c r="N63" i="64"/>
  <c r="E21" i="65" s="1"/>
  <c r="M63" i="64"/>
  <c r="D21" i="65" s="1"/>
  <c r="K63" i="64"/>
  <c r="C21" i="65" s="1"/>
  <c r="J63" i="64"/>
  <c r="B21" i="65" s="1"/>
  <c r="AG62" i="64"/>
  <c r="AC62" i="64"/>
  <c r="Y62" i="64"/>
  <c r="U62" i="64"/>
  <c r="AG61" i="64"/>
  <c r="AC61" i="64"/>
  <c r="Y61" i="64"/>
  <c r="U61" i="64"/>
  <c r="AF59" i="64"/>
  <c r="U20" i="65" s="1"/>
  <c r="AE59" i="64"/>
  <c r="T20" i="65" s="1"/>
  <c r="AD59" i="64"/>
  <c r="S20" i="65" s="1"/>
  <c r="AB59" i="64"/>
  <c r="Q20" i="65" s="1"/>
  <c r="AA59" i="64"/>
  <c r="P20" i="65" s="1"/>
  <c r="Z59" i="64"/>
  <c r="O20" i="65" s="1"/>
  <c r="X59" i="64"/>
  <c r="M20" i="65" s="1"/>
  <c r="W59" i="64"/>
  <c r="L20" i="65" s="1"/>
  <c r="V59" i="64"/>
  <c r="K20" i="65" s="1"/>
  <c r="T59" i="64"/>
  <c r="I20" i="65" s="1"/>
  <c r="S59" i="64"/>
  <c r="H20" i="65" s="1"/>
  <c r="R59" i="64"/>
  <c r="G20" i="65" s="1"/>
  <c r="O59" i="64"/>
  <c r="F20" i="65" s="1"/>
  <c r="N59" i="64"/>
  <c r="E20" i="65" s="1"/>
  <c r="M59" i="64"/>
  <c r="D20" i="65" s="1"/>
  <c r="K59" i="64"/>
  <c r="C20" i="65" s="1"/>
  <c r="J59" i="64"/>
  <c r="B20" i="65" s="1"/>
  <c r="AG58" i="64"/>
  <c r="AC58" i="64"/>
  <c r="Y58" i="64"/>
  <c r="U58" i="64"/>
  <c r="AG57" i="64"/>
  <c r="AC57" i="64"/>
  <c r="Y57" i="64"/>
  <c r="U57" i="64"/>
  <c r="AF55" i="64"/>
  <c r="U19" i="65" s="1"/>
  <c r="AE55" i="64"/>
  <c r="T19" i="65" s="1"/>
  <c r="AD55" i="64"/>
  <c r="S19" i="65" s="1"/>
  <c r="AB55" i="64"/>
  <c r="Q19" i="65" s="1"/>
  <c r="AA55" i="64"/>
  <c r="P19" i="65" s="1"/>
  <c r="Z55" i="64"/>
  <c r="O19" i="65" s="1"/>
  <c r="X55" i="64"/>
  <c r="M19" i="65" s="1"/>
  <c r="W55" i="64"/>
  <c r="L19" i="65" s="1"/>
  <c r="V55" i="64"/>
  <c r="K19" i="65" s="1"/>
  <c r="T55" i="64"/>
  <c r="I19" i="65" s="1"/>
  <c r="S55" i="64"/>
  <c r="H19" i="65" s="1"/>
  <c r="R55" i="64"/>
  <c r="G19" i="65" s="1"/>
  <c r="O55" i="64"/>
  <c r="F19" i="65" s="1"/>
  <c r="N55" i="64"/>
  <c r="E19" i="65" s="1"/>
  <c r="M55" i="64"/>
  <c r="D19" i="65" s="1"/>
  <c r="K55" i="64"/>
  <c r="C19" i="65" s="1"/>
  <c r="J55" i="64"/>
  <c r="B19" i="65" s="1"/>
  <c r="AG54" i="64"/>
  <c r="AC54" i="64"/>
  <c r="Y54" i="64"/>
  <c r="U54" i="64"/>
  <c r="AG53" i="64"/>
  <c r="AC53" i="64"/>
  <c r="Y53" i="64"/>
  <c r="U53" i="64"/>
  <c r="AF51" i="64"/>
  <c r="U18" i="65" s="1"/>
  <c r="AE51" i="64"/>
  <c r="T18" i="65" s="1"/>
  <c r="AD51" i="64"/>
  <c r="S18" i="65" s="1"/>
  <c r="AB51" i="64"/>
  <c r="Q18" i="65" s="1"/>
  <c r="AA51" i="64"/>
  <c r="P18" i="65" s="1"/>
  <c r="Z51" i="64"/>
  <c r="O18" i="65" s="1"/>
  <c r="X51" i="64"/>
  <c r="M18" i="65" s="1"/>
  <c r="W51" i="64"/>
  <c r="L18" i="65" s="1"/>
  <c r="V51" i="64"/>
  <c r="K18" i="65" s="1"/>
  <c r="T51" i="64"/>
  <c r="I18" i="65" s="1"/>
  <c r="S51" i="64"/>
  <c r="H18" i="65" s="1"/>
  <c r="R51" i="64"/>
  <c r="G18" i="65" s="1"/>
  <c r="O51" i="64"/>
  <c r="F18" i="65" s="1"/>
  <c r="N51" i="64"/>
  <c r="E18" i="65" s="1"/>
  <c r="M51" i="64"/>
  <c r="D18" i="65" s="1"/>
  <c r="J51" i="64"/>
  <c r="B18" i="65" s="1"/>
  <c r="AG50" i="64"/>
  <c r="AC50" i="64"/>
  <c r="Y50" i="64"/>
  <c r="U50" i="64"/>
  <c r="AG49" i="64"/>
  <c r="AC49" i="64"/>
  <c r="AC51" i="64" s="1"/>
  <c r="R18" i="65" s="1"/>
  <c r="Y49" i="64"/>
  <c r="U49" i="64"/>
  <c r="AF47" i="64"/>
  <c r="U17" i="65" s="1"/>
  <c r="AE47" i="64"/>
  <c r="T17" i="65" s="1"/>
  <c r="AD47" i="64"/>
  <c r="S17" i="65" s="1"/>
  <c r="AB47" i="64"/>
  <c r="Q17" i="65" s="1"/>
  <c r="AA47" i="64"/>
  <c r="P17" i="65" s="1"/>
  <c r="Z47" i="64"/>
  <c r="O17" i="65" s="1"/>
  <c r="X47" i="64"/>
  <c r="M17" i="65" s="1"/>
  <c r="W47" i="64"/>
  <c r="L17" i="65" s="1"/>
  <c r="V47" i="64"/>
  <c r="K17" i="65" s="1"/>
  <c r="T47" i="64"/>
  <c r="I17" i="65" s="1"/>
  <c r="S47" i="64"/>
  <c r="H17" i="65" s="1"/>
  <c r="R47" i="64"/>
  <c r="G17" i="65" s="1"/>
  <c r="O47" i="64"/>
  <c r="F17" i="65" s="1"/>
  <c r="N47" i="64"/>
  <c r="E17" i="65" s="1"/>
  <c r="M47" i="64"/>
  <c r="D17" i="65" s="1"/>
  <c r="K47" i="64"/>
  <c r="C17" i="65" s="1"/>
  <c r="J47" i="64"/>
  <c r="B17" i="65" s="1"/>
  <c r="AG46" i="64"/>
  <c r="AC46" i="64"/>
  <c r="Y46" i="64"/>
  <c r="U46" i="64"/>
  <c r="AH46" i="64" s="1"/>
  <c r="AG45" i="64"/>
  <c r="AC45" i="64"/>
  <c r="Y45" i="64"/>
  <c r="U45" i="64"/>
  <c r="AF43" i="64"/>
  <c r="U16" i="65" s="1"/>
  <c r="AE43" i="64"/>
  <c r="T16" i="65" s="1"/>
  <c r="AD43" i="64"/>
  <c r="S16" i="65" s="1"/>
  <c r="AB43" i="64"/>
  <c r="Q16" i="65" s="1"/>
  <c r="AA43" i="64"/>
  <c r="P16" i="65" s="1"/>
  <c r="Z43" i="64"/>
  <c r="O16" i="65" s="1"/>
  <c r="X43" i="64"/>
  <c r="M16" i="65" s="1"/>
  <c r="W43" i="64"/>
  <c r="L16" i="65" s="1"/>
  <c r="V43" i="64"/>
  <c r="K16" i="65" s="1"/>
  <c r="T43" i="64"/>
  <c r="I16" i="65" s="1"/>
  <c r="S43" i="64"/>
  <c r="H16" i="65" s="1"/>
  <c r="R43" i="64"/>
  <c r="G16" i="65" s="1"/>
  <c r="O43" i="64"/>
  <c r="F16" i="65" s="1"/>
  <c r="N43" i="64"/>
  <c r="E16" i="65" s="1"/>
  <c r="M43" i="64"/>
  <c r="D16" i="65" s="1"/>
  <c r="K43" i="64"/>
  <c r="C16" i="65" s="1"/>
  <c r="J43" i="64"/>
  <c r="B16" i="65" s="1"/>
  <c r="AG42" i="64"/>
  <c r="AC42" i="64"/>
  <c r="Y42" i="64"/>
  <c r="U42" i="64"/>
  <c r="AG41" i="64"/>
  <c r="AC41" i="64"/>
  <c r="Y41" i="64"/>
  <c r="U41" i="64"/>
  <c r="AF39" i="64"/>
  <c r="U15" i="65" s="1"/>
  <c r="AE39" i="64"/>
  <c r="T15" i="65" s="1"/>
  <c r="AD39" i="64"/>
  <c r="S15" i="65" s="1"/>
  <c r="AB39" i="64"/>
  <c r="Q15" i="65" s="1"/>
  <c r="AA39" i="64"/>
  <c r="P15" i="65" s="1"/>
  <c r="Z39" i="64"/>
  <c r="O15" i="65" s="1"/>
  <c r="X39" i="64"/>
  <c r="M15" i="65" s="1"/>
  <c r="W39" i="64"/>
  <c r="L15" i="65" s="1"/>
  <c r="V39" i="64"/>
  <c r="K15" i="65" s="1"/>
  <c r="T39" i="64"/>
  <c r="I15" i="65" s="1"/>
  <c r="S39" i="64"/>
  <c r="H15" i="65" s="1"/>
  <c r="R39" i="64"/>
  <c r="G15" i="65" s="1"/>
  <c r="O39" i="64"/>
  <c r="F15" i="65" s="1"/>
  <c r="N39" i="64"/>
  <c r="E15" i="65" s="1"/>
  <c r="M39" i="64"/>
  <c r="D15" i="65" s="1"/>
  <c r="K39" i="64"/>
  <c r="C15" i="65" s="1"/>
  <c r="J39" i="64"/>
  <c r="B15" i="65" s="1"/>
  <c r="AG38" i="64"/>
  <c r="AC38" i="64"/>
  <c r="Y38" i="64"/>
  <c r="U38" i="64"/>
  <c r="AG37" i="64"/>
  <c r="AC37" i="64"/>
  <c r="Y37" i="64"/>
  <c r="U37" i="64"/>
  <c r="U39" i="64" s="1"/>
  <c r="J15" i="65" s="1"/>
  <c r="AF35" i="64"/>
  <c r="U14" i="65" s="1"/>
  <c r="AE35" i="64"/>
  <c r="T14" i="65" s="1"/>
  <c r="AD35" i="64"/>
  <c r="S14" i="65" s="1"/>
  <c r="AB35" i="64"/>
  <c r="Q14" i="65" s="1"/>
  <c r="AA35" i="64"/>
  <c r="P14" i="65" s="1"/>
  <c r="Z35" i="64"/>
  <c r="O14" i="65" s="1"/>
  <c r="X35" i="64"/>
  <c r="M14" i="65" s="1"/>
  <c r="W35" i="64"/>
  <c r="L14" i="65" s="1"/>
  <c r="V35" i="64"/>
  <c r="K14" i="65" s="1"/>
  <c r="T35" i="64"/>
  <c r="I14" i="65" s="1"/>
  <c r="S35" i="64"/>
  <c r="H14" i="65" s="1"/>
  <c r="R35" i="64"/>
  <c r="G14" i="65" s="1"/>
  <c r="O35" i="64"/>
  <c r="F14" i="65" s="1"/>
  <c r="N35" i="64"/>
  <c r="E14" i="65" s="1"/>
  <c r="M35" i="64"/>
  <c r="D14" i="65" s="1"/>
  <c r="K35" i="64"/>
  <c r="C14" i="65" s="1"/>
  <c r="J35" i="64"/>
  <c r="B14" i="65" s="1"/>
  <c r="AG34" i="64"/>
  <c r="AC34" i="64"/>
  <c r="Y34" i="64"/>
  <c r="AH34" i="64" s="1"/>
  <c r="U34" i="64"/>
  <c r="AG33" i="64"/>
  <c r="AC33" i="64"/>
  <c r="Y33" i="64"/>
  <c r="U33" i="64"/>
  <c r="AF31" i="64"/>
  <c r="U13" i="65" s="1"/>
  <c r="AE31" i="64"/>
  <c r="T13" i="65" s="1"/>
  <c r="AD31" i="64"/>
  <c r="S13" i="65" s="1"/>
  <c r="AB31" i="64"/>
  <c r="Q13" i="65" s="1"/>
  <c r="AA31" i="64"/>
  <c r="P13" i="65" s="1"/>
  <c r="Z31" i="64"/>
  <c r="O13" i="65" s="1"/>
  <c r="X31" i="64"/>
  <c r="M13" i="65" s="1"/>
  <c r="W31" i="64"/>
  <c r="L13" i="65" s="1"/>
  <c r="V31" i="64"/>
  <c r="K13" i="65" s="1"/>
  <c r="T31" i="64"/>
  <c r="I13" i="65" s="1"/>
  <c r="S31" i="64"/>
  <c r="H13" i="65" s="1"/>
  <c r="R31" i="64"/>
  <c r="G13" i="65" s="1"/>
  <c r="O31" i="64"/>
  <c r="F13" i="65" s="1"/>
  <c r="N31" i="64"/>
  <c r="E13" i="65" s="1"/>
  <c r="M31" i="64"/>
  <c r="D13" i="65" s="1"/>
  <c r="K31" i="64"/>
  <c r="C13" i="65" s="1"/>
  <c r="J31" i="64"/>
  <c r="B13" i="65" s="1"/>
  <c r="AG30" i="64"/>
  <c r="AC30" i="64"/>
  <c r="Y30" i="64"/>
  <c r="U30" i="64"/>
  <c r="AG29" i="64"/>
  <c r="AC29" i="64"/>
  <c r="AC31" i="64" s="1"/>
  <c r="R13" i="65" s="1"/>
  <c r="Y29" i="64"/>
  <c r="Y31" i="64" s="1"/>
  <c r="N13" i="65" s="1"/>
  <c r="U29" i="64"/>
  <c r="AF27" i="64"/>
  <c r="U12" i="65" s="1"/>
  <c r="AE27" i="64"/>
  <c r="T12" i="65" s="1"/>
  <c r="AD27" i="64"/>
  <c r="S12" i="65" s="1"/>
  <c r="AB27" i="64"/>
  <c r="Q12" i="65" s="1"/>
  <c r="AA27" i="64"/>
  <c r="P12" i="65" s="1"/>
  <c r="Z27" i="64"/>
  <c r="O12" i="65" s="1"/>
  <c r="X27" i="64"/>
  <c r="M12" i="65" s="1"/>
  <c r="W27" i="64"/>
  <c r="L12" i="65" s="1"/>
  <c r="V27" i="64"/>
  <c r="K12" i="65" s="1"/>
  <c r="T27" i="64"/>
  <c r="I12" i="65" s="1"/>
  <c r="S27" i="64"/>
  <c r="H12" i="65" s="1"/>
  <c r="R27" i="64"/>
  <c r="G12" i="65" s="1"/>
  <c r="O27" i="64"/>
  <c r="F12" i="65" s="1"/>
  <c r="N27" i="64"/>
  <c r="E12" i="65" s="1"/>
  <c r="M27" i="64"/>
  <c r="D12" i="65" s="1"/>
  <c r="K27" i="64"/>
  <c r="C12" i="65" s="1"/>
  <c r="J27" i="64"/>
  <c r="B12" i="65" s="1"/>
  <c r="AG26" i="64"/>
  <c r="AC26" i="64"/>
  <c r="Y26" i="64"/>
  <c r="U26" i="64"/>
  <c r="AG25" i="64"/>
  <c r="AC25" i="64"/>
  <c r="AC27" i="64" s="1"/>
  <c r="R12" i="65" s="1"/>
  <c r="Y25" i="64"/>
  <c r="U25" i="64"/>
  <c r="AF23" i="64"/>
  <c r="U11" i="65" s="1"/>
  <c r="AE23" i="64"/>
  <c r="T11" i="65" s="1"/>
  <c r="AD23" i="64"/>
  <c r="S11" i="65" s="1"/>
  <c r="AB23" i="64"/>
  <c r="Q11" i="65" s="1"/>
  <c r="AA23" i="64"/>
  <c r="P11" i="65" s="1"/>
  <c r="Z23" i="64"/>
  <c r="O11" i="65" s="1"/>
  <c r="X23" i="64"/>
  <c r="M11" i="65" s="1"/>
  <c r="W23" i="64"/>
  <c r="L11" i="65" s="1"/>
  <c r="V23" i="64"/>
  <c r="K11" i="65" s="1"/>
  <c r="T23" i="64"/>
  <c r="I11" i="65" s="1"/>
  <c r="S23" i="64"/>
  <c r="H11" i="65" s="1"/>
  <c r="R23" i="64"/>
  <c r="G11" i="65" s="1"/>
  <c r="O23" i="64"/>
  <c r="F11" i="65" s="1"/>
  <c r="N23" i="64"/>
  <c r="E11" i="65" s="1"/>
  <c r="M23" i="64"/>
  <c r="D11" i="65" s="1"/>
  <c r="K23" i="64"/>
  <c r="C11" i="65" s="1"/>
  <c r="J23" i="64"/>
  <c r="B11" i="65" s="1"/>
  <c r="AG22" i="64"/>
  <c r="AC22" i="64"/>
  <c r="AC23" i="64" s="1"/>
  <c r="R11" i="65" s="1"/>
  <c r="Y22" i="64"/>
  <c r="U22" i="64"/>
  <c r="AG21" i="64"/>
  <c r="AG23" i="64" s="1"/>
  <c r="V11" i="65" s="1"/>
  <c r="AC21" i="64"/>
  <c r="Y21" i="64"/>
  <c r="Y23" i="64" s="1"/>
  <c r="N11" i="65" s="1"/>
  <c r="U21" i="64"/>
  <c r="AF19" i="64"/>
  <c r="U10" i="65" s="1"/>
  <c r="AE19" i="64"/>
  <c r="T10" i="65" s="1"/>
  <c r="AD19" i="64"/>
  <c r="S10" i="65" s="1"/>
  <c r="AB19" i="64"/>
  <c r="Q10" i="65" s="1"/>
  <c r="AA19" i="64"/>
  <c r="P10" i="65" s="1"/>
  <c r="Z19" i="64"/>
  <c r="O10" i="65" s="1"/>
  <c r="X19" i="64"/>
  <c r="M10" i="65" s="1"/>
  <c r="W19" i="64"/>
  <c r="L10" i="65" s="1"/>
  <c r="V19" i="64"/>
  <c r="K10" i="65" s="1"/>
  <c r="T19" i="64"/>
  <c r="I10" i="65" s="1"/>
  <c r="S19" i="64"/>
  <c r="H10" i="65" s="1"/>
  <c r="R19" i="64"/>
  <c r="G10" i="65" s="1"/>
  <c r="O19" i="64"/>
  <c r="F10" i="65" s="1"/>
  <c r="N19" i="64"/>
  <c r="E10" i="65" s="1"/>
  <c r="M19" i="64"/>
  <c r="D10" i="65" s="1"/>
  <c r="K19" i="64"/>
  <c r="C10" i="65" s="1"/>
  <c r="J19" i="64"/>
  <c r="B10" i="65" s="1"/>
  <c r="AG18" i="64"/>
  <c r="AC18" i="64"/>
  <c r="Y18" i="64"/>
  <c r="U18" i="64"/>
  <c r="AG17" i="64"/>
  <c r="AC17" i="64"/>
  <c r="Y17" i="64"/>
  <c r="U17" i="64"/>
  <c r="AF15" i="64"/>
  <c r="U9" i="65" s="1"/>
  <c r="AE15" i="64"/>
  <c r="T9" i="65" s="1"/>
  <c r="AD15" i="64"/>
  <c r="S9" i="65" s="1"/>
  <c r="AB15" i="64"/>
  <c r="Q9" i="65" s="1"/>
  <c r="AA15" i="64"/>
  <c r="P9" i="65" s="1"/>
  <c r="Z15" i="64"/>
  <c r="O9" i="65" s="1"/>
  <c r="X15" i="64"/>
  <c r="M9" i="65" s="1"/>
  <c r="W15" i="64"/>
  <c r="L9" i="65" s="1"/>
  <c r="V15" i="64"/>
  <c r="K9" i="65" s="1"/>
  <c r="T15" i="64"/>
  <c r="I9" i="65" s="1"/>
  <c r="S15" i="64"/>
  <c r="H9" i="65" s="1"/>
  <c r="R15" i="64"/>
  <c r="G9" i="65" s="1"/>
  <c r="O15" i="64"/>
  <c r="F9" i="65" s="1"/>
  <c r="N15" i="64"/>
  <c r="E9" i="65" s="1"/>
  <c r="M15" i="64"/>
  <c r="D9" i="65" s="1"/>
  <c r="K15" i="64"/>
  <c r="C9" i="65" s="1"/>
  <c r="J15" i="64"/>
  <c r="B9" i="65" s="1"/>
  <c r="AG14" i="64"/>
  <c r="AC14" i="64"/>
  <c r="Y14" i="64"/>
  <c r="U14" i="64"/>
  <c r="AG13" i="64"/>
  <c r="AG15" i="64" s="1"/>
  <c r="V9" i="65" s="1"/>
  <c r="AC13" i="64"/>
  <c r="Y13" i="64"/>
  <c r="U13" i="64"/>
  <c r="AF11" i="64"/>
  <c r="U8" i="65" s="1"/>
  <c r="AE11" i="64"/>
  <c r="T8" i="65" s="1"/>
  <c r="AD11" i="64"/>
  <c r="S8" i="65" s="1"/>
  <c r="AB11" i="64"/>
  <c r="Q8" i="65" s="1"/>
  <c r="AA11" i="64"/>
  <c r="P8" i="65" s="1"/>
  <c r="Z11" i="64"/>
  <c r="O8" i="65" s="1"/>
  <c r="X11" i="64"/>
  <c r="M8" i="65" s="1"/>
  <c r="W11" i="64"/>
  <c r="V11" i="64"/>
  <c r="T11" i="64"/>
  <c r="S11" i="64"/>
  <c r="R11" i="64"/>
  <c r="O11" i="64"/>
  <c r="N11" i="64"/>
  <c r="M11" i="64"/>
  <c r="D8" i="65" s="1"/>
  <c r="K11" i="64"/>
  <c r="J11" i="64"/>
  <c r="B8" i="65" s="1"/>
  <c r="AG10" i="64"/>
  <c r="AC10" i="64"/>
  <c r="Y10" i="64"/>
  <c r="U10" i="64"/>
  <c r="AG9" i="64"/>
  <c r="AC9" i="64"/>
  <c r="Y9" i="64"/>
  <c r="U9" i="64"/>
  <c r="A25" i="63"/>
  <c r="T22" i="63"/>
  <c r="S22" i="63"/>
  <c r="Q22" i="63"/>
  <c r="P22" i="63"/>
  <c r="O22" i="63"/>
  <c r="M22" i="63"/>
  <c r="L22" i="63"/>
  <c r="K22" i="63"/>
  <c r="I22" i="63"/>
  <c r="H22" i="63"/>
  <c r="G22" i="63"/>
  <c r="F22" i="63"/>
  <c r="E22" i="63"/>
  <c r="D22" i="63"/>
  <c r="C18" i="63"/>
  <c r="Y17" i="63"/>
  <c r="Q204" i="62"/>
  <c r="P204" i="62"/>
  <c r="L204" i="62"/>
  <c r="A204" i="62"/>
  <c r="AF203" i="62"/>
  <c r="U24" i="63" s="1"/>
  <c r="AE203" i="62"/>
  <c r="T24" i="63" s="1"/>
  <c r="AD203" i="62"/>
  <c r="S24" i="63" s="1"/>
  <c r="AB203" i="62"/>
  <c r="Q24" i="63" s="1"/>
  <c r="AA203" i="62"/>
  <c r="P24" i="63" s="1"/>
  <c r="Z203" i="62"/>
  <c r="O24" i="63" s="1"/>
  <c r="X203" i="62"/>
  <c r="M24" i="63" s="1"/>
  <c r="W203" i="62"/>
  <c r="L24" i="63" s="1"/>
  <c r="V203" i="62"/>
  <c r="K24" i="63" s="1"/>
  <c r="T203" i="62"/>
  <c r="I24" i="63" s="1"/>
  <c r="S203" i="62"/>
  <c r="H24" i="63" s="1"/>
  <c r="R203" i="62"/>
  <c r="G24" i="63" s="1"/>
  <c r="O203" i="62"/>
  <c r="F24" i="63" s="1"/>
  <c r="N203" i="62"/>
  <c r="E24" i="63" s="1"/>
  <c r="M203" i="62"/>
  <c r="D24" i="63" s="1"/>
  <c r="K203" i="62"/>
  <c r="C24" i="63" s="1"/>
  <c r="J203" i="62"/>
  <c r="B24" i="63" s="1"/>
  <c r="AG202" i="62"/>
  <c r="AC202" i="62"/>
  <c r="Y202" i="62"/>
  <c r="U202" i="62"/>
  <c r="AG201" i="62"/>
  <c r="AG203" i="62" s="1"/>
  <c r="V24" i="63" s="1"/>
  <c r="AC201" i="62"/>
  <c r="AC203" i="62" s="1"/>
  <c r="R24" i="63" s="1"/>
  <c r="Y201" i="62"/>
  <c r="Y203" i="62" s="1"/>
  <c r="N24" i="63" s="1"/>
  <c r="U201" i="62"/>
  <c r="U23" i="63"/>
  <c r="AE199" i="62"/>
  <c r="T23" i="63" s="1"/>
  <c r="AD199" i="62"/>
  <c r="S23" i="63" s="1"/>
  <c r="AB199" i="62"/>
  <c r="Q23" i="63" s="1"/>
  <c r="AA199" i="62"/>
  <c r="P23" i="63" s="1"/>
  <c r="Z199" i="62"/>
  <c r="O23" i="63" s="1"/>
  <c r="X199" i="62"/>
  <c r="M23" i="63" s="1"/>
  <c r="W199" i="62"/>
  <c r="L23" i="63" s="1"/>
  <c r="V199" i="62"/>
  <c r="K23" i="63" s="1"/>
  <c r="T199" i="62"/>
  <c r="I23" i="63" s="1"/>
  <c r="S199" i="62"/>
  <c r="H23" i="63" s="1"/>
  <c r="R199" i="62"/>
  <c r="G23" i="63" s="1"/>
  <c r="O199" i="62"/>
  <c r="F23" i="63" s="1"/>
  <c r="N199" i="62"/>
  <c r="E23" i="63" s="1"/>
  <c r="M199" i="62"/>
  <c r="D23" i="63" s="1"/>
  <c r="C23" i="63"/>
  <c r="B23" i="63"/>
  <c r="AG195" i="62"/>
  <c r="AC195" i="62"/>
  <c r="Y195" i="62"/>
  <c r="U195" i="62"/>
  <c r="AG194" i="62"/>
  <c r="AC194" i="62"/>
  <c r="Y194" i="62"/>
  <c r="U194" i="62"/>
  <c r="AE192" i="62"/>
  <c r="AD192" i="62"/>
  <c r="AB192" i="62"/>
  <c r="AA192" i="62"/>
  <c r="Z192" i="62"/>
  <c r="X192" i="62"/>
  <c r="W192" i="62"/>
  <c r="V192" i="62"/>
  <c r="T192" i="62"/>
  <c r="S192" i="62"/>
  <c r="R192" i="62"/>
  <c r="O192" i="62"/>
  <c r="N192" i="62"/>
  <c r="M192" i="62"/>
  <c r="C22" i="63"/>
  <c r="B22" i="63"/>
  <c r="AG174" i="62"/>
  <c r="AC174" i="62"/>
  <c r="Y174" i="62"/>
  <c r="U174" i="62"/>
  <c r="AG173" i="62"/>
  <c r="AC173" i="62"/>
  <c r="Y173" i="62"/>
  <c r="U173" i="62"/>
  <c r="AF171" i="62"/>
  <c r="U21" i="63" s="1"/>
  <c r="AE171" i="62"/>
  <c r="T21" i="63" s="1"/>
  <c r="AD171" i="62"/>
  <c r="S21" i="63" s="1"/>
  <c r="AB171" i="62"/>
  <c r="Q21" i="63" s="1"/>
  <c r="AA171" i="62"/>
  <c r="P21" i="63" s="1"/>
  <c r="Z171" i="62"/>
  <c r="O21" i="63" s="1"/>
  <c r="X171" i="62"/>
  <c r="M21" i="63" s="1"/>
  <c r="W171" i="62"/>
  <c r="L21" i="63" s="1"/>
  <c r="V171" i="62"/>
  <c r="K21" i="63" s="1"/>
  <c r="T171" i="62"/>
  <c r="I21" i="63" s="1"/>
  <c r="S171" i="62"/>
  <c r="H21" i="63" s="1"/>
  <c r="R171" i="62"/>
  <c r="G21" i="63" s="1"/>
  <c r="O171" i="62"/>
  <c r="F21" i="63" s="1"/>
  <c r="N171" i="62"/>
  <c r="E21" i="63" s="1"/>
  <c r="M171" i="62"/>
  <c r="D21" i="63" s="1"/>
  <c r="K171" i="62"/>
  <c r="C21" i="63" s="1"/>
  <c r="J171" i="62"/>
  <c r="B21" i="63" s="1"/>
  <c r="AG170" i="62"/>
  <c r="AC170" i="62"/>
  <c r="Y170" i="62"/>
  <c r="U170" i="62"/>
  <c r="AG169" i="62"/>
  <c r="AC169" i="62"/>
  <c r="Y169" i="62"/>
  <c r="U169" i="62"/>
  <c r="AE167" i="62"/>
  <c r="T20" i="63" s="1"/>
  <c r="AD167" i="62"/>
  <c r="S20" i="63" s="1"/>
  <c r="AB167" i="62"/>
  <c r="Q20" i="63" s="1"/>
  <c r="AA167" i="62"/>
  <c r="P20" i="63" s="1"/>
  <c r="Z167" i="62"/>
  <c r="O20" i="63" s="1"/>
  <c r="X167" i="62"/>
  <c r="M20" i="63" s="1"/>
  <c r="W167" i="62"/>
  <c r="L20" i="63" s="1"/>
  <c r="V167" i="62"/>
  <c r="K20" i="63" s="1"/>
  <c r="T167" i="62"/>
  <c r="I20" i="63" s="1"/>
  <c r="S167" i="62"/>
  <c r="H20" i="63" s="1"/>
  <c r="R167" i="62"/>
  <c r="G20" i="63" s="1"/>
  <c r="O167" i="62"/>
  <c r="F20" i="63" s="1"/>
  <c r="N167" i="62"/>
  <c r="E20" i="63" s="1"/>
  <c r="M167" i="62"/>
  <c r="D20" i="63" s="1"/>
  <c r="C20" i="63"/>
  <c r="B20" i="63"/>
  <c r="AG160" i="62"/>
  <c r="AC160" i="62"/>
  <c r="Y160" i="62"/>
  <c r="U160" i="62"/>
  <c r="AG159" i="62"/>
  <c r="AC159" i="62"/>
  <c r="Y159" i="62"/>
  <c r="U159" i="62"/>
  <c r="AE157" i="62"/>
  <c r="T19" i="63" s="1"/>
  <c r="AD157" i="62"/>
  <c r="S19" i="63" s="1"/>
  <c r="AB157" i="62"/>
  <c r="Q19" i="63" s="1"/>
  <c r="AA157" i="62"/>
  <c r="P19" i="63" s="1"/>
  <c r="Z157" i="62"/>
  <c r="O19" i="63" s="1"/>
  <c r="X157" i="62"/>
  <c r="M19" i="63" s="1"/>
  <c r="W157" i="62"/>
  <c r="L19" i="63" s="1"/>
  <c r="V157" i="62"/>
  <c r="K19" i="63" s="1"/>
  <c r="T157" i="62"/>
  <c r="I19" i="63" s="1"/>
  <c r="S157" i="62"/>
  <c r="H19" i="63" s="1"/>
  <c r="R157" i="62"/>
  <c r="G19" i="63" s="1"/>
  <c r="O157" i="62"/>
  <c r="F19" i="63" s="1"/>
  <c r="N157" i="62"/>
  <c r="E19" i="63" s="1"/>
  <c r="M157" i="62"/>
  <c r="D19" i="63" s="1"/>
  <c r="K157" i="62"/>
  <c r="C19" i="63" s="1"/>
  <c r="AG156" i="62"/>
  <c r="AC156" i="62"/>
  <c r="Y156" i="62"/>
  <c r="U156" i="62"/>
  <c r="AG155" i="62"/>
  <c r="AC155" i="62"/>
  <c r="Y155" i="62"/>
  <c r="U155" i="62"/>
  <c r="AB153" i="62"/>
  <c r="Q18" i="63" s="1"/>
  <c r="AA153" i="62"/>
  <c r="P18" i="63" s="1"/>
  <c r="Z153" i="62"/>
  <c r="O18" i="63" s="1"/>
  <c r="X153" i="62"/>
  <c r="M18" i="63" s="1"/>
  <c r="W153" i="62"/>
  <c r="L18" i="63" s="1"/>
  <c r="V153" i="62"/>
  <c r="K18" i="63" s="1"/>
  <c r="T153" i="62"/>
  <c r="I18" i="63" s="1"/>
  <c r="S153" i="62"/>
  <c r="H18" i="63" s="1"/>
  <c r="R153" i="62"/>
  <c r="G18" i="63" s="1"/>
  <c r="O153" i="62"/>
  <c r="F18" i="63" s="1"/>
  <c r="N153" i="62"/>
  <c r="E18" i="63" s="1"/>
  <c r="M153" i="62"/>
  <c r="D18" i="63" s="1"/>
  <c r="AG151" i="62"/>
  <c r="AC151" i="62"/>
  <c r="Y151" i="62"/>
  <c r="U151" i="62"/>
  <c r="AG150" i="62"/>
  <c r="AC150" i="62"/>
  <c r="Y150" i="62"/>
  <c r="U150" i="62"/>
  <c r="AD148" i="62"/>
  <c r="S17" i="63" s="1"/>
  <c r="AB148" i="62"/>
  <c r="Q17" i="63" s="1"/>
  <c r="AA148" i="62"/>
  <c r="P17" i="63" s="1"/>
  <c r="Z148" i="62"/>
  <c r="O17" i="63" s="1"/>
  <c r="X148" i="62"/>
  <c r="M17" i="63" s="1"/>
  <c r="W148" i="62"/>
  <c r="L17" i="63" s="1"/>
  <c r="V148" i="62"/>
  <c r="K17" i="63" s="1"/>
  <c r="T148" i="62"/>
  <c r="I17" i="63" s="1"/>
  <c r="S148" i="62"/>
  <c r="H17" i="63" s="1"/>
  <c r="R148" i="62"/>
  <c r="G17" i="63" s="1"/>
  <c r="O148" i="62"/>
  <c r="F17" i="63" s="1"/>
  <c r="N148" i="62"/>
  <c r="E17" i="63" s="1"/>
  <c r="M148" i="62"/>
  <c r="D17" i="63" s="1"/>
  <c r="AG141" i="62"/>
  <c r="AC141" i="62"/>
  <c r="Y141" i="62"/>
  <c r="U141" i="62"/>
  <c r="AG140" i="62"/>
  <c r="AC140" i="62"/>
  <c r="Y140" i="62"/>
  <c r="U140" i="62"/>
  <c r="AE138" i="62"/>
  <c r="T16" i="63" s="1"/>
  <c r="AD138" i="62"/>
  <c r="S16" i="63" s="1"/>
  <c r="AB138" i="62"/>
  <c r="Q16" i="63" s="1"/>
  <c r="AA138" i="62"/>
  <c r="P16" i="63" s="1"/>
  <c r="Z138" i="62"/>
  <c r="O16" i="63" s="1"/>
  <c r="X138" i="62"/>
  <c r="M16" i="63" s="1"/>
  <c r="W138" i="62"/>
  <c r="L16" i="63" s="1"/>
  <c r="V138" i="62"/>
  <c r="K16" i="63" s="1"/>
  <c r="T138" i="62"/>
  <c r="I16" i="63" s="1"/>
  <c r="S138" i="62"/>
  <c r="H16" i="63" s="1"/>
  <c r="R138" i="62"/>
  <c r="G16" i="63" s="1"/>
  <c r="O138" i="62"/>
  <c r="F16" i="63" s="1"/>
  <c r="N138" i="62"/>
  <c r="E16" i="63" s="1"/>
  <c r="M138" i="62"/>
  <c r="D16" i="63" s="1"/>
  <c r="B16" i="63"/>
  <c r="AG117" i="62"/>
  <c r="AC117" i="62"/>
  <c r="Y117" i="62"/>
  <c r="U117" i="62"/>
  <c r="AG116" i="62"/>
  <c r="AC116" i="62"/>
  <c r="Y116" i="62"/>
  <c r="U116" i="62"/>
  <c r="AE114" i="62"/>
  <c r="T15" i="63" s="1"/>
  <c r="AD114" i="62"/>
  <c r="S15" i="63" s="1"/>
  <c r="AB114" i="62"/>
  <c r="Q15" i="63" s="1"/>
  <c r="AA114" i="62"/>
  <c r="P15" i="63" s="1"/>
  <c r="Z114" i="62"/>
  <c r="O15" i="63" s="1"/>
  <c r="X114" i="62"/>
  <c r="M15" i="63" s="1"/>
  <c r="W114" i="62"/>
  <c r="L15" i="63" s="1"/>
  <c r="V114" i="62"/>
  <c r="K15" i="63" s="1"/>
  <c r="T114" i="62"/>
  <c r="I15" i="63" s="1"/>
  <c r="S114" i="62"/>
  <c r="H15" i="63" s="1"/>
  <c r="R114" i="62"/>
  <c r="G15" i="63" s="1"/>
  <c r="O114" i="62"/>
  <c r="F15" i="63" s="1"/>
  <c r="N114" i="62"/>
  <c r="E15" i="63" s="1"/>
  <c r="M114" i="62"/>
  <c r="D15" i="63" s="1"/>
  <c r="AG102" i="62"/>
  <c r="AC102" i="62"/>
  <c r="Y102" i="62"/>
  <c r="U102" i="62"/>
  <c r="AG101" i="62"/>
  <c r="AC101" i="62"/>
  <c r="Y101" i="62"/>
  <c r="U101" i="62"/>
  <c r="AE99" i="62"/>
  <c r="T14" i="63" s="1"/>
  <c r="AD99" i="62"/>
  <c r="S14" i="63" s="1"/>
  <c r="AB99" i="62"/>
  <c r="Q14" i="63" s="1"/>
  <c r="AA99" i="62"/>
  <c r="P14" i="63" s="1"/>
  <c r="Z99" i="62"/>
  <c r="O14" i="63" s="1"/>
  <c r="X99" i="62"/>
  <c r="M14" i="63" s="1"/>
  <c r="W99" i="62"/>
  <c r="L14" i="63" s="1"/>
  <c r="V99" i="62"/>
  <c r="K14" i="63" s="1"/>
  <c r="T99" i="62"/>
  <c r="I14" i="63" s="1"/>
  <c r="S99" i="62"/>
  <c r="H14" i="63" s="1"/>
  <c r="R99" i="62"/>
  <c r="G14" i="63" s="1"/>
  <c r="O99" i="62"/>
  <c r="F14" i="63" s="1"/>
  <c r="N99" i="62"/>
  <c r="E14" i="63" s="1"/>
  <c r="M99" i="62"/>
  <c r="D14" i="63" s="1"/>
  <c r="AG78" i="62"/>
  <c r="AC78" i="62"/>
  <c r="Y78" i="62"/>
  <c r="U78" i="62"/>
  <c r="AG77" i="62"/>
  <c r="AC77" i="62"/>
  <c r="Y77" i="62"/>
  <c r="U77" i="62"/>
  <c r="T75" i="62"/>
  <c r="I13" i="63" s="1"/>
  <c r="S75" i="62"/>
  <c r="H13" i="63" s="1"/>
  <c r="R75" i="62"/>
  <c r="G13" i="63" s="1"/>
  <c r="O75" i="62"/>
  <c r="F13" i="63" s="1"/>
  <c r="N75" i="62"/>
  <c r="E13" i="63" s="1"/>
  <c r="M75" i="62"/>
  <c r="D13" i="63" s="1"/>
  <c r="AE49" i="62"/>
  <c r="T12" i="63" s="1"/>
  <c r="AD49" i="62"/>
  <c r="S12" i="63" s="1"/>
  <c r="AB49" i="62"/>
  <c r="Q12" i="63" s="1"/>
  <c r="AA49" i="62"/>
  <c r="P12" i="63" s="1"/>
  <c r="Z49" i="62"/>
  <c r="O12" i="63" s="1"/>
  <c r="X49" i="62"/>
  <c r="M12" i="63" s="1"/>
  <c r="W49" i="62"/>
  <c r="L12" i="63" s="1"/>
  <c r="V49" i="62"/>
  <c r="K12" i="63" s="1"/>
  <c r="T49" i="62"/>
  <c r="I12" i="63" s="1"/>
  <c r="S49" i="62"/>
  <c r="H12" i="63" s="1"/>
  <c r="R49" i="62"/>
  <c r="G12" i="63" s="1"/>
  <c r="O49" i="62"/>
  <c r="F12" i="63" s="1"/>
  <c r="N49" i="62"/>
  <c r="E12" i="63" s="1"/>
  <c r="M49" i="62"/>
  <c r="D12" i="63" s="1"/>
  <c r="AG30" i="62"/>
  <c r="AC30" i="62"/>
  <c r="Y30" i="62"/>
  <c r="U30" i="62"/>
  <c r="AG29" i="62"/>
  <c r="AC29" i="62"/>
  <c r="Y29" i="62"/>
  <c r="U29" i="62"/>
  <c r="AE27" i="62"/>
  <c r="T11" i="63" s="1"/>
  <c r="AD27" i="62"/>
  <c r="S11" i="63" s="1"/>
  <c r="AB27" i="62"/>
  <c r="Q11" i="63" s="1"/>
  <c r="AA27" i="62"/>
  <c r="P11" i="63" s="1"/>
  <c r="Z27" i="62"/>
  <c r="O11" i="63" s="1"/>
  <c r="X27" i="62"/>
  <c r="M11" i="63" s="1"/>
  <c r="W27" i="62"/>
  <c r="L11" i="63" s="1"/>
  <c r="V27" i="62"/>
  <c r="K11" i="63" s="1"/>
  <c r="T27" i="62"/>
  <c r="I11" i="63" s="1"/>
  <c r="S27" i="62"/>
  <c r="H11" i="63" s="1"/>
  <c r="R27" i="62"/>
  <c r="G11" i="63" s="1"/>
  <c r="O27" i="62"/>
  <c r="F11" i="63" s="1"/>
  <c r="N27" i="62"/>
  <c r="E11" i="63" s="1"/>
  <c r="M27" i="62"/>
  <c r="D11" i="63" s="1"/>
  <c r="AG22" i="62"/>
  <c r="AC22" i="62"/>
  <c r="Y22" i="62"/>
  <c r="U22" i="62"/>
  <c r="AG21" i="62"/>
  <c r="AC21" i="62"/>
  <c r="Y21" i="62"/>
  <c r="U21" i="62"/>
  <c r="AF19" i="62"/>
  <c r="U10" i="63" s="1"/>
  <c r="AE19" i="62"/>
  <c r="T10" i="63" s="1"/>
  <c r="AD19" i="62"/>
  <c r="S10" i="63" s="1"/>
  <c r="AB19" i="62"/>
  <c r="Q10" i="63" s="1"/>
  <c r="AA19" i="62"/>
  <c r="P10" i="63" s="1"/>
  <c r="Z19" i="62"/>
  <c r="O10" i="63" s="1"/>
  <c r="X19" i="62"/>
  <c r="M10" i="63" s="1"/>
  <c r="W19" i="62"/>
  <c r="L10" i="63" s="1"/>
  <c r="V19" i="62"/>
  <c r="K10" i="63" s="1"/>
  <c r="T19" i="62"/>
  <c r="I10" i="63" s="1"/>
  <c r="S19" i="62"/>
  <c r="H10" i="63" s="1"/>
  <c r="R19" i="62"/>
  <c r="G10" i="63" s="1"/>
  <c r="O19" i="62"/>
  <c r="F10" i="63" s="1"/>
  <c r="N19" i="62"/>
  <c r="E10" i="63" s="1"/>
  <c r="M19" i="62"/>
  <c r="K19" i="62"/>
  <c r="C10" i="63" s="1"/>
  <c r="AG18" i="62"/>
  <c r="AC18" i="62"/>
  <c r="Y18" i="62"/>
  <c r="U18" i="62"/>
  <c r="AG17" i="62"/>
  <c r="AC17" i="62"/>
  <c r="Y17" i="62"/>
  <c r="U17" i="62"/>
  <c r="AF15" i="62"/>
  <c r="U9" i="63" s="1"/>
  <c r="AE15" i="62"/>
  <c r="T9" i="63" s="1"/>
  <c r="AD15" i="62"/>
  <c r="S9" i="63" s="1"/>
  <c r="AB15" i="62"/>
  <c r="Q9" i="63" s="1"/>
  <c r="AA15" i="62"/>
  <c r="P9" i="63" s="1"/>
  <c r="Z15" i="62"/>
  <c r="O9" i="63" s="1"/>
  <c r="X15" i="62"/>
  <c r="M9" i="63" s="1"/>
  <c r="W15" i="62"/>
  <c r="L9" i="63" s="1"/>
  <c r="V15" i="62"/>
  <c r="K9" i="63" s="1"/>
  <c r="T15" i="62"/>
  <c r="I9" i="63" s="1"/>
  <c r="S15" i="62"/>
  <c r="H9" i="63" s="1"/>
  <c r="R15" i="62"/>
  <c r="G9" i="63" s="1"/>
  <c r="O15" i="62"/>
  <c r="N15" i="62"/>
  <c r="E9" i="63" s="1"/>
  <c r="M15" i="62"/>
  <c r="D9" i="63" s="1"/>
  <c r="K15" i="62"/>
  <c r="C9" i="63" s="1"/>
  <c r="J15" i="62"/>
  <c r="B9" i="63" s="1"/>
  <c r="AG14" i="62"/>
  <c r="AC14" i="62"/>
  <c r="Y14" i="62"/>
  <c r="U14" i="62"/>
  <c r="AG13" i="62"/>
  <c r="AC13" i="62"/>
  <c r="Y13" i="62"/>
  <c r="U13" i="62"/>
  <c r="AF11" i="62"/>
  <c r="U8" i="63" s="1"/>
  <c r="AE11" i="62"/>
  <c r="T8" i="63" s="1"/>
  <c r="AD11" i="62"/>
  <c r="S8" i="63" s="1"/>
  <c r="AB11" i="62"/>
  <c r="Q8" i="63" s="1"/>
  <c r="AA11" i="62"/>
  <c r="P8" i="63" s="1"/>
  <c r="Z11" i="62"/>
  <c r="O8" i="63" s="1"/>
  <c r="X11" i="62"/>
  <c r="W11" i="62"/>
  <c r="L8" i="63" s="1"/>
  <c r="V11" i="62"/>
  <c r="K8" i="63" s="1"/>
  <c r="T11" i="62"/>
  <c r="I8" i="63" s="1"/>
  <c r="S11" i="62"/>
  <c r="H8" i="63" s="1"/>
  <c r="R11" i="62"/>
  <c r="G8" i="63" s="1"/>
  <c r="O11" i="62"/>
  <c r="F8" i="63" s="1"/>
  <c r="N11" i="62"/>
  <c r="E8" i="63" s="1"/>
  <c r="M11" i="62"/>
  <c r="D8" i="63" s="1"/>
  <c r="K11" i="62"/>
  <c r="J11" i="62"/>
  <c r="AG10" i="62"/>
  <c r="AC10" i="62"/>
  <c r="Y10" i="62"/>
  <c r="U10" i="62"/>
  <c r="AG9" i="62"/>
  <c r="AC9" i="62"/>
  <c r="Y9" i="62"/>
  <c r="U9" i="62"/>
  <c r="A25" i="61"/>
  <c r="Q22" i="61"/>
  <c r="P22" i="61"/>
  <c r="O22" i="61"/>
  <c r="M22" i="61"/>
  <c r="L22" i="61"/>
  <c r="K22" i="61"/>
  <c r="I22" i="61"/>
  <c r="H22" i="61"/>
  <c r="G22" i="61"/>
  <c r="F22" i="61"/>
  <c r="E22" i="61"/>
  <c r="D22" i="61"/>
  <c r="Y17" i="61"/>
  <c r="Q355" i="60"/>
  <c r="P355" i="60"/>
  <c r="L355" i="60"/>
  <c r="A355" i="60"/>
  <c r="AF354" i="60"/>
  <c r="U24" i="61" s="1"/>
  <c r="AE354" i="60"/>
  <c r="T24" i="61" s="1"/>
  <c r="AD354" i="60"/>
  <c r="S24" i="61" s="1"/>
  <c r="AB354" i="60"/>
  <c r="Q24" i="61" s="1"/>
  <c r="AA354" i="60"/>
  <c r="P24" i="61" s="1"/>
  <c r="Z354" i="60"/>
  <c r="O24" i="61" s="1"/>
  <c r="T354" i="60"/>
  <c r="I24" i="61" s="1"/>
  <c r="S354" i="60"/>
  <c r="H24" i="61" s="1"/>
  <c r="R354" i="60"/>
  <c r="G24" i="61" s="1"/>
  <c r="O354" i="60"/>
  <c r="F24" i="61" s="1"/>
  <c r="N354" i="60"/>
  <c r="E24" i="61" s="1"/>
  <c r="M354" i="60"/>
  <c r="D24" i="61" s="1"/>
  <c r="J354" i="60"/>
  <c r="B24" i="61" s="1"/>
  <c r="AG353" i="60"/>
  <c r="AC353" i="60"/>
  <c r="X353" i="60"/>
  <c r="W353" i="60"/>
  <c r="U353" i="60"/>
  <c r="AG352" i="60"/>
  <c r="AC352" i="60"/>
  <c r="X352" i="60"/>
  <c r="W352" i="60"/>
  <c r="V352" i="60"/>
  <c r="U352" i="60"/>
  <c r="C24" i="61"/>
  <c r="U23" i="61"/>
  <c r="T23" i="61"/>
  <c r="S23" i="61"/>
  <c r="AB350" i="60"/>
  <c r="Q23" i="61" s="1"/>
  <c r="AA350" i="60"/>
  <c r="P23" i="61" s="1"/>
  <c r="Z350" i="60"/>
  <c r="O23" i="61" s="1"/>
  <c r="M23" i="61"/>
  <c r="L23" i="61"/>
  <c r="K23" i="61"/>
  <c r="T350" i="60"/>
  <c r="I23" i="61" s="1"/>
  <c r="S350" i="60"/>
  <c r="H23" i="61" s="1"/>
  <c r="R350" i="60"/>
  <c r="G23" i="61" s="1"/>
  <c r="O350" i="60"/>
  <c r="F23" i="61" s="1"/>
  <c r="N350" i="60"/>
  <c r="E23" i="61" s="1"/>
  <c r="M350" i="60"/>
  <c r="D23" i="61" s="1"/>
  <c r="C23" i="61"/>
  <c r="J350" i="60"/>
  <c r="B23" i="61" s="1"/>
  <c r="AG337" i="60"/>
  <c r="AC337" i="60"/>
  <c r="Y337" i="60"/>
  <c r="AG336" i="60"/>
  <c r="AC336" i="60"/>
  <c r="Y336" i="60"/>
  <c r="AG335" i="60"/>
  <c r="AC335" i="60"/>
  <c r="Y335" i="60"/>
  <c r="AG334" i="60"/>
  <c r="AC334" i="60"/>
  <c r="Y334" i="60"/>
  <c r="AG333" i="60"/>
  <c r="AC333" i="60"/>
  <c r="Y333" i="60"/>
  <c r="AG332" i="60"/>
  <c r="AC332" i="60"/>
  <c r="Y332" i="60"/>
  <c r="AG331" i="60"/>
  <c r="AC331" i="60"/>
  <c r="Y331" i="60"/>
  <c r="AG330" i="60"/>
  <c r="AC330" i="60"/>
  <c r="Y330" i="60"/>
  <c r="AG329" i="60"/>
  <c r="AC329" i="60"/>
  <c r="Y329" i="60"/>
  <c r="AG328" i="60"/>
  <c r="AC328" i="60"/>
  <c r="Y328" i="60"/>
  <c r="AG327" i="60"/>
  <c r="AC327" i="60"/>
  <c r="Y327" i="60"/>
  <c r="AG326" i="60"/>
  <c r="AC326" i="60"/>
  <c r="Y326" i="60"/>
  <c r="AG325" i="60"/>
  <c r="AC325" i="60"/>
  <c r="Y325" i="60"/>
  <c r="AG324" i="60"/>
  <c r="AC324" i="60"/>
  <c r="Y324" i="60"/>
  <c r="AG323" i="60"/>
  <c r="AC323" i="60"/>
  <c r="Y323" i="60"/>
  <c r="AG322" i="60"/>
  <c r="AC322" i="60"/>
  <c r="Y322" i="60"/>
  <c r="AG321" i="60"/>
  <c r="AC321" i="60"/>
  <c r="Y321" i="60"/>
  <c r="AG320" i="60"/>
  <c r="AC320" i="60"/>
  <c r="Y320" i="60"/>
  <c r="AG319" i="60"/>
  <c r="AC319" i="60"/>
  <c r="Y319" i="60"/>
  <c r="AG318" i="60"/>
  <c r="AC318" i="60"/>
  <c r="Y318" i="60"/>
  <c r="AG317" i="60"/>
  <c r="AC317" i="60"/>
  <c r="Y317" i="60"/>
  <c r="AG316" i="60"/>
  <c r="AC316" i="60"/>
  <c r="Y316" i="60"/>
  <c r="AG315" i="60"/>
  <c r="AC315" i="60"/>
  <c r="Y315" i="60"/>
  <c r="AG314" i="60"/>
  <c r="AC314" i="60"/>
  <c r="Y314" i="60"/>
  <c r="AG313" i="60"/>
  <c r="AC313" i="60"/>
  <c r="Y313" i="60"/>
  <c r="AG312" i="60"/>
  <c r="AC312" i="60"/>
  <c r="Y312" i="60"/>
  <c r="AG311" i="60"/>
  <c r="AC311" i="60"/>
  <c r="Y311" i="60"/>
  <c r="AG310" i="60"/>
  <c r="AC310" i="60"/>
  <c r="Y310" i="60"/>
  <c r="U310" i="60"/>
  <c r="AG309" i="60"/>
  <c r="AC309" i="60"/>
  <c r="Y309" i="60"/>
  <c r="U309" i="60"/>
  <c r="R307" i="60"/>
  <c r="O307" i="60"/>
  <c r="N307" i="60"/>
  <c r="M307" i="60"/>
  <c r="C22" i="61"/>
  <c r="J307" i="60"/>
  <c r="B22" i="61" s="1"/>
  <c r="AG286" i="60"/>
  <c r="AC286" i="60"/>
  <c r="Y286" i="60"/>
  <c r="U286" i="60"/>
  <c r="T21" i="61"/>
  <c r="S21" i="61"/>
  <c r="Q21" i="61"/>
  <c r="P21" i="61"/>
  <c r="O21" i="61"/>
  <c r="M21" i="61"/>
  <c r="L21" i="61"/>
  <c r="K21" i="61"/>
  <c r="T284" i="60"/>
  <c r="I21" i="61" s="1"/>
  <c r="S284" i="60"/>
  <c r="H21" i="61" s="1"/>
  <c r="R284" i="60"/>
  <c r="G21" i="61" s="1"/>
  <c r="O284" i="60"/>
  <c r="F21" i="61" s="1"/>
  <c r="N284" i="60"/>
  <c r="E21" i="61" s="1"/>
  <c r="M284" i="60"/>
  <c r="D21" i="61" s="1"/>
  <c r="J284" i="60"/>
  <c r="B21" i="61" s="1"/>
  <c r="AC281" i="60"/>
  <c r="Y281" i="60"/>
  <c r="U281" i="60"/>
  <c r="AG280" i="60"/>
  <c r="AC280" i="60"/>
  <c r="Y280" i="60"/>
  <c r="U280" i="60"/>
  <c r="U20" i="61"/>
  <c r="S20" i="61"/>
  <c r="Q20" i="61"/>
  <c r="P20" i="61"/>
  <c r="O20" i="61"/>
  <c r="M20" i="61"/>
  <c r="L20" i="61"/>
  <c r="K20" i="61"/>
  <c r="I20" i="61"/>
  <c r="H20" i="61"/>
  <c r="G20" i="61"/>
  <c r="O278" i="60"/>
  <c r="F20" i="61" s="1"/>
  <c r="N278" i="60"/>
  <c r="E20" i="61" s="1"/>
  <c r="M278" i="60"/>
  <c r="D20" i="61" s="1"/>
  <c r="J278" i="60"/>
  <c r="B20" i="61" s="1"/>
  <c r="AG275" i="60"/>
  <c r="AC275" i="60"/>
  <c r="Y275" i="60"/>
  <c r="U275" i="60"/>
  <c r="AG274" i="60"/>
  <c r="AC274" i="60"/>
  <c r="Y274" i="60"/>
  <c r="U274" i="60"/>
  <c r="AG273" i="60"/>
  <c r="AC273" i="60"/>
  <c r="Y273" i="60"/>
  <c r="U273" i="60"/>
  <c r="AG272" i="60"/>
  <c r="AC272" i="60"/>
  <c r="Y272" i="60"/>
  <c r="U272" i="60"/>
  <c r="AG271" i="60"/>
  <c r="AC271" i="60"/>
  <c r="Y271" i="60"/>
  <c r="U271" i="60"/>
  <c r="AG270" i="60"/>
  <c r="AC270" i="60"/>
  <c r="Y270" i="60"/>
  <c r="U270" i="60"/>
  <c r="AG269" i="60"/>
  <c r="AC269" i="60"/>
  <c r="Y269" i="60"/>
  <c r="U269" i="60"/>
  <c r="AG268" i="60"/>
  <c r="AC268" i="60"/>
  <c r="Y268" i="60"/>
  <c r="U268" i="60"/>
  <c r="AG267" i="60"/>
  <c r="AC267" i="60"/>
  <c r="Y267" i="60"/>
  <c r="U267" i="60"/>
  <c r="AG266" i="60"/>
  <c r="AC266" i="60"/>
  <c r="Y266" i="60"/>
  <c r="U266" i="60"/>
  <c r="AG265" i="60"/>
  <c r="AC265" i="60"/>
  <c r="Y265" i="60"/>
  <c r="U265" i="60"/>
  <c r="S19" i="61"/>
  <c r="Q19" i="61"/>
  <c r="O19" i="61"/>
  <c r="L19" i="61"/>
  <c r="I19" i="61"/>
  <c r="H19" i="61"/>
  <c r="G19" i="61"/>
  <c r="O263" i="60"/>
  <c r="F19" i="61" s="1"/>
  <c r="N263" i="60"/>
  <c r="E19" i="61" s="1"/>
  <c r="M263" i="60"/>
  <c r="D19" i="61" s="1"/>
  <c r="J263" i="60"/>
  <c r="B19" i="61" s="1"/>
  <c r="AG260" i="60"/>
  <c r="AA260" i="60"/>
  <c r="AC260" i="60" s="1"/>
  <c r="X260" i="60"/>
  <c r="M19" i="61" s="1"/>
  <c r="V260" i="60"/>
  <c r="U260" i="60"/>
  <c r="AG259" i="60"/>
  <c r="AC259" i="60"/>
  <c r="Y259" i="60"/>
  <c r="U259" i="60"/>
  <c r="Q18" i="61"/>
  <c r="P18" i="61"/>
  <c r="O18" i="61"/>
  <c r="M18" i="61"/>
  <c r="L18" i="61"/>
  <c r="K18" i="61"/>
  <c r="I18" i="61"/>
  <c r="H18" i="61"/>
  <c r="G18" i="61"/>
  <c r="O257" i="60"/>
  <c r="F18" i="61" s="1"/>
  <c r="N257" i="60"/>
  <c r="E18" i="61" s="1"/>
  <c r="M257" i="60"/>
  <c r="D18" i="61" s="1"/>
  <c r="J257" i="60"/>
  <c r="B18" i="61" s="1"/>
  <c r="AG250" i="60"/>
  <c r="AC250" i="60"/>
  <c r="Y250" i="60"/>
  <c r="U250" i="60"/>
  <c r="AG249" i="60"/>
  <c r="AC249" i="60"/>
  <c r="Y249" i="60"/>
  <c r="U249" i="60"/>
  <c r="T17" i="61"/>
  <c r="S17" i="61"/>
  <c r="Q17" i="61"/>
  <c r="P17" i="61"/>
  <c r="O17" i="61"/>
  <c r="M17" i="61"/>
  <c r="L17" i="61"/>
  <c r="K17" i="61"/>
  <c r="I17" i="61"/>
  <c r="H17" i="61"/>
  <c r="G17" i="61"/>
  <c r="O247" i="60"/>
  <c r="F17" i="61" s="1"/>
  <c r="N247" i="60"/>
  <c r="E17" i="61" s="1"/>
  <c r="M247" i="60"/>
  <c r="D17" i="61" s="1"/>
  <c r="J247" i="60"/>
  <c r="AG222" i="60"/>
  <c r="AC222" i="60"/>
  <c r="Y222" i="60"/>
  <c r="AG221" i="60"/>
  <c r="AC221" i="60"/>
  <c r="Y221" i="60"/>
  <c r="AG220" i="60"/>
  <c r="AC220" i="60"/>
  <c r="Y220" i="60"/>
  <c r="AG219" i="60"/>
  <c r="AC219" i="60"/>
  <c r="Y219" i="60"/>
  <c r="AG218" i="60"/>
  <c r="AC218" i="60"/>
  <c r="Y218" i="60"/>
  <c r="AG217" i="60"/>
  <c r="AC217" i="60"/>
  <c r="Y217" i="60"/>
  <c r="U217" i="60"/>
  <c r="Q16" i="61"/>
  <c r="P16" i="61"/>
  <c r="O16" i="61"/>
  <c r="M16" i="61"/>
  <c r="L16" i="61"/>
  <c r="K16" i="61"/>
  <c r="I16" i="61"/>
  <c r="H16" i="61"/>
  <c r="G16" i="61"/>
  <c r="O215" i="60"/>
  <c r="F16" i="61" s="1"/>
  <c r="N215" i="60"/>
  <c r="E16" i="61" s="1"/>
  <c r="M215" i="60"/>
  <c r="D16" i="61" s="1"/>
  <c r="J215" i="60"/>
  <c r="B16" i="61" s="1"/>
  <c r="AG181" i="60"/>
  <c r="AC181" i="60"/>
  <c r="R16" i="61" s="1"/>
  <c r="Y181" i="60"/>
  <c r="N16" i="61" s="1"/>
  <c r="U181" i="60"/>
  <c r="J16" i="61" s="1"/>
  <c r="Q15" i="61"/>
  <c r="P15" i="61"/>
  <c r="O15" i="61"/>
  <c r="M15" i="61"/>
  <c r="L15" i="61"/>
  <c r="K15" i="61"/>
  <c r="H15" i="61"/>
  <c r="G15" i="61"/>
  <c r="O179" i="60"/>
  <c r="F15" i="61" s="1"/>
  <c r="N179" i="60"/>
  <c r="E15" i="61" s="1"/>
  <c r="M179" i="60"/>
  <c r="D15" i="61" s="1"/>
  <c r="J179" i="60"/>
  <c r="B15" i="61" s="1"/>
  <c r="AG172" i="60"/>
  <c r="AC172" i="60"/>
  <c r="U172" i="60"/>
  <c r="AG171" i="60"/>
  <c r="AC171" i="60"/>
  <c r="U171" i="60"/>
  <c r="AG170" i="60"/>
  <c r="AC170" i="60"/>
  <c r="U170" i="60"/>
  <c r="AG169" i="60"/>
  <c r="AC169" i="60"/>
  <c r="U169" i="60"/>
  <c r="AG168" i="60"/>
  <c r="AC168" i="60"/>
  <c r="U168" i="60"/>
  <c r="AG167" i="60"/>
  <c r="AC167" i="60"/>
  <c r="U167" i="60"/>
  <c r="AG166" i="60"/>
  <c r="AC166" i="60"/>
  <c r="U166" i="60"/>
  <c r="AG165" i="60"/>
  <c r="AC165" i="60"/>
  <c r="U165" i="60"/>
  <c r="AG164" i="60"/>
  <c r="AC164" i="60"/>
  <c r="U164" i="60"/>
  <c r="AG163" i="60"/>
  <c r="AC163" i="60"/>
  <c r="U163" i="60"/>
  <c r="AG162" i="60"/>
  <c r="AC162" i="60"/>
  <c r="U162" i="60"/>
  <c r="AG161" i="60"/>
  <c r="AC161" i="60"/>
  <c r="U161" i="60"/>
  <c r="AG160" i="60"/>
  <c r="AC160" i="60"/>
  <c r="U160" i="60"/>
  <c r="AG159" i="60"/>
  <c r="AC159" i="60"/>
  <c r="U159" i="60"/>
  <c r="AG158" i="60"/>
  <c r="AC158" i="60"/>
  <c r="U158" i="60"/>
  <c r="AG157" i="60"/>
  <c r="AC157" i="60"/>
  <c r="Y157" i="60"/>
  <c r="U157" i="60"/>
  <c r="AG156" i="60"/>
  <c r="AC156" i="60"/>
  <c r="Y156" i="60"/>
  <c r="U156" i="60"/>
  <c r="AG155" i="60"/>
  <c r="AC155" i="60"/>
  <c r="Y155" i="60"/>
  <c r="U155" i="60"/>
  <c r="AG154" i="60"/>
  <c r="AC154" i="60"/>
  <c r="Y154" i="60"/>
  <c r="U154" i="60"/>
  <c r="AG153" i="60"/>
  <c r="AC153" i="60"/>
  <c r="Y153" i="60"/>
  <c r="U153" i="60"/>
  <c r="AG152" i="60"/>
  <c r="AC152" i="60"/>
  <c r="Y152" i="60"/>
  <c r="U152" i="60"/>
  <c r="AC151" i="60"/>
  <c r="Y151" i="60"/>
  <c r="U151" i="60"/>
  <c r="T14" i="61"/>
  <c r="S14" i="61"/>
  <c r="Q14" i="61"/>
  <c r="M14" i="61"/>
  <c r="L14" i="61"/>
  <c r="K14" i="61"/>
  <c r="I14" i="61"/>
  <c r="H14" i="61"/>
  <c r="O149" i="60"/>
  <c r="F14" i="61" s="1"/>
  <c r="N149" i="60"/>
  <c r="E14" i="61" s="1"/>
  <c r="M149" i="60"/>
  <c r="D14" i="61" s="1"/>
  <c r="J149" i="60"/>
  <c r="B14" i="61" s="1"/>
  <c r="AG138" i="60"/>
  <c r="AC138" i="60"/>
  <c r="Y138" i="60"/>
  <c r="U138" i="60"/>
  <c r="AG137" i="60"/>
  <c r="AC137" i="60"/>
  <c r="Y137" i="60"/>
  <c r="U137" i="60"/>
  <c r="AG136" i="60"/>
  <c r="AC136" i="60"/>
  <c r="Y136" i="60"/>
  <c r="U136" i="60"/>
  <c r="AG135" i="60"/>
  <c r="AC135" i="60"/>
  <c r="Y135" i="60"/>
  <c r="U135" i="60"/>
  <c r="AG134" i="60"/>
  <c r="AC134" i="60"/>
  <c r="Y134" i="60"/>
  <c r="U134" i="60"/>
  <c r="AG133" i="60"/>
  <c r="AC133" i="60"/>
  <c r="Y133" i="60"/>
  <c r="U133" i="60"/>
  <c r="AG132" i="60"/>
  <c r="AC132" i="60"/>
  <c r="Y132" i="60"/>
  <c r="U132" i="60"/>
  <c r="AG131" i="60"/>
  <c r="AC131" i="60"/>
  <c r="Y131" i="60"/>
  <c r="U131" i="60"/>
  <c r="AG130" i="60"/>
  <c r="AC130" i="60"/>
  <c r="Y130" i="60"/>
  <c r="U130" i="60"/>
  <c r="AG129" i="60"/>
  <c r="AC129" i="60"/>
  <c r="Y129" i="60"/>
  <c r="U129" i="60"/>
  <c r="AG128" i="60"/>
  <c r="AC128" i="60"/>
  <c r="Y128" i="60"/>
  <c r="U128" i="60"/>
  <c r="AG127" i="60"/>
  <c r="AC127" i="60"/>
  <c r="Y127" i="60"/>
  <c r="U127" i="60"/>
  <c r="AG126" i="60"/>
  <c r="AC126" i="60"/>
  <c r="Y126" i="60"/>
  <c r="U126" i="60"/>
  <c r="AG125" i="60"/>
  <c r="AC125" i="60"/>
  <c r="Y125" i="60"/>
  <c r="U125" i="60"/>
  <c r="AG124" i="60"/>
  <c r="AC124" i="60"/>
  <c r="Y124" i="60"/>
  <c r="U124" i="60"/>
  <c r="AG123" i="60"/>
  <c r="AC123" i="60"/>
  <c r="Y123" i="60"/>
  <c r="U123" i="60"/>
  <c r="AG122" i="60"/>
  <c r="AC122" i="60"/>
  <c r="Y122" i="60"/>
  <c r="U122" i="60"/>
  <c r="AG121" i="60"/>
  <c r="AC121" i="60"/>
  <c r="Y121" i="60"/>
  <c r="U121" i="60"/>
  <c r="AG120" i="60"/>
  <c r="AC120" i="60"/>
  <c r="Y120" i="60"/>
  <c r="U120" i="60"/>
  <c r="AG119" i="60"/>
  <c r="AC119" i="60"/>
  <c r="Y119" i="60"/>
  <c r="U119" i="60"/>
  <c r="AG118" i="60"/>
  <c r="AC118" i="60"/>
  <c r="Y118" i="60"/>
  <c r="U118" i="60"/>
  <c r="AG117" i="60"/>
  <c r="AA117" i="60"/>
  <c r="P14" i="61" s="1"/>
  <c r="Z117" i="60"/>
  <c r="O14" i="61" s="1"/>
  <c r="Y117" i="60"/>
  <c r="U117" i="60"/>
  <c r="AB115" i="60"/>
  <c r="Q13" i="61" s="1"/>
  <c r="AA115" i="60"/>
  <c r="P13" i="61" s="1"/>
  <c r="Z115" i="60"/>
  <c r="O13" i="61" s="1"/>
  <c r="X115" i="60"/>
  <c r="M13" i="61" s="1"/>
  <c r="W115" i="60"/>
  <c r="L13" i="61" s="1"/>
  <c r="V115" i="60"/>
  <c r="K13" i="61" s="1"/>
  <c r="T115" i="60"/>
  <c r="I13" i="61" s="1"/>
  <c r="S115" i="60"/>
  <c r="H13" i="61" s="1"/>
  <c r="R115" i="60"/>
  <c r="G13" i="61" s="1"/>
  <c r="O115" i="60"/>
  <c r="F13" i="61" s="1"/>
  <c r="N115" i="60"/>
  <c r="E13" i="61" s="1"/>
  <c r="M115" i="60"/>
  <c r="D13" i="61" s="1"/>
  <c r="J115" i="60"/>
  <c r="B13" i="61" s="1"/>
  <c r="AG82" i="60"/>
  <c r="AC82" i="60"/>
  <c r="Y82" i="60"/>
  <c r="U82" i="60"/>
  <c r="AG81" i="60"/>
  <c r="AC81" i="60"/>
  <c r="Y81" i="60"/>
  <c r="U81" i="60"/>
  <c r="AF79" i="60"/>
  <c r="U12" i="61" s="1"/>
  <c r="AE79" i="60"/>
  <c r="T12" i="61" s="1"/>
  <c r="AD79" i="60"/>
  <c r="S12" i="61" s="1"/>
  <c r="AB79" i="60"/>
  <c r="Q12" i="61" s="1"/>
  <c r="AA79" i="60"/>
  <c r="P12" i="61" s="1"/>
  <c r="Z79" i="60"/>
  <c r="O12" i="61" s="1"/>
  <c r="X79" i="60"/>
  <c r="M12" i="61" s="1"/>
  <c r="W79" i="60"/>
  <c r="L12" i="61" s="1"/>
  <c r="V79" i="60"/>
  <c r="K12" i="61" s="1"/>
  <c r="T79" i="60"/>
  <c r="I12" i="61" s="1"/>
  <c r="S79" i="60"/>
  <c r="H12" i="61" s="1"/>
  <c r="R79" i="60"/>
  <c r="G12" i="61" s="1"/>
  <c r="O79" i="60"/>
  <c r="F12" i="61" s="1"/>
  <c r="N79" i="60"/>
  <c r="E12" i="61" s="1"/>
  <c r="M79" i="60"/>
  <c r="D12" i="61" s="1"/>
  <c r="K79" i="60"/>
  <c r="C12" i="61" s="1"/>
  <c r="J79" i="60"/>
  <c r="B12" i="61" s="1"/>
  <c r="AG78" i="60"/>
  <c r="AC78" i="60"/>
  <c r="Y78" i="60"/>
  <c r="AG77" i="60"/>
  <c r="AC77" i="60"/>
  <c r="Y77" i="60"/>
  <c r="AG76" i="60"/>
  <c r="AC76" i="60"/>
  <c r="Y76" i="60"/>
  <c r="AG75" i="60"/>
  <c r="AC75" i="60"/>
  <c r="Y75" i="60"/>
  <c r="AG74" i="60"/>
  <c r="AC74" i="60"/>
  <c r="Y74" i="60"/>
  <c r="AG73" i="60"/>
  <c r="AC73" i="60"/>
  <c r="Y73" i="60"/>
  <c r="AG72" i="60"/>
  <c r="AC72" i="60"/>
  <c r="Y72" i="60"/>
  <c r="AG71" i="60"/>
  <c r="AC71" i="60"/>
  <c r="Y71" i="60"/>
  <c r="AG70" i="60"/>
  <c r="AC70" i="60"/>
  <c r="Y70" i="60"/>
  <c r="AG69" i="60"/>
  <c r="AC69" i="60"/>
  <c r="Y69" i="60"/>
  <c r="AG68" i="60"/>
  <c r="AC68" i="60"/>
  <c r="Y68" i="60"/>
  <c r="AG67" i="60"/>
  <c r="AC67" i="60"/>
  <c r="Y67" i="60"/>
  <c r="AG66" i="60"/>
  <c r="AC66" i="60"/>
  <c r="Y66" i="60"/>
  <c r="AG65" i="60"/>
  <c r="AC65" i="60"/>
  <c r="Y65" i="60"/>
  <c r="AG64" i="60"/>
  <c r="AC64" i="60"/>
  <c r="Y64" i="60"/>
  <c r="AG63" i="60"/>
  <c r="AC63" i="60"/>
  <c r="Y63" i="60"/>
  <c r="AG62" i="60"/>
  <c r="AC62" i="60"/>
  <c r="Y62" i="60"/>
  <c r="AG61" i="60"/>
  <c r="AC61" i="60"/>
  <c r="Y61" i="60"/>
  <c r="AG60" i="60"/>
  <c r="AC60" i="60"/>
  <c r="Y60" i="60"/>
  <c r="AG59" i="60"/>
  <c r="AC59" i="60"/>
  <c r="Y59" i="60"/>
  <c r="AG58" i="60"/>
  <c r="AC58" i="60"/>
  <c r="Y58" i="60"/>
  <c r="AG57" i="60"/>
  <c r="AC57" i="60"/>
  <c r="Y57" i="60"/>
  <c r="AG56" i="60"/>
  <c r="AC56" i="60"/>
  <c r="Y56" i="60"/>
  <c r="AG55" i="60"/>
  <c r="AC55" i="60"/>
  <c r="Y55" i="60"/>
  <c r="AG54" i="60"/>
  <c r="AC54" i="60"/>
  <c r="Y54" i="60"/>
  <c r="AG53" i="60"/>
  <c r="AC53" i="60"/>
  <c r="Y53" i="60"/>
  <c r="AG52" i="60"/>
  <c r="AC52" i="60"/>
  <c r="Y52" i="60"/>
  <c r="AG51" i="60"/>
  <c r="AC51" i="60"/>
  <c r="Y51" i="60"/>
  <c r="AG50" i="60"/>
  <c r="AC50" i="60"/>
  <c r="Y50" i="60"/>
  <c r="U50" i="60"/>
  <c r="U79" i="60" s="1"/>
  <c r="J12" i="61" s="1"/>
  <c r="AB48" i="60"/>
  <c r="Q11" i="61" s="1"/>
  <c r="AA48" i="60"/>
  <c r="P11" i="61" s="1"/>
  <c r="Z48" i="60"/>
  <c r="O11" i="61" s="1"/>
  <c r="X48" i="60"/>
  <c r="M11" i="61" s="1"/>
  <c r="W48" i="60"/>
  <c r="L11" i="61" s="1"/>
  <c r="V48" i="60"/>
  <c r="K11" i="61" s="1"/>
  <c r="I11" i="61"/>
  <c r="H11" i="61"/>
  <c r="G11" i="61"/>
  <c r="O48" i="60"/>
  <c r="F11" i="61" s="1"/>
  <c r="N48" i="60"/>
  <c r="E11" i="61" s="1"/>
  <c r="M48" i="60"/>
  <c r="D11" i="61" s="1"/>
  <c r="J48" i="60"/>
  <c r="B11" i="61" s="1"/>
  <c r="AG41" i="60"/>
  <c r="AC41" i="60"/>
  <c r="Y41" i="60"/>
  <c r="U41" i="60"/>
  <c r="AG40" i="60"/>
  <c r="AC40" i="60"/>
  <c r="Y40" i="60"/>
  <c r="U40" i="60"/>
  <c r="AG39" i="60"/>
  <c r="AC39" i="60"/>
  <c r="Y39" i="60"/>
  <c r="U39" i="60"/>
  <c r="AG38" i="60"/>
  <c r="AC38" i="60"/>
  <c r="Y38" i="60"/>
  <c r="U38" i="60"/>
  <c r="AG37" i="60"/>
  <c r="AC37" i="60"/>
  <c r="Y37" i="60"/>
  <c r="U37" i="60"/>
  <c r="AG36" i="60"/>
  <c r="AC36" i="60"/>
  <c r="Y36" i="60"/>
  <c r="U36" i="60"/>
  <c r="AG35" i="60"/>
  <c r="AC35" i="60"/>
  <c r="Y35" i="60"/>
  <c r="U35" i="60"/>
  <c r="AG34" i="60"/>
  <c r="AC34" i="60"/>
  <c r="Y34" i="60"/>
  <c r="U34" i="60"/>
  <c r="AB32" i="60"/>
  <c r="Q10" i="61" s="1"/>
  <c r="AA32" i="60"/>
  <c r="P10" i="61" s="1"/>
  <c r="Z32" i="60"/>
  <c r="O10" i="61" s="1"/>
  <c r="M10" i="61"/>
  <c r="L10" i="61"/>
  <c r="K10" i="61"/>
  <c r="I10" i="61"/>
  <c r="H10" i="61"/>
  <c r="G10" i="61"/>
  <c r="O32" i="60"/>
  <c r="F10" i="61" s="1"/>
  <c r="N32" i="60"/>
  <c r="E10" i="61" s="1"/>
  <c r="M32" i="60"/>
  <c r="D10" i="61" s="1"/>
  <c r="J32" i="60"/>
  <c r="B10" i="61" s="1"/>
  <c r="AC26" i="60"/>
  <c r="U26" i="60"/>
  <c r="AC25" i="60"/>
  <c r="U25" i="60"/>
  <c r="AG24" i="60"/>
  <c r="AC24" i="60"/>
  <c r="Y24" i="60"/>
  <c r="U24" i="60"/>
  <c r="AB22" i="60"/>
  <c r="Q9" i="61" s="1"/>
  <c r="AA22" i="60"/>
  <c r="P9" i="61" s="1"/>
  <c r="Z22" i="60"/>
  <c r="O9" i="61" s="1"/>
  <c r="X22" i="60"/>
  <c r="M9" i="61" s="1"/>
  <c r="W22" i="60"/>
  <c r="L9" i="61" s="1"/>
  <c r="V22" i="60"/>
  <c r="K9" i="61" s="1"/>
  <c r="T22" i="60"/>
  <c r="I9" i="61" s="1"/>
  <c r="S22" i="60"/>
  <c r="H9" i="61" s="1"/>
  <c r="R22" i="60"/>
  <c r="G9" i="61" s="1"/>
  <c r="O22" i="60"/>
  <c r="F9" i="61" s="1"/>
  <c r="N22" i="60"/>
  <c r="E9" i="61" s="1"/>
  <c r="M22" i="60"/>
  <c r="D9" i="61" s="1"/>
  <c r="J22" i="60"/>
  <c r="B9" i="61" s="1"/>
  <c r="AG18" i="60"/>
  <c r="AC18" i="60"/>
  <c r="Y18" i="60"/>
  <c r="U18" i="60"/>
  <c r="AG17" i="60"/>
  <c r="AC17" i="60"/>
  <c r="Y17" i="60"/>
  <c r="U17" i="60"/>
  <c r="AB15" i="60"/>
  <c r="Q8" i="61" s="1"/>
  <c r="AA15" i="60"/>
  <c r="P8" i="61" s="1"/>
  <c r="Z15" i="60"/>
  <c r="O8" i="61" s="1"/>
  <c r="X15" i="60"/>
  <c r="M8" i="61" s="1"/>
  <c r="W15" i="60"/>
  <c r="V15" i="60"/>
  <c r="I8" i="61"/>
  <c r="H8" i="61"/>
  <c r="G8" i="61"/>
  <c r="O15" i="60"/>
  <c r="F8" i="61" s="1"/>
  <c r="N15" i="60"/>
  <c r="E8" i="61" s="1"/>
  <c r="M15" i="60"/>
  <c r="D8" i="61" s="1"/>
  <c r="J15" i="60"/>
  <c r="B8" i="61" s="1"/>
  <c r="AC10" i="60"/>
  <c r="Y10" i="60"/>
  <c r="U10" i="60"/>
  <c r="AC9" i="60"/>
  <c r="Y9" i="60"/>
  <c r="U9" i="60"/>
  <c r="A25" i="59"/>
  <c r="Q23" i="59"/>
  <c r="Q22" i="59"/>
  <c r="P22" i="59"/>
  <c r="O22" i="59"/>
  <c r="M22" i="59"/>
  <c r="L22" i="59"/>
  <c r="K22" i="59"/>
  <c r="I22" i="59"/>
  <c r="H22" i="59"/>
  <c r="G22" i="59"/>
  <c r="F22" i="59"/>
  <c r="E22" i="59"/>
  <c r="D22" i="59"/>
  <c r="Y17" i="59"/>
  <c r="Q238" i="58"/>
  <c r="P238" i="58"/>
  <c r="L238" i="58"/>
  <c r="A238" i="58"/>
  <c r="V24" i="59"/>
  <c r="U24" i="59"/>
  <c r="T24" i="59"/>
  <c r="S24" i="59"/>
  <c r="AB237" i="58"/>
  <c r="Q24" i="59" s="1"/>
  <c r="AA237" i="58"/>
  <c r="P24" i="59" s="1"/>
  <c r="Z237" i="58"/>
  <c r="O24" i="59" s="1"/>
  <c r="X237" i="58"/>
  <c r="M24" i="59" s="1"/>
  <c r="W237" i="58"/>
  <c r="L24" i="59" s="1"/>
  <c r="V237" i="58"/>
  <c r="K24" i="59" s="1"/>
  <c r="U237" i="58"/>
  <c r="J24" i="59" s="1"/>
  <c r="T237" i="58"/>
  <c r="I24" i="59" s="1"/>
  <c r="S237" i="58"/>
  <c r="H24" i="59" s="1"/>
  <c r="R237" i="58"/>
  <c r="G24" i="59" s="1"/>
  <c r="O237" i="58"/>
  <c r="F24" i="59" s="1"/>
  <c r="N237" i="58"/>
  <c r="E24" i="59" s="1"/>
  <c r="M237" i="58"/>
  <c r="D24" i="59" s="1"/>
  <c r="K237" i="58"/>
  <c r="C24" i="59" s="1"/>
  <c r="J237" i="58"/>
  <c r="B24" i="59" s="1"/>
  <c r="AG236" i="58"/>
  <c r="AC236" i="58"/>
  <c r="AH236" i="58" s="1"/>
  <c r="Y236" i="58"/>
  <c r="U236" i="58"/>
  <c r="AG235" i="58"/>
  <c r="AC235" i="58"/>
  <c r="AC237" i="58" s="1"/>
  <c r="R24" i="59" s="1"/>
  <c r="Y235" i="58"/>
  <c r="Y237" i="58" s="1"/>
  <c r="N24" i="59" s="1"/>
  <c r="U235" i="58"/>
  <c r="AH235" i="58" s="1"/>
  <c r="AF233" i="58"/>
  <c r="U23" i="59" s="1"/>
  <c r="AE233" i="58"/>
  <c r="T23" i="59" s="1"/>
  <c r="AD233" i="58"/>
  <c r="S23" i="59" s="1"/>
  <c r="AB233" i="58"/>
  <c r="AA233" i="58"/>
  <c r="P23" i="59" s="1"/>
  <c r="Z233" i="58"/>
  <c r="O23" i="59" s="1"/>
  <c r="X233" i="58"/>
  <c r="M23" i="59" s="1"/>
  <c r="W233" i="58"/>
  <c r="L23" i="59" s="1"/>
  <c r="V233" i="58"/>
  <c r="K23" i="59" s="1"/>
  <c r="T233" i="58"/>
  <c r="I23" i="59" s="1"/>
  <c r="S233" i="58"/>
  <c r="H23" i="59" s="1"/>
  <c r="R233" i="58"/>
  <c r="G23" i="59" s="1"/>
  <c r="O233" i="58"/>
  <c r="F23" i="59" s="1"/>
  <c r="N233" i="58"/>
  <c r="E23" i="59" s="1"/>
  <c r="M233" i="58"/>
  <c r="D23" i="59" s="1"/>
  <c r="K233" i="58"/>
  <c r="C23" i="59" s="1"/>
  <c r="J233" i="58"/>
  <c r="B23" i="59" s="1"/>
  <c r="AI232" i="58"/>
  <c r="AH232" i="58"/>
  <c r="AG232" i="58"/>
  <c r="AC232" i="58"/>
  <c r="Y232" i="58"/>
  <c r="U232" i="58"/>
  <c r="AG231" i="58"/>
  <c r="AC231" i="58"/>
  <c r="AH231" i="58" s="1"/>
  <c r="Y231" i="58"/>
  <c r="U231" i="58"/>
  <c r="AG230" i="58"/>
  <c r="AC230" i="58"/>
  <c r="AH230" i="58" s="1"/>
  <c r="Y230" i="58"/>
  <c r="U230" i="58"/>
  <c r="AG229" i="58"/>
  <c r="AC229" i="58"/>
  <c r="Y229" i="58"/>
  <c r="U229" i="58"/>
  <c r="AH229" i="58" s="1"/>
  <c r="AG228" i="58"/>
  <c r="AC228" i="58"/>
  <c r="Y228" i="58"/>
  <c r="AH228" i="58" s="1"/>
  <c r="U228" i="58"/>
  <c r="AG227" i="58"/>
  <c r="AC227" i="58"/>
  <c r="Y227" i="58"/>
  <c r="U227" i="58"/>
  <c r="AH227" i="58" s="1"/>
  <c r="AG226" i="58"/>
  <c r="AC226" i="58"/>
  <c r="Y226" i="58"/>
  <c r="U226" i="58"/>
  <c r="AH226" i="58" s="1"/>
  <c r="AG225" i="58"/>
  <c r="AC225" i="58"/>
  <c r="Y225" i="58"/>
  <c r="U225" i="58"/>
  <c r="AH225" i="58" s="1"/>
  <c r="AG224" i="58"/>
  <c r="AC224" i="58"/>
  <c r="Y224" i="58"/>
  <c r="U224" i="58"/>
  <c r="AH224" i="58" s="1"/>
  <c r="AH223" i="58"/>
  <c r="AG223" i="58"/>
  <c r="AG233" i="58" s="1"/>
  <c r="V23" i="59" s="1"/>
  <c r="AC223" i="58"/>
  <c r="Y223" i="58"/>
  <c r="U223" i="58"/>
  <c r="AH222" i="58"/>
  <c r="AG222" i="58"/>
  <c r="AC222" i="58"/>
  <c r="AC233" i="58" s="1"/>
  <c r="R23" i="59" s="1"/>
  <c r="Y222" i="58"/>
  <c r="Y233" i="58" s="1"/>
  <c r="N23" i="59" s="1"/>
  <c r="U222" i="58"/>
  <c r="U233" i="58" s="1"/>
  <c r="J23" i="59" s="1"/>
  <c r="AD220" i="58"/>
  <c r="N22" i="59"/>
  <c r="U220" i="58"/>
  <c r="J22" i="59" s="1"/>
  <c r="T220" i="58"/>
  <c r="S220" i="58"/>
  <c r="R220" i="58"/>
  <c r="O220" i="58"/>
  <c r="N220" i="58"/>
  <c r="M220" i="58"/>
  <c r="K220" i="58"/>
  <c r="C22" i="59" s="1"/>
  <c r="J220" i="58"/>
  <c r="B22" i="59" s="1"/>
  <c r="AG219" i="58"/>
  <c r="AH219" i="58" s="1"/>
  <c r="AH218" i="58"/>
  <c r="AG218" i="58"/>
  <c r="AG217" i="58"/>
  <c r="AH217" i="58" s="1"/>
  <c r="AH216" i="58"/>
  <c r="AI216" i="58" s="1"/>
  <c r="AG216" i="58"/>
  <c r="AG215" i="58"/>
  <c r="AH215" i="58" s="1"/>
  <c r="AH214" i="58"/>
  <c r="AG214" i="58"/>
  <c r="AG213" i="58"/>
  <c r="AH213" i="58" s="1"/>
  <c r="AH212" i="58"/>
  <c r="AI212" i="58" s="1"/>
  <c r="AG212" i="58"/>
  <c r="AG211" i="58"/>
  <c r="AH211" i="58" s="1"/>
  <c r="AH210" i="58"/>
  <c r="AG210" i="58"/>
  <c r="AG209" i="58"/>
  <c r="AH209" i="58" s="1"/>
  <c r="AH208" i="58"/>
  <c r="AI208" i="58" s="1"/>
  <c r="AG208" i="58"/>
  <c r="AG207" i="58"/>
  <c r="AH207" i="58" s="1"/>
  <c r="AH206" i="58"/>
  <c r="AG206" i="58"/>
  <c r="AG205" i="58"/>
  <c r="AH205" i="58" s="1"/>
  <c r="AH204" i="58"/>
  <c r="AI204" i="58" s="1"/>
  <c r="AG204" i="58"/>
  <c r="AG203" i="58"/>
  <c r="AH203" i="58" s="1"/>
  <c r="AH202" i="58"/>
  <c r="AG202" i="58"/>
  <c r="AG201" i="58"/>
  <c r="AH201" i="58" s="1"/>
  <c r="AI200" i="58"/>
  <c r="AH200" i="58"/>
  <c r="AG200" i="58"/>
  <c r="AC200" i="58"/>
  <c r="R22" i="59" s="1"/>
  <c r="Y200" i="58"/>
  <c r="U200" i="58"/>
  <c r="AG198" i="58"/>
  <c r="V21" i="59" s="1"/>
  <c r="AF198" i="58"/>
  <c r="U21" i="59" s="1"/>
  <c r="AE198" i="58"/>
  <c r="T21" i="59" s="1"/>
  <c r="AD198" i="58"/>
  <c r="S21" i="59" s="1"/>
  <c r="AC198" i="58"/>
  <c r="R21" i="59" s="1"/>
  <c r="AB198" i="58"/>
  <c r="Q21" i="59" s="1"/>
  <c r="AA198" i="58"/>
  <c r="P21" i="59" s="1"/>
  <c r="Z198" i="58"/>
  <c r="O21" i="59" s="1"/>
  <c r="Y198" i="58"/>
  <c r="N21" i="59" s="1"/>
  <c r="X198" i="58"/>
  <c r="M21" i="59" s="1"/>
  <c r="W198" i="58"/>
  <c r="L21" i="59" s="1"/>
  <c r="V198" i="58"/>
  <c r="K21" i="59" s="1"/>
  <c r="U198" i="58"/>
  <c r="J21" i="59" s="1"/>
  <c r="T198" i="58"/>
  <c r="I21" i="59" s="1"/>
  <c r="S198" i="58"/>
  <c r="H21" i="59" s="1"/>
  <c r="R198" i="58"/>
  <c r="G21" i="59" s="1"/>
  <c r="O198" i="58"/>
  <c r="F21" i="59" s="1"/>
  <c r="N198" i="58"/>
  <c r="E21" i="59" s="1"/>
  <c r="M198" i="58"/>
  <c r="D21" i="59" s="1"/>
  <c r="K198" i="58"/>
  <c r="C21" i="59" s="1"/>
  <c r="J198" i="58"/>
  <c r="B21" i="59" s="1"/>
  <c r="AI197" i="58"/>
  <c r="AH197" i="58"/>
  <c r="AG197" i="58"/>
  <c r="AC197" i="58"/>
  <c r="Y197" i="58"/>
  <c r="U197" i="58"/>
  <c r="U20" i="59"/>
  <c r="T20" i="59"/>
  <c r="S20" i="59"/>
  <c r="AB195" i="58"/>
  <c r="Q20" i="59" s="1"/>
  <c r="AA195" i="58"/>
  <c r="P20" i="59" s="1"/>
  <c r="Z195" i="58"/>
  <c r="O20" i="59" s="1"/>
  <c r="X195" i="58"/>
  <c r="M20" i="59" s="1"/>
  <c r="W195" i="58"/>
  <c r="L20" i="59" s="1"/>
  <c r="V195" i="58"/>
  <c r="K20" i="59" s="1"/>
  <c r="T195" i="58"/>
  <c r="I20" i="59" s="1"/>
  <c r="S195" i="58"/>
  <c r="H20" i="59" s="1"/>
  <c r="R195" i="58"/>
  <c r="G20" i="59" s="1"/>
  <c r="O195" i="58"/>
  <c r="F20" i="59" s="1"/>
  <c r="N195" i="58"/>
  <c r="E20" i="59" s="1"/>
  <c r="M195" i="58"/>
  <c r="D20" i="59" s="1"/>
  <c r="K195" i="58"/>
  <c r="C20" i="59" s="1"/>
  <c r="J195" i="58"/>
  <c r="B20" i="59" s="1"/>
  <c r="AG194" i="58"/>
  <c r="Y194" i="58"/>
  <c r="U194" i="58"/>
  <c r="AG193" i="58"/>
  <c r="AC193" i="58"/>
  <c r="Y193" i="58"/>
  <c r="U193" i="58"/>
  <c r="AG192" i="58"/>
  <c r="AC192" i="58"/>
  <c r="Y192" i="58"/>
  <c r="U192" i="58"/>
  <c r="AG191" i="58"/>
  <c r="AC191" i="58"/>
  <c r="Y191" i="58"/>
  <c r="U191" i="58"/>
  <c r="AG190" i="58"/>
  <c r="AC190" i="58"/>
  <c r="Y190" i="58"/>
  <c r="U190" i="58"/>
  <c r="AI189" i="58"/>
  <c r="AG189" i="58"/>
  <c r="AC189" i="58"/>
  <c r="Y189" i="58"/>
  <c r="U189" i="58"/>
  <c r="AG188" i="58"/>
  <c r="AC188" i="58"/>
  <c r="Y188" i="58"/>
  <c r="U188" i="58"/>
  <c r="AG187" i="58"/>
  <c r="AC187" i="58"/>
  <c r="Y187" i="58"/>
  <c r="U187" i="58"/>
  <c r="AG186" i="58"/>
  <c r="AC186" i="58"/>
  <c r="Y186" i="58"/>
  <c r="U186" i="58"/>
  <c r="AG185" i="58"/>
  <c r="AC185" i="58"/>
  <c r="Y185" i="58"/>
  <c r="Y195" i="58" s="1"/>
  <c r="N20" i="59" s="1"/>
  <c r="U185" i="58"/>
  <c r="AG184" i="58"/>
  <c r="AC184" i="58"/>
  <c r="Y184" i="58"/>
  <c r="U184" i="58"/>
  <c r="AG183" i="58"/>
  <c r="AG195" i="58" s="1"/>
  <c r="V20" i="59" s="1"/>
  <c r="AC183" i="58"/>
  <c r="Y183" i="58"/>
  <c r="U183" i="58"/>
  <c r="U195" i="58" s="1"/>
  <c r="J20" i="59" s="1"/>
  <c r="AF181" i="58"/>
  <c r="U19" i="59" s="1"/>
  <c r="T19" i="59"/>
  <c r="AD181" i="58"/>
  <c r="S19" i="59" s="1"/>
  <c r="AB181" i="58"/>
  <c r="Q19" i="59" s="1"/>
  <c r="AA181" i="58"/>
  <c r="P19" i="59" s="1"/>
  <c r="Z181" i="58"/>
  <c r="O19" i="59" s="1"/>
  <c r="X181" i="58"/>
  <c r="M19" i="59" s="1"/>
  <c r="W181" i="58"/>
  <c r="L19" i="59" s="1"/>
  <c r="V181" i="58"/>
  <c r="K19" i="59" s="1"/>
  <c r="U181" i="58"/>
  <c r="J19" i="59" s="1"/>
  <c r="T181" i="58"/>
  <c r="I19" i="59" s="1"/>
  <c r="S181" i="58"/>
  <c r="H19" i="59" s="1"/>
  <c r="R181" i="58"/>
  <c r="G19" i="59" s="1"/>
  <c r="O181" i="58"/>
  <c r="F19" i="59" s="1"/>
  <c r="N181" i="58"/>
  <c r="E19" i="59" s="1"/>
  <c r="M181" i="58"/>
  <c r="D19" i="59" s="1"/>
  <c r="K181" i="58"/>
  <c r="C19" i="59" s="1"/>
  <c r="J181" i="58"/>
  <c r="B19" i="59" s="1"/>
  <c r="AG180" i="58"/>
  <c r="Y180" i="58"/>
  <c r="U180" i="58"/>
  <c r="AI179" i="58"/>
  <c r="AG179" i="58"/>
  <c r="Y179" i="58"/>
  <c r="U179" i="58"/>
  <c r="AH178" i="58"/>
  <c r="AH181" i="58" s="1"/>
  <c r="AG178" i="58"/>
  <c r="AG181" i="58" s="1"/>
  <c r="V19" i="59" s="1"/>
  <c r="AC178" i="58"/>
  <c r="AC181" i="58" s="1"/>
  <c r="R19" i="59" s="1"/>
  <c r="Y178" i="58"/>
  <c r="Y181" i="58" s="1"/>
  <c r="N19" i="59" s="1"/>
  <c r="U178" i="58"/>
  <c r="U18" i="59"/>
  <c r="T18" i="59"/>
  <c r="S18" i="59"/>
  <c r="AB176" i="58"/>
  <c r="Q18" i="59" s="1"/>
  <c r="AA176" i="58"/>
  <c r="P18" i="59" s="1"/>
  <c r="Z176" i="58"/>
  <c r="O18" i="59" s="1"/>
  <c r="X176" i="58"/>
  <c r="M18" i="59" s="1"/>
  <c r="W176" i="58"/>
  <c r="L18" i="59" s="1"/>
  <c r="V176" i="58"/>
  <c r="K18" i="59" s="1"/>
  <c r="T176" i="58"/>
  <c r="I18" i="59" s="1"/>
  <c r="S176" i="58"/>
  <c r="H18" i="59" s="1"/>
  <c r="R176" i="58"/>
  <c r="G18" i="59" s="1"/>
  <c r="O176" i="58"/>
  <c r="F18" i="59" s="1"/>
  <c r="N176" i="58"/>
  <c r="E18" i="59" s="1"/>
  <c r="M176" i="58"/>
  <c r="D18" i="59" s="1"/>
  <c r="K176" i="58"/>
  <c r="C18" i="59" s="1"/>
  <c r="J176" i="58"/>
  <c r="B18" i="59" s="1"/>
  <c r="AG175" i="58"/>
  <c r="AG176" i="58" s="1"/>
  <c r="V18" i="59" s="1"/>
  <c r="AC175" i="58"/>
  <c r="Y175" i="58"/>
  <c r="U175" i="58"/>
  <c r="AH175" i="58" s="1"/>
  <c r="AG174" i="58"/>
  <c r="AC174" i="58"/>
  <c r="Y174" i="58"/>
  <c r="U174" i="58"/>
  <c r="AH174" i="58" s="1"/>
  <c r="AG173" i="58"/>
  <c r="AC173" i="58"/>
  <c r="Y173" i="58"/>
  <c r="Y176" i="58" s="1"/>
  <c r="N18" i="59" s="1"/>
  <c r="U173" i="58"/>
  <c r="AH173" i="58" s="1"/>
  <c r="AG172" i="58"/>
  <c r="AC172" i="58"/>
  <c r="AC176" i="58" s="1"/>
  <c r="R18" i="59" s="1"/>
  <c r="Y172" i="58"/>
  <c r="U172" i="58"/>
  <c r="U176" i="58" s="1"/>
  <c r="J18" i="59" s="1"/>
  <c r="U17" i="59"/>
  <c r="T17" i="59"/>
  <c r="S17" i="59"/>
  <c r="AC170" i="58"/>
  <c r="R17" i="59" s="1"/>
  <c r="AB170" i="58"/>
  <c r="Q17" i="59" s="1"/>
  <c r="AA170" i="58"/>
  <c r="P17" i="59" s="1"/>
  <c r="Z170" i="58"/>
  <c r="O17" i="59" s="1"/>
  <c r="X170" i="58"/>
  <c r="M17" i="59" s="1"/>
  <c r="W170" i="58"/>
  <c r="L17" i="59" s="1"/>
  <c r="V170" i="58"/>
  <c r="K17" i="59" s="1"/>
  <c r="T170" i="58"/>
  <c r="I17" i="59" s="1"/>
  <c r="S170" i="58"/>
  <c r="H17" i="59" s="1"/>
  <c r="R170" i="58"/>
  <c r="G17" i="59" s="1"/>
  <c r="O170" i="58"/>
  <c r="F17" i="59" s="1"/>
  <c r="N170" i="58"/>
  <c r="E17" i="59" s="1"/>
  <c r="M170" i="58"/>
  <c r="D17" i="59" s="1"/>
  <c r="K170" i="58"/>
  <c r="C17" i="59" s="1"/>
  <c r="J170" i="58"/>
  <c r="B17" i="59" s="1"/>
  <c r="AG169" i="58"/>
  <c r="AC169" i="58"/>
  <c r="Y169" i="58"/>
  <c r="AH169" i="58" s="1"/>
  <c r="U169" i="58"/>
  <c r="AH168" i="58"/>
  <c r="AI168" i="58" s="1"/>
  <c r="AG168" i="58"/>
  <c r="AC168" i="58"/>
  <c r="Y168" i="58"/>
  <c r="U168" i="58"/>
  <c r="AG167" i="58"/>
  <c r="AC167" i="58"/>
  <c r="Y167" i="58"/>
  <c r="AH167" i="58" s="1"/>
  <c r="U167" i="58"/>
  <c r="AG166" i="58"/>
  <c r="AC166" i="58"/>
  <c r="AH166" i="58" s="1"/>
  <c r="Y166" i="58"/>
  <c r="U166" i="58"/>
  <c r="AG165" i="58"/>
  <c r="AC165" i="58"/>
  <c r="Y165" i="58"/>
  <c r="U165" i="58"/>
  <c r="AH165" i="58" s="1"/>
  <c r="AG164" i="58"/>
  <c r="AC164" i="58"/>
  <c r="Y164" i="58"/>
  <c r="U164" i="58"/>
  <c r="AH164" i="58" s="1"/>
  <c r="AG163" i="58"/>
  <c r="AC163" i="58"/>
  <c r="Y163" i="58"/>
  <c r="Y170" i="58" s="1"/>
  <c r="N17" i="59" s="1"/>
  <c r="U163" i="58"/>
  <c r="AH163" i="58" s="1"/>
  <c r="AG162" i="58"/>
  <c r="AG170" i="58" s="1"/>
  <c r="V17" i="59" s="1"/>
  <c r="AC162" i="58"/>
  <c r="Y162" i="58"/>
  <c r="U162" i="58"/>
  <c r="U170" i="58" s="1"/>
  <c r="J17" i="59" s="1"/>
  <c r="AF160" i="58"/>
  <c r="U16" i="59" s="1"/>
  <c r="AE160" i="58"/>
  <c r="T16" i="59" s="1"/>
  <c r="AD160" i="58"/>
  <c r="S16" i="59" s="1"/>
  <c r="AB160" i="58"/>
  <c r="Q16" i="59" s="1"/>
  <c r="AA160" i="58"/>
  <c r="P16" i="59" s="1"/>
  <c r="Z160" i="58"/>
  <c r="O16" i="59" s="1"/>
  <c r="X160" i="58"/>
  <c r="M16" i="59" s="1"/>
  <c r="W160" i="58"/>
  <c r="L16" i="59" s="1"/>
  <c r="V160" i="58"/>
  <c r="K16" i="59" s="1"/>
  <c r="T160" i="58"/>
  <c r="I16" i="59" s="1"/>
  <c r="S160" i="58"/>
  <c r="H16" i="59" s="1"/>
  <c r="R160" i="58"/>
  <c r="G16" i="59" s="1"/>
  <c r="O160" i="58"/>
  <c r="F16" i="59" s="1"/>
  <c r="N160" i="58"/>
  <c r="E16" i="59" s="1"/>
  <c r="M160" i="58"/>
  <c r="D16" i="59" s="1"/>
  <c r="K160" i="58"/>
  <c r="C16" i="59" s="1"/>
  <c r="J160" i="58"/>
  <c r="B16" i="59" s="1"/>
  <c r="AG159" i="58"/>
  <c r="AC159" i="58"/>
  <c r="Y159" i="58"/>
  <c r="AH159" i="58" s="1"/>
  <c r="U159" i="58"/>
  <c r="AI158" i="58"/>
  <c r="AH158" i="58"/>
  <c r="AG158" i="58"/>
  <c r="AC158" i="58"/>
  <c r="Y158" i="58"/>
  <c r="U158" i="58"/>
  <c r="AG157" i="58"/>
  <c r="AC157" i="58"/>
  <c r="Y157" i="58"/>
  <c r="AH157" i="58" s="1"/>
  <c r="U157" i="58"/>
  <c r="AG156" i="58"/>
  <c r="AC156" i="58"/>
  <c r="AH156" i="58" s="1"/>
  <c r="Y156" i="58"/>
  <c r="U156" i="58"/>
  <c r="AG155" i="58"/>
  <c r="AC155" i="58"/>
  <c r="Y155" i="58"/>
  <c r="U155" i="58"/>
  <c r="AH155" i="58" s="1"/>
  <c r="AG154" i="58"/>
  <c r="AC154" i="58"/>
  <c r="Y154" i="58"/>
  <c r="U154" i="58"/>
  <c r="AH154" i="58" s="1"/>
  <c r="AG153" i="58"/>
  <c r="AC153" i="58"/>
  <c r="Y153" i="58"/>
  <c r="U153" i="58"/>
  <c r="AH153" i="58" s="1"/>
  <c r="AG152" i="58"/>
  <c r="AC152" i="58"/>
  <c r="Y152" i="58"/>
  <c r="U152" i="58"/>
  <c r="AH152" i="58" s="1"/>
  <c r="AG151" i="58"/>
  <c r="AC151" i="58"/>
  <c r="Y151" i="58"/>
  <c r="U151" i="58"/>
  <c r="AH151" i="58" s="1"/>
  <c r="AG150" i="58"/>
  <c r="AC150" i="58"/>
  <c r="Y150" i="58"/>
  <c r="U150" i="58"/>
  <c r="AH150" i="58" s="1"/>
  <c r="AH149" i="58"/>
  <c r="AG149" i="58"/>
  <c r="AC149" i="58"/>
  <c r="Y149" i="58"/>
  <c r="U149" i="58"/>
  <c r="AH148" i="58"/>
  <c r="AG148" i="58"/>
  <c r="AC148" i="58"/>
  <c r="Y148" i="58"/>
  <c r="U148" i="58"/>
  <c r="AG147" i="58"/>
  <c r="AC147" i="58"/>
  <c r="Y147" i="58"/>
  <c r="U147" i="58"/>
  <c r="AH147" i="58" s="1"/>
  <c r="AG146" i="58"/>
  <c r="AC146" i="58"/>
  <c r="AH146" i="58" s="1"/>
  <c r="Y146" i="58"/>
  <c r="U146" i="58"/>
  <c r="AG145" i="58"/>
  <c r="AC145" i="58"/>
  <c r="Y145" i="58"/>
  <c r="U145" i="58"/>
  <c r="AH145" i="58" s="1"/>
  <c r="AG144" i="58"/>
  <c r="AC144" i="58"/>
  <c r="Y144" i="58"/>
  <c r="U144" i="58"/>
  <c r="AH144" i="58" s="1"/>
  <c r="AG143" i="58"/>
  <c r="AC143" i="58"/>
  <c r="Y143" i="58"/>
  <c r="AH143" i="58" s="1"/>
  <c r="U143" i="58"/>
  <c r="AI142" i="58"/>
  <c r="AH142" i="58"/>
  <c r="AG142" i="58"/>
  <c r="AC142" i="58"/>
  <c r="Y142" i="58"/>
  <c r="U142" i="58"/>
  <c r="AG141" i="58"/>
  <c r="AC141" i="58"/>
  <c r="Y141" i="58"/>
  <c r="AH141" i="58" s="1"/>
  <c r="U141" i="58"/>
  <c r="AG140" i="58"/>
  <c r="AC140" i="58"/>
  <c r="AH140" i="58" s="1"/>
  <c r="Y140" i="58"/>
  <c r="U140" i="58"/>
  <c r="AG139" i="58"/>
  <c r="AC139" i="58"/>
  <c r="Y139" i="58"/>
  <c r="U139" i="58"/>
  <c r="AH139" i="58" s="1"/>
  <c r="AG138" i="58"/>
  <c r="AC138" i="58"/>
  <c r="Y138" i="58"/>
  <c r="U138" i="58"/>
  <c r="AH138" i="58" s="1"/>
  <c r="AG137" i="58"/>
  <c r="AC137" i="58"/>
  <c r="Y137" i="58"/>
  <c r="U137" i="58"/>
  <c r="AH137" i="58" s="1"/>
  <c r="AG136" i="58"/>
  <c r="AC136" i="58"/>
  <c r="Y136" i="58"/>
  <c r="U136" i="58"/>
  <c r="AH136" i="58" s="1"/>
  <c r="AG135" i="58"/>
  <c r="AC135" i="58"/>
  <c r="Y135" i="58"/>
  <c r="U135" i="58"/>
  <c r="AH135" i="58" s="1"/>
  <c r="AG134" i="58"/>
  <c r="AC134" i="58"/>
  <c r="Y134" i="58"/>
  <c r="U134" i="58"/>
  <c r="AH134" i="58" s="1"/>
  <c r="AH133" i="58"/>
  <c r="AG133" i="58"/>
  <c r="AC133" i="58"/>
  <c r="Y133" i="58"/>
  <c r="U133" i="58"/>
  <c r="AH132" i="58"/>
  <c r="AG132" i="58"/>
  <c r="AC132" i="58"/>
  <c r="Y132" i="58"/>
  <c r="U132" i="58"/>
  <c r="AG131" i="58"/>
  <c r="AC131" i="58"/>
  <c r="Y131" i="58"/>
  <c r="U131" i="58"/>
  <c r="AG130" i="58"/>
  <c r="AC130" i="58"/>
  <c r="AC160" i="58" s="1"/>
  <c r="R16" i="59" s="1"/>
  <c r="Y130" i="58"/>
  <c r="U130" i="58"/>
  <c r="AG129" i="58"/>
  <c r="AC129" i="58"/>
  <c r="Y129" i="58"/>
  <c r="Y160" i="58" s="1"/>
  <c r="N16" i="59" s="1"/>
  <c r="U129" i="58"/>
  <c r="U160" i="58" s="1"/>
  <c r="J16" i="59" s="1"/>
  <c r="AF127" i="58"/>
  <c r="U15" i="59" s="1"/>
  <c r="AE127" i="58"/>
  <c r="T15" i="59" s="1"/>
  <c r="AD127" i="58"/>
  <c r="S15" i="59" s="1"/>
  <c r="AB127" i="58"/>
  <c r="Q15" i="59" s="1"/>
  <c r="AA127" i="58"/>
  <c r="P15" i="59" s="1"/>
  <c r="Z127" i="58"/>
  <c r="O15" i="59" s="1"/>
  <c r="X127" i="58"/>
  <c r="M15" i="59" s="1"/>
  <c r="W127" i="58"/>
  <c r="L15" i="59" s="1"/>
  <c r="V127" i="58"/>
  <c r="K15" i="59" s="1"/>
  <c r="T127" i="58"/>
  <c r="I15" i="59" s="1"/>
  <c r="S127" i="58"/>
  <c r="H15" i="59" s="1"/>
  <c r="R127" i="58"/>
  <c r="G15" i="59" s="1"/>
  <c r="O127" i="58"/>
  <c r="F15" i="59" s="1"/>
  <c r="N127" i="58"/>
  <c r="E15" i="59" s="1"/>
  <c r="M127" i="58"/>
  <c r="D15" i="59" s="1"/>
  <c r="K127" i="58"/>
  <c r="C15" i="59" s="1"/>
  <c r="J127" i="58"/>
  <c r="B15" i="59" s="1"/>
  <c r="AG126" i="58"/>
  <c r="AC126" i="58"/>
  <c r="Y126" i="58"/>
  <c r="U126" i="58"/>
  <c r="AH126" i="58" s="1"/>
  <c r="AG125" i="58"/>
  <c r="AC125" i="58"/>
  <c r="Y125" i="58"/>
  <c r="U125" i="58"/>
  <c r="AH125" i="58" s="1"/>
  <c r="AG124" i="58"/>
  <c r="AC124" i="58"/>
  <c r="Y124" i="58"/>
  <c r="U124" i="58"/>
  <c r="AH124" i="58" s="1"/>
  <c r="AH123" i="58"/>
  <c r="AG123" i="58"/>
  <c r="AC123" i="58"/>
  <c r="Y123" i="58"/>
  <c r="U123" i="58"/>
  <c r="AH122" i="58"/>
  <c r="AG122" i="58"/>
  <c r="AC122" i="58"/>
  <c r="Y122" i="58"/>
  <c r="U122" i="58"/>
  <c r="AG121" i="58"/>
  <c r="AC121" i="58"/>
  <c r="Y121" i="58"/>
  <c r="U121" i="58"/>
  <c r="AH121" i="58" s="1"/>
  <c r="AG120" i="58"/>
  <c r="AC120" i="58"/>
  <c r="AH120" i="58" s="1"/>
  <c r="Y120" i="58"/>
  <c r="U120" i="58"/>
  <c r="AG119" i="58"/>
  <c r="AC119" i="58"/>
  <c r="Y119" i="58"/>
  <c r="U119" i="58"/>
  <c r="AH119" i="58" s="1"/>
  <c r="AG118" i="58"/>
  <c r="AC118" i="58"/>
  <c r="Y118" i="58"/>
  <c r="U118" i="58"/>
  <c r="U127" i="58" s="1"/>
  <c r="J15" i="59" s="1"/>
  <c r="AG117" i="58"/>
  <c r="AC117" i="58"/>
  <c r="Y117" i="58"/>
  <c r="AH117" i="58" s="1"/>
  <c r="U117" i="58"/>
  <c r="AI116" i="58"/>
  <c r="AH116" i="58"/>
  <c r="AG116" i="58"/>
  <c r="AC116" i="58"/>
  <c r="Y116" i="58"/>
  <c r="U116" i="58"/>
  <c r="AG115" i="58"/>
  <c r="AC115" i="58"/>
  <c r="Y115" i="58"/>
  <c r="AH115" i="58" s="1"/>
  <c r="U115" i="58"/>
  <c r="AG114" i="58"/>
  <c r="AC114" i="58"/>
  <c r="AH114" i="58" s="1"/>
  <c r="Y114" i="58"/>
  <c r="U114" i="58"/>
  <c r="AG113" i="58"/>
  <c r="AC113" i="58"/>
  <c r="Y113" i="58"/>
  <c r="U113" i="58"/>
  <c r="AH113" i="58" s="1"/>
  <c r="AG112" i="58"/>
  <c r="AG127" i="58" s="1"/>
  <c r="V15" i="59" s="1"/>
  <c r="AC112" i="58"/>
  <c r="AC127" i="58" s="1"/>
  <c r="R15" i="59" s="1"/>
  <c r="Y112" i="58"/>
  <c r="Y127" i="58" s="1"/>
  <c r="N15" i="59" s="1"/>
  <c r="U112" i="58"/>
  <c r="AH112" i="58" s="1"/>
  <c r="AF110" i="58"/>
  <c r="U14" i="59" s="1"/>
  <c r="AE110" i="58"/>
  <c r="T14" i="59" s="1"/>
  <c r="AD110" i="58"/>
  <c r="S14" i="59" s="1"/>
  <c r="AB110" i="58"/>
  <c r="Q14" i="59" s="1"/>
  <c r="AA110" i="58"/>
  <c r="P14" i="59" s="1"/>
  <c r="Z110" i="58"/>
  <c r="O14" i="59" s="1"/>
  <c r="X110" i="58"/>
  <c r="M14" i="59" s="1"/>
  <c r="W110" i="58"/>
  <c r="L14" i="59" s="1"/>
  <c r="V110" i="58"/>
  <c r="K14" i="59" s="1"/>
  <c r="T110" i="58"/>
  <c r="I14" i="59" s="1"/>
  <c r="S110" i="58"/>
  <c r="H14" i="59" s="1"/>
  <c r="R110" i="58"/>
  <c r="G14" i="59" s="1"/>
  <c r="O110" i="58"/>
  <c r="F14" i="59" s="1"/>
  <c r="N110" i="58"/>
  <c r="E14" i="59" s="1"/>
  <c r="M110" i="58"/>
  <c r="D14" i="59" s="1"/>
  <c r="K110" i="58"/>
  <c r="C14" i="59" s="1"/>
  <c r="J110" i="58"/>
  <c r="B14" i="59" s="1"/>
  <c r="AG109" i="58"/>
  <c r="AC109" i="58"/>
  <c r="Y109" i="58"/>
  <c r="U109" i="58"/>
  <c r="AH109" i="58" s="1"/>
  <c r="AG108" i="58"/>
  <c r="AC108" i="58"/>
  <c r="Y108" i="58"/>
  <c r="U108" i="58"/>
  <c r="AH108" i="58" s="1"/>
  <c r="AG107" i="58"/>
  <c r="AC107" i="58"/>
  <c r="Y107" i="58"/>
  <c r="AH107" i="58" s="1"/>
  <c r="U107" i="58"/>
  <c r="AI106" i="58"/>
  <c r="AH106" i="58"/>
  <c r="AG106" i="58"/>
  <c r="AC106" i="58"/>
  <c r="Y106" i="58"/>
  <c r="U106" i="58"/>
  <c r="AG105" i="58"/>
  <c r="AC105" i="58"/>
  <c r="Y105" i="58"/>
  <c r="AH105" i="58" s="1"/>
  <c r="U105" i="58"/>
  <c r="AG104" i="58"/>
  <c r="AC104" i="58"/>
  <c r="AH104" i="58" s="1"/>
  <c r="Y104" i="58"/>
  <c r="U104" i="58"/>
  <c r="AG103" i="58"/>
  <c r="AC103" i="58"/>
  <c r="Y103" i="58"/>
  <c r="U103" i="58"/>
  <c r="AH103" i="58" s="1"/>
  <c r="AG102" i="58"/>
  <c r="AC102" i="58"/>
  <c r="Y102" i="58"/>
  <c r="U102" i="58"/>
  <c r="AH102" i="58" s="1"/>
  <c r="AG101" i="58"/>
  <c r="AC101" i="58"/>
  <c r="Y101" i="58"/>
  <c r="U101" i="58"/>
  <c r="AH101" i="58" s="1"/>
  <c r="AG100" i="58"/>
  <c r="AC100" i="58"/>
  <c r="Y100" i="58"/>
  <c r="U100" i="58"/>
  <c r="AH100" i="58" s="1"/>
  <c r="AG99" i="58"/>
  <c r="AC99" i="58"/>
  <c r="Y99" i="58"/>
  <c r="U99" i="58"/>
  <c r="AH99" i="58" s="1"/>
  <c r="AG98" i="58"/>
  <c r="AC98" i="58"/>
  <c r="Y98" i="58"/>
  <c r="U98" i="58"/>
  <c r="AH98" i="58" s="1"/>
  <c r="AH97" i="58"/>
  <c r="AG97" i="58"/>
  <c r="AC97" i="58"/>
  <c r="Y97" i="58"/>
  <c r="U97" i="58"/>
  <c r="AH96" i="58"/>
  <c r="AG96" i="58"/>
  <c r="AC96" i="58"/>
  <c r="Y96" i="58"/>
  <c r="U96" i="58"/>
  <c r="AG95" i="58"/>
  <c r="AC95" i="58"/>
  <c r="Y95" i="58"/>
  <c r="U95" i="58"/>
  <c r="AH95" i="58" s="1"/>
  <c r="AG94" i="58"/>
  <c r="AC94" i="58"/>
  <c r="AH94" i="58" s="1"/>
  <c r="Y94" i="58"/>
  <c r="U94" i="58"/>
  <c r="AG93" i="58"/>
  <c r="AC93" i="58"/>
  <c r="Y93" i="58"/>
  <c r="U93" i="58"/>
  <c r="AH93" i="58" s="1"/>
  <c r="AG92" i="58"/>
  <c r="AC92" i="58"/>
  <c r="Y92" i="58"/>
  <c r="U92" i="58"/>
  <c r="AH92" i="58" s="1"/>
  <c r="AG91" i="58"/>
  <c r="AC91" i="58"/>
  <c r="Y91" i="58"/>
  <c r="AH91" i="58" s="1"/>
  <c r="U91" i="58"/>
  <c r="AI90" i="58"/>
  <c r="AH90" i="58"/>
  <c r="AG90" i="58"/>
  <c r="AC90" i="58"/>
  <c r="Y90" i="58"/>
  <c r="U90" i="58"/>
  <c r="AG89" i="58"/>
  <c r="AC89" i="58"/>
  <c r="Y89" i="58"/>
  <c r="AH89" i="58" s="1"/>
  <c r="U89" i="58"/>
  <c r="AG88" i="58"/>
  <c r="AC88" i="58"/>
  <c r="AH88" i="58" s="1"/>
  <c r="Y88" i="58"/>
  <c r="U88" i="58"/>
  <c r="AG87" i="58"/>
  <c r="AC87" i="58"/>
  <c r="Y87" i="58"/>
  <c r="U87" i="58"/>
  <c r="AH87" i="58" s="1"/>
  <c r="AG86" i="58"/>
  <c r="AC86" i="58"/>
  <c r="Y86" i="58"/>
  <c r="U86" i="58"/>
  <c r="U110" i="58" s="1"/>
  <c r="J14" i="59" s="1"/>
  <c r="AG85" i="58"/>
  <c r="AC85" i="58"/>
  <c r="Y85" i="58"/>
  <c r="Y110" i="58" s="1"/>
  <c r="N14" i="59" s="1"/>
  <c r="U85" i="58"/>
  <c r="AH85" i="58" s="1"/>
  <c r="AG84" i="58"/>
  <c r="AC84" i="58"/>
  <c r="Y84" i="58"/>
  <c r="U84" i="58"/>
  <c r="AH84" i="58" s="1"/>
  <c r="AG83" i="58"/>
  <c r="AC83" i="58"/>
  <c r="Y83" i="58"/>
  <c r="U83" i="58"/>
  <c r="AH83" i="58" s="1"/>
  <c r="AG82" i="58"/>
  <c r="AC82" i="58"/>
  <c r="Y82" i="58"/>
  <c r="U82" i="58"/>
  <c r="AH82" i="58" s="1"/>
  <c r="AH81" i="58"/>
  <c r="AG81" i="58"/>
  <c r="AG110" i="58" s="1"/>
  <c r="V14" i="59" s="1"/>
  <c r="AC81" i="58"/>
  <c r="AC110" i="58" s="1"/>
  <c r="R14" i="59" s="1"/>
  <c r="Y81" i="58"/>
  <c r="U81" i="58"/>
  <c r="U13" i="59"/>
  <c r="AE79" i="58"/>
  <c r="T13" i="59" s="1"/>
  <c r="AD79" i="58"/>
  <c r="S13" i="59" s="1"/>
  <c r="AB79" i="58"/>
  <c r="Q13" i="59" s="1"/>
  <c r="AA79" i="58"/>
  <c r="P13" i="59" s="1"/>
  <c r="Z79" i="58"/>
  <c r="O13" i="59" s="1"/>
  <c r="X79" i="58"/>
  <c r="M13" i="59" s="1"/>
  <c r="W79" i="58"/>
  <c r="L13" i="59" s="1"/>
  <c r="V79" i="58"/>
  <c r="K13" i="59" s="1"/>
  <c r="T79" i="58"/>
  <c r="I13" i="59" s="1"/>
  <c r="S79" i="58"/>
  <c r="H13" i="59" s="1"/>
  <c r="R79" i="58"/>
  <c r="G13" i="59" s="1"/>
  <c r="O79" i="58"/>
  <c r="F13" i="59" s="1"/>
  <c r="N79" i="58"/>
  <c r="E13" i="59" s="1"/>
  <c r="M79" i="58"/>
  <c r="D13" i="59" s="1"/>
  <c r="K79" i="58"/>
  <c r="C13" i="59" s="1"/>
  <c r="J79" i="58"/>
  <c r="B13" i="59" s="1"/>
  <c r="AC78" i="58"/>
  <c r="Y78" i="58"/>
  <c r="U78" i="58"/>
  <c r="AC77" i="58"/>
  <c r="Y77" i="58"/>
  <c r="U77" i="58"/>
  <c r="AC76" i="58"/>
  <c r="Y76" i="58"/>
  <c r="U76" i="58"/>
  <c r="AC75" i="58"/>
  <c r="Y75" i="58"/>
  <c r="U75" i="58"/>
  <c r="AC74" i="58"/>
  <c r="Y74" i="58"/>
  <c r="U74" i="58"/>
  <c r="AC73" i="58"/>
  <c r="Y73" i="58"/>
  <c r="U73" i="58"/>
  <c r="AC72" i="58"/>
  <c r="Y72" i="58"/>
  <c r="U72" i="58"/>
  <c r="AC71" i="58"/>
  <c r="Y71" i="58"/>
  <c r="U71" i="58"/>
  <c r="AC70" i="58"/>
  <c r="Y70" i="58"/>
  <c r="U70" i="58"/>
  <c r="AC69" i="58"/>
  <c r="Y69" i="58"/>
  <c r="U69" i="58"/>
  <c r="AC68" i="58"/>
  <c r="Y68" i="58"/>
  <c r="U68" i="58"/>
  <c r="AC67" i="58"/>
  <c r="Y67" i="58"/>
  <c r="U67" i="58"/>
  <c r="AC66" i="58"/>
  <c r="Y66" i="58"/>
  <c r="U66" i="58"/>
  <c r="AC65" i="58"/>
  <c r="Y65" i="58"/>
  <c r="U65" i="58"/>
  <c r="AI64" i="58"/>
  <c r="AC64" i="58"/>
  <c r="Y64" i="58"/>
  <c r="U64" i="58"/>
  <c r="AC63" i="58"/>
  <c r="Y63" i="58"/>
  <c r="U63" i="58"/>
  <c r="AC62" i="58"/>
  <c r="Y62" i="58"/>
  <c r="U62" i="58"/>
  <c r="AC61" i="58"/>
  <c r="Y61" i="58"/>
  <c r="U61" i="58"/>
  <c r="AC60" i="58"/>
  <c r="Y60" i="58"/>
  <c r="U60" i="58"/>
  <c r="AG59" i="58"/>
  <c r="AG79" i="58" s="1"/>
  <c r="V13" i="59" s="1"/>
  <c r="AC59" i="58"/>
  <c r="AC79" i="58" s="1"/>
  <c r="R13" i="59" s="1"/>
  <c r="Y59" i="58"/>
  <c r="Y79" i="58" s="1"/>
  <c r="N13" i="59" s="1"/>
  <c r="U59" i="58"/>
  <c r="U79" i="58" s="1"/>
  <c r="J13" i="59" s="1"/>
  <c r="AF57" i="58"/>
  <c r="U12" i="59" s="1"/>
  <c r="AE57" i="58"/>
  <c r="T12" i="59" s="1"/>
  <c r="AD57" i="58"/>
  <c r="S12" i="59" s="1"/>
  <c r="AB57" i="58"/>
  <c r="Q12" i="59" s="1"/>
  <c r="AA57" i="58"/>
  <c r="P12" i="59" s="1"/>
  <c r="Z57" i="58"/>
  <c r="O12" i="59" s="1"/>
  <c r="X57" i="58"/>
  <c r="M12" i="59" s="1"/>
  <c r="W57" i="58"/>
  <c r="L12" i="59" s="1"/>
  <c r="V57" i="58"/>
  <c r="K12" i="59" s="1"/>
  <c r="T57" i="58"/>
  <c r="I12" i="59" s="1"/>
  <c r="S57" i="58"/>
  <c r="H12" i="59" s="1"/>
  <c r="R57" i="58"/>
  <c r="G12" i="59" s="1"/>
  <c r="O57" i="58"/>
  <c r="F12" i="59" s="1"/>
  <c r="N57" i="58"/>
  <c r="E12" i="59" s="1"/>
  <c r="M57" i="58"/>
  <c r="D12" i="59" s="1"/>
  <c r="K57" i="58"/>
  <c r="C12" i="59" s="1"/>
  <c r="J57" i="58"/>
  <c r="B12" i="59" s="1"/>
  <c r="AG56" i="58"/>
  <c r="AC56" i="58"/>
  <c r="Y56" i="58"/>
  <c r="U56" i="58"/>
  <c r="AG55" i="58"/>
  <c r="AC55" i="58"/>
  <c r="Y55" i="58"/>
  <c r="U55" i="58"/>
  <c r="AI54" i="58"/>
  <c r="AG54" i="58"/>
  <c r="AC54" i="58"/>
  <c r="Y54" i="58"/>
  <c r="U54" i="58"/>
  <c r="AG53" i="58"/>
  <c r="AC53" i="58"/>
  <c r="Y53" i="58"/>
  <c r="U53" i="58"/>
  <c r="AG52" i="58"/>
  <c r="AC52" i="58"/>
  <c r="Y52" i="58"/>
  <c r="U52" i="58"/>
  <c r="AG51" i="58"/>
  <c r="AC51" i="58"/>
  <c r="Y51" i="58"/>
  <c r="U51" i="58"/>
  <c r="AG50" i="58"/>
  <c r="AC50" i="58"/>
  <c r="Y50" i="58"/>
  <c r="U50" i="58"/>
  <c r="AG49" i="58"/>
  <c r="AC49" i="58"/>
  <c r="Y49" i="58"/>
  <c r="U49" i="58"/>
  <c r="AG48" i="58"/>
  <c r="AC48" i="58"/>
  <c r="Y48" i="58"/>
  <c r="U48" i="58"/>
  <c r="AG47" i="58"/>
  <c r="AC47" i="58"/>
  <c r="Y47" i="58"/>
  <c r="U47" i="58"/>
  <c r="AG46" i="58"/>
  <c r="AC46" i="58"/>
  <c r="Y46" i="58"/>
  <c r="U46" i="58"/>
  <c r="AG45" i="58"/>
  <c r="AC45" i="58"/>
  <c r="Y45" i="58"/>
  <c r="U45" i="58"/>
  <c r="AG44" i="58"/>
  <c r="AC44" i="58"/>
  <c r="Y44" i="58"/>
  <c r="U44" i="58"/>
  <c r="AG43" i="58"/>
  <c r="AC43" i="58"/>
  <c r="Y43" i="58"/>
  <c r="U43" i="58"/>
  <c r="AG42" i="58"/>
  <c r="AC42" i="58"/>
  <c r="AC57" i="58" s="1"/>
  <c r="R12" i="59" s="1"/>
  <c r="Y42" i="58"/>
  <c r="U42" i="58"/>
  <c r="AG41" i="58"/>
  <c r="AC41" i="58"/>
  <c r="Y41" i="58"/>
  <c r="U41" i="58"/>
  <c r="AG40" i="58"/>
  <c r="AC40" i="58"/>
  <c r="Y40" i="58"/>
  <c r="Y57" i="58" s="1"/>
  <c r="N12" i="59" s="1"/>
  <c r="U40" i="58"/>
  <c r="AH40" i="58" s="1"/>
  <c r="U11" i="59"/>
  <c r="T11" i="59"/>
  <c r="AD38" i="58"/>
  <c r="S11" i="59" s="1"/>
  <c r="AB38" i="58"/>
  <c r="Q11" i="59" s="1"/>
  <c r="AA38" i="58"/>
  <c r="P11" i="59" s="1"/>
  <c r="Z38" i="58"/>
  <c r="O11" i="59" s="1"/>
  <c r="X38" i="58"/>
  <c r="M11" i="59" s="1"/>
  <c r="W38" i="58"/>
  <c r="L11" i="59" s="1"/>
  <c r="V38" i="58"/>
  <c r="K11" i="59" s="1"/>
  <c r="T38" i="58"/>
  <c r="I11" i="59" s="1"/>
  <c r="S38" i="58"/>
  <c r="H11" i="59" s="1"/>
  <c r="R38" i="58"/>
  <c r="G11" i="59" s="1"/>
  <c r="O38" i="58"/>
  <c r="F11" i="59" s="1"/>
  <c r="N38" i="58"/>
  <c r="E11" i="59" s="1"/>
  <c r="M38" i="58"/>
  <c r="D11" i="59" s="1"/>
  <c r="K38" i="58"/>
  <c r="C11" i="59" s="1"/>
  <c r="J38" i="58"/>
  <c r="B11" i="59" s="1"/>
  <c r="AC37" i="58"/>
  <c r="Y37" i="58"/>
  <c r="U37" i="58"/>
  <c r="AH37" i="58" s="1"/>
  <c r="AC36" i="58"/>
  <c r="Y36" i="58"/>
  <c r="U36" i="58"/>
  <c r="AH36" i="58" s="1"/>
  <c r="AH35" i="58"/>
  <c r="AC35" i="58"/>
  <c r="Y35" i="58"/>
  <c r="U35" i="58"/>
  <c r="AH34" i="58"/>
  <c r="AC34" i="58"/>
  <c r="Y34" i="58"/>
  <c r="U34" i="58"/>
  <c r="AC33" i="58"/>
  <c r="Y33" i="58"/>
  <c r="U33" i="58"/>
  <c r="AH33" i="58" s="1"/>
  <c r="AC32" i="58"/>
  <c r="AH32" i="58" s="1"/>
  <c r="Y32" i="58"/>
  <c r="U32" i="58"/>
  <c r="AC31" i="58"/>
  <c r="Y31" i="58"/>
  <c r="U31" i="58"/>
  <c r="AH31" i="58" s="1"/>
  <c r="AC30" i="58"/>
  <c r="Y30" i="58"/>
  <c r="U30" i="58"/>
  <c r="AH30" i="58" s="1"/>
  <c r="AC29" i="58"/>
  <c r="Y29" i="58"/>
  <c r="AH29" i="58" s="1"/>
  <c r="U29" i="58"/>
  <c r="AH28" i="58"/>
  <c r="AI28" i="58" s="1"/>
  <c r="AC28" i="58"/>
  <c r="Y28" i="58"/>
  <c r="U28" i="58"/>
  <c r="AC27" i="58"/>
  <c r="Y27" i="58"/>
  <c r="AH27" i="58" s="1"/>
  <c r="U27" i="58"/>
  <c r="AC26" i="58"/>
  <c r="AH26" i="58" s="1"/>
  <c r="Y26" i="58"/>
  <c r="U26" i="58"/>
  <c r="AC25" i="58"/>
  <c r="Y25" i="58"/>
  <c r="U25" i="58"/>
  <c r="AH25" i="58" s="1"/>
  <c r="AC24" i="58"/>
  <c r="Y24" i="58"/>
  <c r="U24" i="58"/>
  <c r="AH24" i="58" s="1"/>
  <c r="AG23" i="58"/>
  <c r="AG38" i="58" s="1"/>
  <c r="V11" i="59" s="1"/>
  <c r="AC23" i="58"/>
  <c r="AC38" i="58" s="1"/>
  <c r="R11" i="59" s="1"/>
  <c r="Y23" i="58"/>
  <c r="Y38" i="58" s="1"/>
  <c r="N11" i="59" s="1"/>
  <c r="U23" i="58"/>
  <c r="AH23" i="58" s="1"/>
  <c r="AF21" i="58"/>
  <c r="U10" i="59" s="1"/>
  <c r="AE21" i="58"/>
  <c r="T10" i="59" s="1"/>
  <c r="AD21" i="58"/>
  <c r="S10" i="59" s="1"/>
  <c r="AC21" i="58"/>
  <c r="R10" i="59" s="1"/>
  <c r="AB21" i="58"/>
  <c r="Q10" i="59" s="1"/>
  <c r="AA21" i="58"/>
  <c r="P10" i="59" s="1"/>
  <c r="Z21" i="58"/>
  <c r="O10" i="59" s="1"/>
  <c r="X21" i="58"/>
  <c r="M10" i="59" s="1"/>
  <c r="W21" i="58"/>
  <c r="L10" i="59" s="1"/>
  <c r="V21" i="58"/>
  <c r="K10" i="59" s="1"/>
  <c r="T21" i="58"/>
  <c r="I10" i="59" s="1"/>
  <c r="S21" i="58"/>
  <c r="H10" i="59" s="1"/>
  <c r="R21" i="58"/>
  <c r="G10" i="59" s="1"/>
  <c r="O21" i="58"/>
  <c r="F10" i="59" s="1"/>
  <c r="N21" i="58"/>
  <c r="E10" i="59" s="1"/>
  <c r="M21" i="58"/>
  <c r="D10" i="59" s="1"/>
  <c r="K21" i="58"/>
  <c r="C10" i="59" s="1"/>
  <c r="J21" i="58"/>
  <c r="B10" i="59" s="1"/>
  <c r="AG20" i="58"/>
  <c r="AC20" i="58"/>
  <c r="Y20" i="58"/>
  <c r="U20" i="58"/>
  <c r="AH20" i="58" s="1"/>
  <c r="AG19" i="58"/>
  <c r="AG21" i="58" s="1"/>
  <c r="V10" i="59" s="1"/>
  <c r="AC19" i="58"/>
  <c r="Y19" i="58"/>
  <c r="Y21" i="58" s="1"/>
  <c r="N10" i="59" s="1"/>
  <c r="U19" i="58"/>
  <c r="AF17" i="58"/>
  <c r="U9" i="59" s="1"/>
  <c r="AE17" i="58"/>
  <c r="T9" i="59" s="1"/>
  <c r="AD17" i="58"/>
  <c r="S9" i="59" s="1"/>
  <c r="AB17" i="58"/>
  <c r="Q9" i="59" s="1"/>
  <c r="AA17" i="58"/>
  <c r="P9" i="59" s="1"/>
  <c r="Z17" i="58"/>
  <c r="O9" i="59" s="1"/>
  <c r="Y17" i="58"/>
  <c r="N9" i="59" s="1"/>
  <c r="X17" i="58"/>
  <c r="M9" i="59" s="1"/>
  <c r="W17" i="58"/>
  <c r="L9" i="59" s="1"/>
  <c r="V17" i="58"/>
  <c r="K9" i="59" s="1"/>
  <c r="T17" i="58"/>
  <c r="I9" i="59" s="1"/>
  <c r="S17" i="58"/>
  <c r="H9" i="59" s="1"/>
  <c r="R17" i="58"/>
  <c r="G9" i="59" s="1"/>
  <c r="O17" i="58"/>
  <c r="F9" i="59" s="1"/>
  <c r="N17" i="58"/>
  <c r="E9" i="59" s="1"/>
  <c r="E25" i="59" s="1"/>
  <c r="M17" i="58"/>
  <c r="D9" i="59" s="1"/>
  <c r="K17" i="58"/>
  <c r="C9" i="59" s="1"/>
  <c r="J17" i="58"/>
  <c r="B9" i="59" s="1"/>
  <c r="AG16" i="58"/>
  <c r="AC16" i="58"/>
  <c r="AC17" i="58" s="1"/>
  <c r="R9" i="59" s="1"/>
  <c r="Y16" i="58"/>
  <c r="U16" i="58"/>
  <c r="AH16" i="58" s="1"/>
  <c r="AH15" i="58"/>
  <c r="AG15" i="58"/>
  <c r="AG17" i="58" s="1"/>
  <c r="V9" i="59" s="1"/>
  <c r="AC15" i="58"/>
  <c r="Y15" i="58"/>
  <c r="U15" i="58"/>
  <c r="U17" i="58" s="1"/>
  <c r="J9" i="59" s="1"/>
  <c r="AF13" i="58"/>
  <c r="U8" i="59" s="1"/>
  <c r="AE13" i="58"/>
  <c r="T8" i="59" s="1"/>
  <c r="AD13" i="58"/>
  <c r="S8" i="59" s="1"/>
  <c r="AB13" i="58"/>
  <c r="Q8" i="59" s="1"/>
  <c r="AA13" i="58"/>
  <c r="AA238" i="58" s="1"/>
  <c r="Z13" i="58"/>
  <c r="Z238" i="58" s="1"/>
  <c r="X13" i="58"/>
  <c r="X238" i="58" s="1"/>
  <c r="W13" i="58"/>
  <c r="W238" i="58" s="1"/>
  <c r="V13" i="58"/>
  <c r="V238" i="58" s="1"/>
  <c r="T13" i="58"/>
  <c r="T238" i="58" s="1"/>
  <c r="S13" i="58"/>
  <c r="H8" i="59" s="1"/>
  <c r="R13" i="58"/>
  <c r="G8" i="59" s="1"/>
  <c r="O13" i="58"/>
  <c r="F8" i="59" s="1"/>
  <c r="N13" i="58"/>
  <c r="E8" i="59" s="1"/>
  <c r="M13" i="58"/>
  <c r="D8" i="59" s="1"/>
  <c r="K13" i="58"/>
  <c r="K238" i="58" s="1"/>
  <c r="J13" i="58"/>
  <c r="J238" i="58" s="1"/>
  <c r="AG12" i="58"/>
  <c r="AC12" i="58"/>
  <c r="AH12" i="58" s="1"/>
  <c r="Y12" i="58"/>
  <c r="U12" i="58"/>
  <c r="AG11" i="58"/>
  <c r="AH11" i="58" s="1"/>
  <c r="AC11" i="58"/>
  <c r="Y11" i="58"/>
  <c r="U11" i="58"/>
  <c r="AG10" i="58"/>
  <c r="AC10" i="58"/>
  <c r="Y10" i="58"/>
  <c r="U10" i="58"/>
  <c r="AH10" i="58" s="1"/>
  <c r="AG9" i="58"/>
  <c r="AG13" i="58" s="1"/>
  <c r="AC9" i="58"/>
  <c r="AC13" i="58" s="1"/>
  <c r="Y9" i="58"/>
  <c r="Y13" i="58" s="1"/>
  <c r="U9" i="58"/>
  <c r="U13" i="58" s="1"/>
  <c r="F25" i="57"/>
  <c r="E25" i="57"/>
  <c r="D25" i="57"/>
  <c r="B25" i="57"/>
  <c r="A25" i="57"/>
  <c r="X24" i="57"/>
  <c r="W24" i="57"/>
  <c r="V24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X23" i="57"/>
  <c r="W23" i="57"/>
  <c r="V23" i="57"/>
  <c r="U23" i="57"/>
  <c r="T23" i="57"/>
  <c r="S23" i="57"/>
  <c r="R23" i="57"/>
  <c r="Q23" i="57"/>
  <c r="P23" i="57"/>
  <c r="O23" i="57"/>
  <c r="N23" i="57"/>
  <c r="M23" i="57"/>
  <c r="L23" i="57"/>
  <c r="K23" i="57"/>
  <c r="J23" i="57"/>
  <c r="I23" i="57"/>
  <c r="H23" i="57"/>
  <c r="G23" i="57"/>
  <c r="F23" i="57"/>
  <c r="E23" i="57"/>
  <c r="D23" i="57"/>
  <c r="C23" i="57"/>
  <c r="B23" i="57"/>
  <c r="V22" i="57"/>
  <c r="U22" i="57"/>
  <c r="T22" i="57"/>
  <c r="S22" i="57"/>
  <c r="Q22" i="57"/>
  <c r="P22" i="57"/>
  <c r="O22" i="57"/>
  <c r="N22" i="57"/>
  <c r="M22" i="57"/>
  <c r="L22" i="57"/>
  <c r="K22" i="57"/>
  <c r="J22" i="57"/>
  <c r="I22" i="57"/>
  <c r="H22" i="57"/>
  <c r="G22" i="57"/>
  <c r="F22" i="57"/>
  <c r="E22" i="57"/>
  <c r="D22" i="57"/>
  <c r="C22" i="57"/>
  <c r="B22" i="57"/>
  <c r="X21" i="57"/>
  <c r="W21" i="57"/>
  <c r="V21" i="57"/>
  <c r="U21" i="57"/>
  <c r="T21" i="57"/>
  <c r="S21" i="57"/>
  <c r="R21" i="57"/>
  <c r="Q21" i="57"/>
  <c r="P21" i="57"/>
  <c r="O21" i="57"/>
  <c r="N21" i="57"/>
  <c r="M21" i="57"/>
  <c r="L21" i="57"/>
  <c r="K21" i="57"/>
  <c r="J21" i="57"/>
  <c r="I21" i="57"/>
  <c r="H21" i="57"/>
  <c r="G21" i="57"/>
  <c r="F21" i="57"/>
  <c r="E21" i="57"/>
  <c r="D21" i="57"/>
  <c r="C21" i="57"/>
  <c r="B21" i="57"/>
  <c r="X20" i="57"/>
  <c r="W20" i="57"/>
  <c r="V20" i="57"/>
  <c r="U20" i="57"/>
  <c r="T20" i="57"/>
  <c r="S20" i="57"/>
  <c r="R20" i="57"/>
  <c r="Q20" i="57"/>
  <c r="P20" i="57"/>
  <c r="O20" i="57"/>
  <c r="N20" i="57"/>
  <c r="M20" i="57"/>
  <c r="L20" i="57"/>
  <c r="K20" i="57"/>
  <c r="J20" i="57"/>
  <c r="I20" i="57"/>
  <c r="H20" i="57"/>
  <c r="G20" i="57"/>
  <c r="F20" i="57"/>
  <c r="E20" i="57"/>
  <c r="D20" i="57"/>
  <c r="C20" i="57"/>
  <c r="B20" i="57"/>
  <c r="X19" i="57"/>
  <c r="W19" i="57"/>
  <c r="V19" i="57"/>
  <c r="U19" i="57"/>
  <c r="T19" i="57"/>
  <c r="S19" i="57"/>
  <c r="R19" i="57"/>
  <c r="Q19" i="57"/>
  <c r="P19" i="57"/>
  <c r="O19" i="57"/>
  <c r="N19" i="57"/>
  <c r="M19" i="57"/>
  <c r="L19" i="57"/>
  <c r="K19" i="57"/>
  <c r="J19" i="57"/>
  <c r="I19" i="57"/>
  <c r="H19" i="57"/>
  <c r="G19" i="57"/>
  <c r="F19" i="57"/>
  <c r="E19" i="57"/>
  <c r="D19" i="57"/>
  <c r="C19" i="57"/>
  <c r="B19" i="57"/>
  <c r="X18" i="57"/>
  <c r="W18" i="57"/>
  <c r="V18" i="57"/>
  <c r="U18" i="57"/>
  <c r="T18" i="57"/>
  <c r="S18" i="57"/>
  <c r="R18" i="57"/>
  <c r="Q18" i="57"/>
  <c r="P18" i="57"/>
  <c r="O18" i="57"/>
  <c r="N18" i="57"/>
  <c r="M18" i="57"/>
  <c r="L18" i="57"/>
  <c r="K18" i="57"/>
  <c r="J18" i="57"/>
  <c r="I18" i="57"/>
  <c r="H18" i="57"/>
  <c r="G18" i="57"/>
  <c r="F18" i="57"/>
  <c r="E18" i="57"/>
  <c r="D18" i="57"/>
  <c r="C18" i="57"/>
  <c r="B18" i="57"/>
  <c r="Y17" i="57"/>
  <c r="V17" i="57"/>
  <c r="U17" i="57"/>
  <c r="T17" i="57"/>
  <c r="S17" i="57"/>
  <c r="Q17" i="57"/>
  <c r="L17" i="57"/>
  <c r="I17" i="57"/>
  <c r="G17" i="57"/>
  <c r="F17" i="57"/>
  <c r="E17" i="57"/>
  <c r="D17" i="57"/>
  <c r="C17" i="57"/>
  <c r="B17" i="57"/>
  <c r="U16" i="57"/>
  <c r="T16" i="57"/>
  <c r="S16" i="57"/>
  <c r="R16" i="57"/>
  <c r="Q16" i="57"/>
  <c r="P16" i="57"/>
  <c r="O16" i="57"/>
  <c r="N16" i="57"/>
  <c r="M16" i="57"/>
  <c r="L16" i="57"/>
  <c r="K16" i="57"/>
  <c r="J16" i="57"/>
  <c r="I16" i="57"/>
  <c r="H16" i="57"/>
  <c r="G16" i="57"/>
  <c r="F16" i="57"/>
  <c r="E16" i="57"/>
  <c r="D16" i="57"/>
  <c r="C16" i="57"/>
  <c r="B16" i="57"/>
  <c r="X15" i="57"/>
  <c r="W15" i="57"/>
  <c r="V15" i="57"/>
  <c r="U15" i="57"/>
  <c r="T15" i="57"/>
  <c r="S15" i="57"/>
  <c r="R15" i="57"/>
  <c r="Q15" i="57"/>
  <c r="P15" i="57"/>
  <c r="O15" i="57"/>
  <c r="N15" i="57"/>
  <c r="M15" i="57"/>
  <c r="L15" i="57"/>
  <c r="K15" i="57"/>
  <c r="J15" i="57"/>
  <c r="I15" i="57"/>
  <c r="H15" i="57"/>
  <c r="G15" i="57"/>
  <c r="F15" i="57"/>
  <c r="E15" i="57"/>
  <c r="D15" i="57"/>
  <c r="C15" i="57"/>
  <c r="B15" i="57"/>
  <c r="X14" i="57"/>
  <c r="W14" i="57"/>
  <c r="V14" i="57"/>
  <c r="U14" i="57"/>
  <c r="T14" i="57"/>
  <c r="S14" i="57"/>
  <c r="R14" i="57"/>
  <c r="Q14" i="57"/>
  <c r="P14" i="57"/>
  <c r="O14" i="57"/>
  <c r="N14" i="57"/>
  <c r="M14" i="57"/>
  <c r="L14" i="57"/>
  <c r="K14" i="57"/>
  <c r="J14" i="57"/>
  <c r="I14" i="57"/>
  <c r="H14" i="57"/>
  <c r="G14" i="57"/>
  <c r="F14" i="57"/>
  <c r="E14" i="57"/>
  <c r="D14" i="57"/>
  <c r="C14" i="57"/>
  <c r="B14" i="57"/>
  <c r="X13" i="57"/>
  <c r="W13" i="57"/>
  <c r="V13" i="57"/>
  <c r="U13" i="57"/>
  <c r="T13" i="57"/>
  <c r="S13" i="57"/>
  <c r="R13" i="57"/>
  <c r="Q13" i="57"/>
  <c r="P13" i="57"/>
  <c r="O13" i="57"/>
  <c r="N13" i="57"/>
  <c r="M13" i="57"/>
  <c r="L13" i="57"/>
  <c r="K13" i="57"/>
  <c r="J13" i="57"/>
  <c r="I13" i="57"/>
  <c r="H13" i="57"/>
  <c r="G13" i="57"/>
  <c r="F13" i="57"/>
  <c r="E13" i="57"/>
  <c r="D13" i="57"/>
  <c r="C13" i="57"/>
  <c r="B13" i="57"/>
  <c r="S12" i="57"/>
  <c r="R12" i="57"/>
  <c r="Q12" i="57"/>
  <c r="P12" i="57"/>
  <c r="O12" i="57"/>
  <c r="N12" i="57"/>
  <c r="M12" i="57"/>
  <c r="L12" i="57"/>
  <c r="K12" i="57"/>
  <c r="J12" i="57"/>
  <c r="I12" i="57"/>
  <c r="H12" i="57"/>
  <c r="G12" i="57"/>
  <c r="F12" i="57"/>
  <c r="E12" i="57"/>
  <c r="D12" i="57"/>
  <c r="C12" i="57"/>
  <c r="B12" i="57"/>
  <c r="V11" i="57"/>
  <c r="U11" i="57"/>
  <c r="T11" i="57"/>
  <c r="S11" i="57"/>
  <c r="Q11" i="57"/>
  <c r="P11" i="57"/>
  <c r="O11" i="57"/>
  <c r="M11" i="57"/>
  <c r="L11" i="57"/>
  <c r="K11" i="57"/>
  <c r="J11" i="57"/>
  <c r="I11" i="57"/>
  <c r="H11" i="57"/>
  <c r="G11" i="57"/>
  <c r="F11" i="57"/>
  <c r="E11" i="57"/>
  <c r="D11" i="57"/>
  <c r="C11" i="57"/>
  <c r="B11" i="57"/>
  <c r="X10" i="57"/>
  <c r="W10" i="57"/>
  <c r="V10" i="57"/>
  <c r="U10" i="57"/>
  <c r="T10" i="57"/>
  <c r="S10" i="57"/>
  <c r="R10" i="57"/>
  <c r="Q10" i="57"/>
  <c r="P10" i="57"/>
  <c r="O10" i="57"/>
  <c r="N10" i="57"/>
  <c r="M10" i="57"/>
  <c r="L10" i="57"/>
  <c r="K10" i="57"/>
  <c r="J10" i="57"/>
  <c r="I10" i="57"/>
  <c r="H10" i="57"/>
  <c r="G10" i="57"/>
  <c r="F10" i="57"/>
  <c r="E10" i="57"/>
  <c r="D10" i="57"/>
  <c r="C10" i="57"/>
  <c r="B10" i="57"/>
  <c r="W9" i="57"/>
  <c r="V9" i="57"/>
  <c r="U9" i="57"/>
  <c r="T9" i="57"/>
  <c r="S9" i="57"/>
  <c r="Q9" i="57"/>
  <c r="P9" i="57"/>
  <c r="O9" i="57"/>
  <c r="N9" i="57"/>
  <c r="M9" i="57"/>
  <c r="L9" i="57"/>
  <c r="K9" i="57"/>
  <c r="J9" i="57"/>
  <c r="I9" i="57"/>
  <c r="H9" i="57"/>
  <c r="G9" i="57"/>
  <c r="F9" i="57"/>
  <c r="E9" i="57"/>
  <c r="D9" i="57"/>
  <c r="B9" i="57"/>
  <c r="X8" i="57"/>
  <c r="W8" i="57"/>
  <c r="V8" i="57"/>
  <c r="U8" i="57"/>
  <c r="T8" i="57"/>
  <c r="S8" i="57"/>
  <c r="R8" i="57"/>
  <c r="Q8" i="57"/>
  <c r="P8" i="57"/>
  <c r="O8" i="57"/>
  <c r="N8" i="57"/>
  <c r="M8" i="57"/>
  <c r="L8" i="57"/>
  <c r="K8" i="57"/>
  <c r="J8" i="57"/>
  <c r="I8" i="57"/>
  <c r="H8" i="57"/>
  <c r="G8" i="57"/>
  <c r="F8" i="57"/>
  <c r="E8" i="57"/>
  <c r="D8" i="57"/>
  <c r="C8" i="57"/>
  <c r="B8" i="57"/>
  <c r="AD125" i="56"/>
  <c r="X125" i="56"/>
  <c r="T125" i="56"/>
  <c r="S125" i="56"/>
  <c r="R125" i="56"/>
  <c r="Q125" i="56"/>
  <c r="P125" i="56"/>
  <c r="O125" i="56"/>
  <c r="N125" i="56"/>
  <c r="M125" i="56"/>
  <c r="L125" i="56"/>
  <c r="J125" i="56"/>
  <c r="A125" i="56"/>
  <c r="AI124" i="56"/>
  <c r="AH124" i="56"/>
  <c r="AG124" i="56"/>
  <c r="AC124" i="56"/>
  <c r="AB124" i="56"/>
  <c r="AA124" i="56"/>
  <c r="Z124" i="56"/>
  <c r="V124" i="56"/>
  <c r="U124" i="56"/>
  <c r="T124" i="56"/>
  <c r="S124" i="56"/>
  <c r="R124" i="56"/>
  <c r="O124" i="56"/>
  <c r="N124" i="56"/>
  <c r="M124" i="56"/>
  <c r="K124" i="56"/>
  <c r="J124" i="56"/>
  <c r="AI123" i="56"/>
  <c r="AH123" i="56"/>
  <c r="AG123" i="56"/>
  <c r="AC123" i="56"/>
  <c r="U123" i="56"/>
  <c r="AI122" i="56"/>
  <c r="AH122" i="56"/>
  <c r="AG122" i="56"/>
  <c r="AC122" i="56"/>
  <c r="Y122" i="56"/>
  <c r="U122" i="56"/>
  <c r="AI120" i="56"/>
  <c r="AH120" i="56"/>
  <c r="AG120" i="56"/>
  <c r="AF120" i="56"/>
  <c r="AE120" i="56"/>
  <c r="AD120" i="56"/>
  <c r="O120" i="56"/>
  <c r="N120" i="56"/>
  <c r="M120" i="56"/>
  <c r="K120" i="56"/>
  <c r="J120" i="56"/>
  <c r="AI119" i="56"/>
  <c r="AH119" i="56"/>
  <c r="AG119" i="56"/>
  <c r="AC119" i="56"/>
  <c r="Y119" i="56"/>
  <c r="U119" i="56"/>
  <c r="AI118" i="56"/>
  <c r="AH118" i="56"/>
  <c r="AG118" i="56"/>
  <c r="AC118" i="56"/>
  <c r="Y118" i="56"/>
  <c r="U118" i="56"/>
  <c r="AI117" i="56"/>
  <c r="AH117" i="56"/>
  <c r="AG117" i="56"/>
  <c r="AC117" i="56"/>
  <c r="Y117" i="56"/>
  <c r="U117" i="56"/>
  <c r="AI116" i="56"/>
  <c r="AH116" i="56"/>
  <c r="AG116" i="56"/>
  <c r="AC116" i="56"/>
  <c r="Y116" i="56"/>
  <c r="U116" i="56"/>
  <c r="AI115" i="56"/>
  <c r="AH115" i="56"/>
  <c r="AG115" i="56"/>
  <c r="AC115" i="56"/>
  <c r="Y115" i="56"/>
  <c r="U115" i="56"/>
  <c r="AI114" i="56"/>
  <c r="AH114" i="56"/>
  <c r="AG114" i="56"/>
  <c r="AC114" i="56"/>
  <c r="Y114" i="56"/>
  <c r="U114" i="56"/>
  <c r="AI113" i="56"/>
  <c r="AH113" i="56"/>
  <c r="AG113" i="56"/>
  <c r="AC113" i="56"/>
  <c r="Y113" i="56"/>
  <c r="U113" i="56"/>
  <c r="AI112" i="56"/>
  <c r="AH112" i="56"/>
  <c r="AG112" i="56"/>
  <c r="AC112" i="56"/>
  <c r="Y112" i="56"/>
  <c r="U112" i="56"/>
  <c r="AI111" i="56"/>
  <c r="AH111" i="56"/>
  <c r="AG111" i="56"/>
  <c r="AC111" i="56"/>
  <c r="Y111" i="56"/>
  <c r="U111" i="56"/>
  <c r="AI110" i="56"/>
  <c r="AH110" i="56"/>
  <c r="AG110" i="56"/>
  <c r="AC110" i="56"/>
  <c r="Y110" i="56"/>
  <c r="U110" i="56"/>
  <c r="AI109" i="56"/>
  <c r="AH109" i="56"/>
  <c r="AG109" i="56"/>
  <c r="AC109" i="56"/>
  <c r="Y109" i="56"/>
  <c r="U109" i="56"/>
  <c r="AI108" i="56"/>
  <c r="AH108" i="56"/>
  <c r="AG108" i="56"/>
  <c r="AC108" i="56"/>
  <c r="Y108" i="56"/>
  <c r="U108" i="56"/>
  <c r="AI107" i="56"/>
  <c r="AH107" i="56"/>
  <c r="AG107" i="56"/>
  <c r="AC107" i="56"/>
  <c r="Y107" i="56"/>
  <c r="U107" i="56"/>
  <c r="AG105" i="56"/>
  <c r="AF105" i="56"/>
  <c r="AE105" i="56"/>
  <c r="AD105" i="56"/>
  <c r="AC105" i="56"/>
  <c r="R22" i="57" s="1"/>
  <c r="AB105" i="56"/>
  <c r="AB125" i="56" s="1"/>
  <c r="AA105" i="56"/>
  <c r="AA125" i="56" s="1"/>
  <c r="Z105" i="56"/>
  <c r="Z125" i="56" s="1"/>
  <c r="Y105" i="56"/>
  <c r="W105" i="56"/>
  <c r="V105" i="56"/>
  <c r="U105" i="56"/>
  <c r="T105" i="56"/>
  <c r="S105" i="56"/>
  <c r="R105" i="56"/>
  <c r="O105" i="56"/>
  <c r="N105" i="56"/>
  <c r="M105" i="56"/>
  <c r="K105" i="56"/>
  <c r="J105" i="56"/>
  <c r="AI104" i="56"/>
  <c r="AH104" i="56"/>
  <c r="AG104" i="56"/>
  <c r="U104" i="56"/>
  <c r="AH103" i="56"/>
  <c r="AI103" i="56" s="1"/>
  <c r="AG103" i="56"/>
  <c r="AG102" i="56"/>
  <c r="AC102" i="56"/>
  <c r="AH102" i="56" s="1"/>
  <c r="Y102" i="56"/>
  <c r="U102" i="56"/>
  <c r="AI100" i="56"/>
  <c r="AH100" i="56"/>
  <c r="AG100" i="56"/>
  <c r="AF100" i="56"/>
  <c r="AE100" i="56"/>
  <c r="AD100" i="56"/>
  <c r="AC100" i="56"/>
  <c r="AB100" i="56"/>
  <c r="AA100" i="56"/>
  <c r="Z100" i="56"/>
  <c r="Y100" i="56"/>
  <c r="X100" i="56"/>
  <c r="W100" i="56"/>
  <c r="V100" i="56"/>
  <c r="U100" i="56"/>
  <c r="T100" i="56"/>
  <c r="S100" i="56"/>
  <c r="R100" i="56"/>
  <c r="O100" i="56"/>
  <c r="N100" i="56"/>
  <c r="M100" i="56"/>
  <c r="K100" i="56"/>
  <c r="J100" i="56"/>
  <c r="AI99" i="56"/>
  <c r="AH99" i="56"/>
  <c r="AG99" i="56"/>
  <c r="AC99" i="56"/>
  <c r="Y99" i="56"/>
  <c r="U99" i="56"/>
  <c r="AI98" i="56"/>
  <c r="AH98" i="56"/>
  <c r="AG98" i="56"/>
  <c r="AC98" i="56"/>
  <c r="Y98" i="56"/>
  <c r="U98" i="56"/>
  <c r="AI96" i="56"/>
  <c r="AH96" i="56"/>
  <c r="AG96" i="56"/>
  <c r="AF96" i="56"/>
  <c r="AE96" i="56"/>
  <c r="AD96" i="56"/>
  <c r="AC96" i="56"/>
  <c r="AB96" i="56"/>
  <c r="AA96" i="56"/>
  <c r="Z96" i="56"/>
  <c r="Y96" i="56"/>
  <c r="X96" i="56"/>
  <c r="W96" i="56"/>
  <c r="V96" i="56"/>
  <c r="U96" i="56"/>
  <c r="T96" i="56"/>
  <c r="S96" i="56"/>
  <c r="R96" i="56"/>
  <c r="O96" i="56"/>
  <c r="N96" i="56"/>
  <c r="M96" i="56"/>
  <c r="K96" i="56"/>
  <c r="J96" i="56"/>
  <c r="AI95" i="56"/>
  <c r="AH95" i="56"/>
  <c r="AG95" i="56"/>
  <c r="Y95" i="56"/>
  <c r="U95" i="56"/>
  <c r="AI94" i="56"/>
  <c r="AH94" i="56"/>
  <c r="AG94" i="56"/>
  <c r="AC94" i="56"/>
  <c r="Y94" i="56"/>
  <c r="U94" i="56"/>
  <c r="AI92" i="56"/>
  <c r="AH92" i="56"/>
  <c r="AG92" i="56"/>
  <c r="AF92" i="56"/>
  <c r="AE92" i="56"/>
  <c r="AD92" i="56"/>
  <c r="AC92" i="56"/>
  <c r="AB92" i="56"/>
  <c r="AA92" i="56"/>
  <c r="Z92" i="56"/>
  <c r="Y92" i="56"/>
  <c r="X92" i="56"/>
  <c r="W92" i="56"/>
  <c r="V92" i="56"/>
  <c r="U92" i="56"/>
  <c r="T92" i="56"/>
  <c r="S92" i="56"/>
  <c r="R92" i="56"/>
  <c r="O92" i="56"/>
  <c r="N92" i="56"/>
  <c r="M92" i="56"/>
  <c r="J92" i="56"/>
  <c r="AI91" i="56"/>
  <c r="AH91" i="56"/>
  <c r="AG91" i="56"/>
  <c r="AC91" i="56"/>
  <c r="Y91" i="56"/>
  <c r="U91" i="56"/>
  <c r="AI90" i="56"/>
  <c r="AH90" i="56"/>
  <c r="AG90" i="56"/>
  <c r="AC90" i="56"/>
  <c r="Y90" i="56"/>
  <c r="U90" i="56"/>
  <c r="AI88" i="56"/>
  <c r="AH88" i="56"/>
  <c r="AG88" i="56"/>
  <c r="AF88" i="56"/>
  <c r="AE88" i="56"/>
  <c r="AD88" i="56"/>
  <c r="AC88" i="56"/>
  <c r="AB88" i="56"/>
  <c r="AA88" i="56"/>
  <c r="Z88" i="56"/>
  <c r="Y88" i="56"/>
  <c r="X88" i="56"/>
  <c r="W88" i="56"/>
  <c r="V88" i="56"/>
  <c r="U88" i="56"/>
  <c r="T88" i="56"/>
  <c r="S88" i="56"/>
  <c r="R88" i="56"/>
  <c r="O88" i="56"/>
  <c r="N88" i="56"/>
  <c r="M88" i="56"/>
  <c r="K88" i="56"/>
  <c r="J88" i="56"/>
  <c r="AI87" i="56"/>
  <c r="AH87" i="56"/>
  <c r="AG87" i="56"/>
  <c r="AC87" i="56"/>
  <c r="Y87" i="56"/>
  <c r="U87" i="56"/>
  <c r="AI86" i="56"/>
  <c r="AH86" i="56"/>
  <c r="AG86" i="56"/>
  <c r="AC86" i="56"/>
  <c r="Y86" i="56"/>
  <c r="U86" i="56"/>
  <c r="AG84" i="56"/>
  <c r="AE84" i="56"/>
  <c r="AD84" i="56"/>
  <c r="AC84" i="56"/>
  <c r="R17" i="57" s="1"/>
  <c r="AB84" i="56"/>
  <c r="AA84" i="56"/>
  <c r="P17" i="57" s="1"/>
  <c r="Z84" i="56"/>
  <c r="O17" i="57" s="1"/>
  <c r="X84" i="56"/>
  <c r="M17" i="57" s="1"/>
  <c r="W84" i="56"/>
  <c r="W125" i="56" s="1"/>
  <c r="V84" i="56"/>
  <c r="K17" i="57" s="1"/>
  <c r="U84" i="56"/>
  <c r="U125" i="56" s="1"/>
  <c r="T84" i="56"/>
  <c r="S84" i="56"/>
  <c r="H17" i="57" s="1"/>
  <c r="R84" i="56"/>
  <c r="O84" i="56"/>
  <c r="N84" i="56"/>
  <c r="M84" i="56"/>
  <c r="K84" i="56"/>
  <c r="J84" i="56"/>
  <c r="AI83" i="56"/>
  <c r="AH83" i="56"/>
  <c r="AG83" i="56"/>
  <c r="AC83" i="56"/>
  <c r="Y83" i="56"/>
  <c r="U83" i="56"/>
  <c r="AI82" i="56"/>
  <c r="AH82" i="56"/>
  <c r="AG82" i="56"/>
  <c r="AC82" i="56"/>
  <c r="Y82" i="56"/>
  <c r="U82" i="56"/>
  <c r="AH81" i="56"/>
  <c r="AG81" i="56"/>
  <c r="AC81" i="56"/>
  <c r="Y81" i="56"/>
  <c r="U81" i="56"/>
  <c r="AG80" i="56"/>
  <c r="AC80" i="56"/>
  <c r="Y80" i="56"/>
  <c r="AH80" i="56" s="1"/>
  <c r="U80" i="56"/>
  <c r="AF78" i="56"/>
  <c r="AE78" i="56"/>
  <c r="AD78" i="56"/>
  <c r="AC78" i="56"/>
  <c r="AB78" i="56"/>
  <c r="AA78" i="56"/>
  <c r="Z78" i="56"/>
  <c r="Y78" i="56"/>
  <c r="X78" i="56"/>
  <c r="W78" i="56"/>
  <c r="V78" i="56"/>
  <c r="U78" i="56"/>
  <c r="T78" i="56"/>
  <c r="S78" i="56"/>
  <c r="R78" i="56"/>
  <c r="O78" i="56"/>
  <c r="N78" i="56"/>
  <c r="M78" i="56"/>
  <c r="K78" i="56"/>
  <c r="J78" i="56"/>
  <c r="AI77" i="56"/>
  <c r="AH77" i="56"/>
  <c r="AG77" i="56"/>
  <c r="AC77" i="56"/>
  <c r="Y77" i="56"/>
  <c r="U77" i="56"/>
  <c r="AI76" i="56"/>
  <c r="AH76" i="56"/>
  <c r="AG76" i="56"/>
  <c r="AC76" i="56"/>
  <c r="Y76" i="56"/>
  <c r="U76" i="56"/>
  <c r="AI75" i="56"/>
  <c r="AH75" i="56"/>
  <c r="AG75" i="56"/>
  <c r="AC75" i="56"/>
  <c r="Y75" i="56"/>
  <c r="U75" i="56"/>
  <c r="AH74" i="56"/>
  <c r="AH78" i="56" s="1"/>
  <c r="AG74" i="56"/>
  <c r="AG78" i="56" s="1"/>
  <c r="V16" i="57" s="1"/>
  <c r="AC74" i="56"/>
  <c r="Y74" i="56"/>
  <c r="U74" i="56"/>
  <c r="AI72" i="56"/>
  <c r="AH72" i="56"/>
  <c r="AG72" i="56"/>
  <c r="AF72" i="56"/>
  <c r="AE72" i="56"/>
  <c r="AD72" i="56"/>
  <c r="AC72" i="56"/>
  <c r="AB72" i="56"/>
  <c r="AA72" i="56"/>
  <c r="Z72" i="56"/>
  <c r="Y72" i="56"/>
  <c r="X72" i="56"/>
  <c r="W72" i="56"/>
  <c r="V72" i="56"/>
  <c r="U72" i="56"/>
  <c r="T72" i="56"/>
  <c r="S72" i="56"/>
  <c r="R72" i="56"/>
  <c r="O72" i="56"/>
  <c r="N72" i="56"/>
  <c r="M72" i="56"/>
  <c r="K72" i="56"/>
  <c r="J72" i="56"/>
  <c r="AI71" i="56"/>
  <c r="AH71" i="56"/>
  <c r="AG71" i="56"/>
  <c r="AC71" i="56"/>
  <c r="Y71" i="56"/>
  <c r="U71" i="56"/>
  <c r="AI70" i="56"/>
  <c r="AH70" i="56"/>
  <c r="AG70" i="56"/>
  <c r="AC70" i="56"/>
  <c r="Y70" i="56"/>
  <c r="U70" i="56"/>
  <c r="AI69" i="56"/>
  <c r="AH69" i="56"/>
  <c r="AG69" i="56"/>
  <c r="AC69" i="56"/>
  <c r="Y69" i="56"/>
  <c r="U69" i="56"/>
  <c r="AI68" i="56"/>
  <c r="AH68" i="56"/>
  <c r="AG68" i="56"/>
  <c r="AC68" i="56"/>
  <c r="Y68" i="56"/>
  <c r="U68" i="56"/>
  <c r="AI67" i="56"/>
  <c r="AH67" i="56"/>
  <c r="AG67" i="56"/>
  <c r="AC67" i="56"/>
  <c r="Y67" i="56"/>
  <c r="U67" i="56"/>
  <c r="AI66" i="56"/>
  <c r="AH66" i="56"/>
  <c r="AG66" i="56"/>
  <c r="AC66" i="56"/>
  <c r="Y66" i="56"/>
  <c r="U66" i="56"/>
  <c r="AI65" i="56"/>
  <c r="AH65" i="56"/>
  <c r="AG65" i="56"/>
  <c r="AC65" i="56"/>
  <c r="Y65" i="56"/>
  <c r="U65" i="56"/>
  <c r="AI64" i="56"/>
  <c r="AH64" i="56"/>
  <c r="AG64" i="56"/>
  <c r="AC64" i="56"/>
  <c r="Y64" i="56"/>
  <c r="U64" i="56"/>
  <c r="AI62" i="56"/>
  <c r="AH62" i="56"/>
  <c r="AG62" i="56"/>
  <c r="AF62" i="56"/>
  <c r="AE62" i="56"/>
  <c r="AD62" i="56"/>
  <c r="AC62" i="56"/>
  <c r="AB62" i="56"/>
  <c r="AA62" i="56"/>
  <c r="Z62" i="56"/>
  <c r="Y62" i="56"/>
  <c r="X62" i="56"/>
  <c r="W62" i="56"/>
  <c r="V62" i="56"/>
  <c r="U62" i="56"/>
  <c r="T62" i="56"/>
  <c r="S62" i="56"/>
  <c r="R62" i="56"/>
  <c r="O62" i="56"/>
  <c r="N62" i="56"/>
  <c r="M62" i="56"/>
  <c r="J62" i="56"/>
  <c r="AI61" i="56"/>
  <c r="AH61" i="56"/>
  <c r="AG61" i="56"/>
  <c r="AC61" i="56"/>
  <c r="Y61" i="56"/>
  <c r="U61" i="56"/>
  <c r="AI60" i="56"/>
  <c r="AH60" i="56"/>
  <c r="AG60" i="56"/>
  <c r="AC60" i="56"/>
  <c r="Y60" i="56"/>
  <c r="U60" i="56"/>
  <c r="AI59" i="56"/>
  <c r="AH59" i="56"/>
  <c r="AG59" i="56"/>
  <c r="AC59" i="56"/>
  <c r="Y59" i="56"/>
  <c r="U59" i="56"/>
  <c r="AI58" i="56"/>
  <c r="AH58" i="56"/>
  <c r="AG58" i="56"/>
  <c r="AC58" i="56"/>
  <c r="Y58" i="56"/>
  <c r="U58" i="56"/>
  <c r="AI56" i="56"/>
  <c r="AH56" i="56"/>
  <c r="AG56" i="56"/>
  <c r="AF56" i="56"/>
  <c r="AE56" i="56"/>
  <c r="AD56" i="56"/>
  <c r="AC56" i="56"/>
  <c r="AB56" i="56"/>
  <c r="AA56" i="56"/>
  <c r="Z56" i="56"/>
  <c r="Y56" i="56"/>
  <c r="X56" i="56"/>
  <c r="W56" i="56"/>
  <c r="V56" i="56"/>
  <c r="U56" i="56"/>
  <c r="T56" i="56"/>
  <c r="S56" i="56"/>
  <c r="R56" i="56"/>
  <c r="O56" i="56"/>
  <c r="N56" i="56"/>
  <c r="M56" i="56"/>
  <c r="K56" i="56"/>
  <c r="J56" i="56"/>
  <c r="AI55" i="56"/>
  <c r="AH55" i="56"/>
  <c r="AG55" i="56"/>
  <c r="AC55" i="56"/>
  <c r="Y55" i="56"/>
  <c r="U55" i="56"/>
  <c r="AI54" i="56"/>
  <c r="AH54" i="56"/>
  <c r="AG54" i="56"/>
  <c r="AC54" i="56"/>
  <c r="Y54" i="56"/>
  <c r="U54" i="56"/>
  <c r="AI53" i="56"/>
  <c r="AH53" i="56"/>
  <c r="AG53" i="56"/>
  <c r="AC53" i="56"/>
  <c r="Y53" i="56"/>
  <c r="U53" i="56"/>
  <c r="U12" i="57"/>
  <c r="AE51" i="56"/>
  <c r="T12" i="57" s="1"/>
  <c r="AD51" i="56"/>
  <c r="Y51" i="56"/>
  <c r="U51" i="56"/>
  <c r="O51" i="56"/>
  <c r="N51" i="56"/>
  <c r="M51" i="56"/>
  <c r="J51" i="56"/>
  <c r="AH50" i="56"/>
  <c r="AI50" i="56" s="1"/>
  <c r="AG50" i="56"/>
  <c r="Y50" i="56"/>
  <c r="U50" i="56"/>
  <c r="AH49" i="56"/>
  <c r="AI49" i="56" s="1"/>
  <c r="AG49" i="56"/>
  <c r="Y49" i="56"/>
  <c r="U49" i="56"/>
  <c r="AH48" i="56"/>
  <c r="AI48" i="56" s="1"/>
  <c r="AG48" i="56"/>
  <c r="Y48" i="56"/>
  <c r="U48" i="56"/>
  <c r="AH47" i="56"/>
  <c r="AI47" i="56" s="1"/>
  <c r="AG47" i="56"/>
  <c r="Y47" i="56"/>
  <c r="U47" i="56"/>
  <c r="AH46" i="56"/>
  <c r="AI46" i="56" s="1"/>
  <c r="AG46" i="56"/>
  <c r="Y46" i="56"/>
  <c r="U46" i="56"/>
  <c r="AI45" i="56"/>
  <c r="AH45" i="56"/>
  <c r="AG45" i="56"/>
  <c r="Y45" i="56"/>
  <c r="U45" i="56"/>
  <c r="AI44" i="56"/>
  <c r="AH44" i="56"/>
  <c r="AG44" i="56"/>
  <c r="Y44" i="56"/>
  <c r="U44" i="56"/>
  <c r="AI43" i="56"/>
  <c r="AH43" i="56"/>
  <c r="AG43" i="56"/>
  <c r="Y43" i="56"/>
  <c r="U43" i="56"/>
  <c r="AH42" i="56"/>
  <c r="AI42" i="56" s="1"/>
  <c r="AG42" i="56"/>
  <c r="Y42" i="56"/>
  <c r="U42" i="56"/>
  <c r="AI41" i="56"/>
  <c r="AH41" i="56"/>
  <c r="AG41" i="56"/>
  <c r="Y41" i="56"/>
  <c r="U41" i="56"/>
  <c r="AH40" i="56"/>
  <c r="AI40" i="56" s="1"/>
  <c r="AG40" i="56"/>
  <c r="Y40" i="56"/>
  <c r="U40" i="56"/>
  <c r="AH39" i="56"/>
  <c r="AH51" i="56" s="1"/>
  <c r="W12" i="57" s="1"/>
  <c r="AG39" i="56"/>
  <c r="Y39" i="56"/>
  <c r="U39" i="56"/>
  <c r="AH38" i="56"/>
  <c r="AI38" i="56" s="1"/>
  <c r="AG38" i="56"/>
  <c r="AC38" i="56"/>
  <c r="Y38" i="56"/>
  <c r="U38" i="56"/>
  <c r="AI37" i="56"/>
  <c r="AH37" i="56"/>
  <c r="AG37" i="56"/>
  <c r="AC37" i="56"/>
  <c r="Y37" i="56"/>
  <c r="U37" i="56"/>
  <c r="AG35" i="56"/>
  <c r="AF35" i="56"/>
  <c r="AE35" i="56"/>
  <c r="AD35" i="56"/>
  <c r="AC35" i="56"/>
  <c r="R11" i="57" s="1"/>
  <c r="AA35" i="56"/>
  <c r="Z35" i="56"/>
  <c r="Y35" i="56"/>
  <c r="N11" i="57" s="1"/>
  <c r="X35" i="56"/>
  <c r="W35" i="56"/>
  <c r="V35" i="56"/>
  <c r="U35" i="56"/>
  <c r="T35" i="56"/>
  <c r="S35" i="56"/>
  <c r="R35" i="56"/>
  <c r="O35" i="56"/>
  <c r="N35" i="56"/>
  <c r="M35" i="56"/>
  <c r="K35" i="56"/>
  <c r="J35" i="56"/>
  <c r="AH34" i="56"/>
  <c r="AI34" i="56" s="1"/>
  <c r="AG34" i="56"/>
  <c r="AH33" i="56"/>
  <c r="AI33" i="56" s="1"/>
  <c r="AG33" i="56"/>
  <c r="AH32" i="56"/>
  <c r="AI32" i="56" s="1"/>
  <c r="AG32" i="56"/>
  <c r="AH31" i="56"/>
  <c r="AH35" i="56" s="1"/>
  <c r="AG31" i="56"/>
  <c r="AI30" i="56"/>
  <c r="AH30" i="56"/>
  <c r="AG30" i="56"/>
  <c r="AC30" i="56"/>
  <c r="Y30" i="56"/>
  <c r="U30" i="56"/>
  <c r="AI28" i="56"/>
  <c r="AH28" i="56"/>
  <c r="AG28" i="56"/>
  <c r="AF28" i="56"/>
  <c r="AE28" i="56"/>
  <c r="AD28" i="56"/>
  <c r="Y28" i="56"/>
  <c r="U28" i="56"/>
  <c r="O28" i="56"/>
  <c r="N28" i="56"/>
  <c r="M28" i="56"/>
  <c r="K28" i="56"/>
  <c r="J28" i="56"/>
  <c r="AI27" i="56"/>
  <c r="AH27" i="56"/>
  <c r="AG27" i="56"/>
  <c r="AC27" i="56"/>
  <c r="Y27" i="56"/>
  <c r="U27" i="56"/>
  <c r="AI26" i="56"/>
  <c r="AH26" i="56"/>
  <c r="AG26" i="56"/>
  <c r="AC26" i="56"/>
  <c r="Y26" i="56"/>
  <c r="U26" i="56"/>
  <c r="AI25" i="56"/>
  <c r="AH25" i="56"/>
  <c r="AG25" i="56"/>
  <c r="AC25" i="56"/>
  <c r="Y25" i="56"/>
  <c r="U25" i="56"/>
  <c r="AI24" i="56"/>
  <c r="AH24" i="56"/>
  <c r="AG24" i="56"/>
  <c r="AC24" i="56"/>
  <c r="Y24" i="56"/>
  <c r="U24" i="56"/>
  <c r="AI23" i="56"/>
  <c r="AH23" i="56"/>
  <c r="AG23" i="56"/>
  <c r="AC23" i="56"/>
  <c r="Y23" i="56"/>
  <c r="U23" i="56"/>
  <c r="AI22" i="56"/>
  <c r="AH22" i="56"/>
  <c r="AG22" i="56"/>
  <c r="AC22" i="56"/>
  <c r="Y22" i="56"/>
  <c r="U22" i="56"/>
  <c r="R9" i="57"/>
  <c r="Y20" i="56"/>
  <c r="U20" i="56"/>
  <c r="O20" i="56"/>
  <c r="N20" i="56"/>
  <c r="M20" i="56"/>
  <c r="K20" i="56"/>
  <c r="K125" i="56" s="1"/>
  <c r="J20" i="56"/>
  <c r="AI19" i="56"/>
  <c r="AH19" i="56"/>
  <c r="AG19" i="56"/>
  <c r="AI18" i="56"/>
  <c r="AH18" i="56"/>
  <c r="AG18" i="56"/>
  <c r="AC18" i="56"/>
  <c r="Y18" i="56"/>
  <c r="U18" i="56"/>
  <c r="AH17" i="56"/>
  <c r="AI17" i="56" s="1"/>
  <c r="AG17" i="56"/>
  <c r="AH16" i="56"/>
  <c r="AH20" i="56" s="1"/>
  <c r="AI20" i="56" s="1"/>
  <c r="X9" i="57" s="1"/>
  <c r="AG16" i="56"/>
  <c r="AI15" i="56"/>
  <c r="AH15" i="56"/>
  <c r="AG15" i="56"/>
  <c r="AC15" i="56"/>
  <c r="Y15" i="56"/>
  <c r="U15" i="56"/>
  <c r="AI14" i="56"/>
  <c r="AH14" i="56"/>
  <c r="AG14" i="56"/>
  <c r="AC14" i="56"/>
  <c r="Y14" i="56"/>
  <c r="U14" i="56"/>
  <c r="AI12" i="56"/>
  <c r="AH12" i="56"/>
  <c r="AG12" i="56"/>
  <c r="AF12" i="56"/>
  <c r="AE12" i="56"/>
  <c r="AD12" i="56"/>
  <c r="AC12" i="56"/>
  <c r="AB12" i="56"/>
  <c r="AA12" i="56"/>
  <c r="Y12" i="56"/>
  <c r="X12" i="56"/>
  <c r="W12" i="56"/>
  <c r="V12" i="56"/>
  <c r="U12" i="56"/>
  <c r="T12" i="56"/>
  <c r="S12" i="56"/>
  <c r="R12" i="56"/>
  <c r="O12" i="56"/>
  <c r="N12" i="56"/>
  <c r="M12" i="56"/>
  <c r="K12" i="56"/>
  <c r="J12" i="56"/>
  <c r="AI11" i="56"/>
  <c r="AH11" i="56"/>
  <c r="AG11" i="56"/>
  <c r="AC11" i="56"/>
  <c r="Y11" i="56"/>
  <c r="U11" i="56"/>
  <c r="AI10" i="56"/>
  <c r="AH10" i="56"/>
  <c r="AG10" i="56"/>
  <c r="AI9" i="56"/>
  <c r="AH9" i="56"/>
  <c r="AG9" i="56"/>
  <c r="AC9" i="56"/>
  <c r="Y9" i="56"/>
  <c r="U9" i="56"/>
  <c r="P25" i="55"/>
  <c r="O25" i="55"/>
  <c r="N25" i="55"/>
  <c r="M25" i="55"/>
  <c r="L25" i="55"/>
  <c r="K25" i="55"/>
  <c r="I25" i="55"/>
  <c r="H25" i="55"/>
  <c r="G25" i="55"/>
  <c r="F25" i="55"/>
  <c r="E25" i="55"/>
  <c r="D25" i="55"/>
  <c r="B25" i="55"/>
  <c r="A25" i="55"/>
  <c r="X24" i="55"/>
  <c r="W24" i="55"/>
  <c r="V24" i="55"/>
  <c r="U24" i="55"/>
  <c r="T24" i="55"/>
  <c r="S24" i="55"/>
  <c r="R24" i="55"/>
  <c r="Q24" i="55"/>
  <c r="P24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C24" i="55"/>
  <c r="B24" i="55"/>
  <c r="X23" i="55"/>
  <c r="W23" i="55"/>
  <c r="V23" i="55"/>
  <c r="U23" i="55"/>
  <c r="T23" i="55"/>
  <c r="S23" i="55"/>
  <c r="R23" i="55"/>
  <c r="Q23" i="55"/>
  <c r="P23" i="55"/>
  <c r="O23" i="55"/>
  <c r="N23" i="55"/>
  <c r="M23" i="55"/>
  <c r="L23" i="55"/>
  <c r="K23" i="55"/>
  <c r="J23" i="55"/>
  <c r="J25" i="55" s="1"/>
  <c r="I23" i="55"/>
  <c r="H23" i="55"/>
  <c r="G23" i="55"/>
  <c r="F23" i="55"/>
  <c r="E23" i="55"/>
  <c r="D23" i="55"/>
  <c r="C23" i="55"/>
  <c r="B23" i="55"/>
  <c r="X22" i="55"/>
  <c r="W22" i="55"/>
  <c r="V22" i="55"/>
  <c r="U22" i="55"/>
  <c r="T22" i="55"/>
  <c r="S22" i="55"/>
  <c r="R22" i="55"/>
  <c r="Q22" i="55"/>
  <c r="P22" i="55"/>
  <c r="O22" i="55"/>
  <c r="N22" i="55"/>
  <c r="M22" i="55"/>
  <c r="L22" i="55"/>
  <c r="K22" i="55"/>
  <c r="J22" i="55"/>
  <c r="I22" i="55"/>
  <c r="H22" i="55"/>
  <c r="G22" i="55"/>
  <c r="F22" i="55"/>
  <c r="E22" i="55"/>
  <c r="D22" i="55"/>
  <c r="C22" i="55"/>
  <c r="B22" i="55"/>
  <c r="X21" i="55"/>
  <c r="W21" i="55"/>
  <c r="V21" i="55"/>
  <c r="U21" i="55"/>
  <c r="T21" i="55"/>
  <c r="S21" i="55"/>
  <c r="R21" i="55"/>
  <c r="Q21" i="55"/>
  <c r="P21" i="55"/>
  <c r="O21" i="55"/>
  <c r="N21" i="55"/>
  <c r="M21" i="55"/>
  <c r="L21" i="55"/>
  <c r="K21" i="55"/>
  <c r="J21" i="55"/>
  <c r="I21" i="55"/>
  <c r="H21" i="55"/>
  <c r="G21" i="55"/>
  <c r="F21" i="55"/>
  <c r="E21" i="55"/>
  <c r="D21" i="55"/>
  <c r="C21" i="55"/>
  <c r="B21" i="55"/>
  <c r="X20" i="55"/>
  <c r="W20" i="55"/>
  <c r="V20" i="55"/>
  <c r="U20" i="55"/>
  <c r="T20" i="55"/>
  <c r="S20" i="55"/>
  <c r="R20" i="55"/>
  <c r="Q20" i="55"/>
  <c r="P20" i="55"/>
  <c r="O20" i="55"/>
  <c r="N20" i="55"/>
  <c r="M20" i="55"/>
  <c r="L20" i="55"/>
  <c r="K20" i="55"/>
  <c r="J20" i="55"/>
  <c r="I20" i="55"/>
  <c r="H20" i="55"/>
  <c r="G20" i="55"/>
  <c r="F20" i="55"/>
  <c r="E20" i="55"/>
  <c r="D20" i="55"/>
  <c r="C20" i="55"/>
  <c r="B20" i="55"/>
  <c r="X19" i="55"/>
  <c r="W19" i="55"/>
  <c r="V19" i="55"/>
  <c r="U19" i="55"/>
  <c r="T19" i="55"/>
  <c r="S19" i="55"/>
  <c r="R19" i="55"/>
  <c r="Q19" i="55"/>
  <c r="P19" i="55"/>
  <c r="O19" i="55"/>
  <c r="N19" i="55"/>
  <c r="M19" i="55"/>
  <c r="L19" i="55"/>
  <c r="K19" i="55"/>
  <c r="J19" i="55"/>
  <c r="I19" i="55"/>
  <c r="H19" i="55"/>
  <c r="G19" i="55"/>
  <c r="F19" i="55"/>
  <c r="E19" i="55"/>
  <c r="D19" i="55"/>
  <c r="C19" i="55"/>
  <c r="B19" i="55"/>
  <c r="X18" i="55"/>
  <c r="W18" i="55"/>
  <c r="V18" i="55"/>
  <c r="U18" i="55"/>
  <c r="T18" i="55"/>
  <c r="S18" i="55"/>
  <c r="R18" i="55"/>
  <c r="Q18" i="55"/>
  <c r="P18" i="55"/>
  <c r="O18" i="55"/>
  <c r="N18" i="55"/>
  <c r="M18" i="55"/>
  <c r="L18" i="55"/>
  <c r="K18" i="55"/>
  <c r="J18" i="55"/>
  <c r="I18" i="55"/>
  <c r="H18" i="55"/>
  <c r="G18" i="55"/>
  <c r="F18" i="55"/>
  <c r="E18" i="55"/>
  <c r="D18" i="55"/>
  <c r="C18" i="55"/>
  <c r="B18" i="55"/>
  <c r="Y17" i="55"/>
  <c r="R17" i="55"/>
  <c r="Q17" i="55"/>
  <c r="P17" i="55"/>
  <c r="O17" i="55"/>
  <c r="N17" i="55"/>
  <c r="M17" i="55"/>
  <c r="L17" i="55"/>
  <c r="K17" i="55"/>
  <c r="J17" i="55"/>
  <c r="I17" i="55"/>
  <c r="H17" i="55"/>
  <c r="G17" i="55"/>
  <c r="F17" i="55"/>
  <c r="E17" i="55"/>
  <c r="D17" i="55"/>
  <c r="C17" i="55"/>
  <c r="C25" i="55" s="1"/>
  <c r="B17" i="55"/>
  <c r="X16" i="55"/>
  <c r="W16" i="55"/>
  <c r="V16" i="55"/>
  <c r="U16" i="55"/>
  <c r="T16" i="55"/>
  <c r="S16" i="55"/>
  <c r="R16" i="55"/>
  <c r="Q16" i="55"/>
  <c r="P16" i="55"/>
  <c r="O16" i="55"/>
  <c r="N16" i="55"/>
  <c r="M16" i="55"/>
  <c r="L16" i="55"/>
  <c r="K16" i="55"/>
  <c r="J16" i="55"/>
  <c r="I16" i="55"/>
  <c r="H16" i="55"/>
  <c r="G16" i="55"/>
  <c r="F16" i="55"/>
  <c r="E16" i="55"/>
  <c r="D16" i="55"/>
  <c r="C16" i="55"/>
  <c r="B16" i="55"/>
  <c r="X15" i="55"/>
  <c r="W15" i="55"/>
  <c r="V15" i="55"/>
  <c r="U15" i="55"/>
  <c r="T15" i="55"/>
  <c r="S15" i="55"/>
  <c r="R15" i="55"/>
  <c r="R25" i="55" s="1"/>
  <c r="Q15" i="55"/>
  <c r="Q25" i="55" s="1"/>
  <c r="P15" i="55"/>
  <c r="O15" i="55"/>
  <c r="N15" i="55"/>
  <c r="M15" i="55"/>
  <c r="L15" i="55"/>
  <c r="K15" i="55"/>
  <c r="J15" i="55"/>
  <c r="I15" i="55"/>
  <c r="H15" i="55"/>
  <c r="G15" i="55"/>
  <c r="F15" i="55"/>
  <c r="E15" i="55"/>
  <c r="D15" i="55"/>
  <c r="C15" i="55"/>
  <c r="B15" i="55"/>
  <c r="X14" i="55"/>
  <c r="W14" i="55"/>
  <c r="V14" i="55"/>
  <c r="U14" i="55"/>
  <c r="T14" i="55"/>
  <c r="S14" i="55"/>
  <c r="R14" i="55"/>
  <c r="Q14" i="55"/>
  <c r="P14" i="55"/>
  <c r="O14" i="55"/>
  <c r="N14" i="55"/>
  <c r="M14" i="55"/>
  <c r="L14" i="55"/>
  <c r="K14" i="55"/>
  <c r="J14" i="55"/>
  <c r="I14" i="55"/>
  <c r="H14" i="55"/>
  <c r="G14" i="55"/>
  <c r="F14" i="55"/>
  <c r="E14" i="55"/>
  <c r="D14" i="55"/>
  <c r="C14" i="55"/>
  <c r="B14" i="55"/>
  <c r="X13" i="55"/>
  <c r="W13" i="55"/>
  <c r="V13" i="55"/>
  <c r="U13" i="55"/>
  <c r="T13" i="55"/>
  <c r="S13" i="55"/>
  <c r="R13" i="55"/>
  <c r="Q13" i="55"/>
  <c r="P13" i="55"/>
  <c r="O13" i="55"/>
  <c r="N13" i="55"/>
  <c r="M13" i="55"/>
  <c r="L13" i="55"/>
  <c r="K13" i="55"/>
  <c r="J13" i="55"/>
  <c r="I13" i="55"/>
  <c r="H13" i="55"/>
  <c r="G13" i="55"/>
  <c r="F13" i="55"/>
  <c r="E13" i="55"/>
  <c r="D13" i="55"/>
  <c r="C13" i="55"/>
  <c r="B13" i="55"/>
  <c r="X12" i="55"/>
  <c r="W12" i="55"/>
  <c r="V12" i="55"/>
  <c r="U12" i="55"/>
  <c r="T12" i="55"/>
  <c r="S12" i="55"/>
  <c r="R12" i="55"/>
  <c r="Q12" i="55"/>
  <c r="P12" i="55"/>
  <c r="O12" i="55"/>
  <c r="N12" i="55"/>
  <c r="M12" i="55"/>
  <c r="L12" i="55"/>
  <c r="K12" i="55"/>
  <c r="J12" i="55"/>
  <c r="I12" i="55"/>
  <c r="H12" i="55"/>
  <c r="G12" i="55"/>
  <c r="F12" i="55"/>
  <c r="E12" i="55"/>
  <c r="D12" i="55"/>
  <c r="C12" i="55"/>
  <c r="B12" i="55"/>
  <c r="X11" i="55"/>
  <c r="W11" i="55"/>
  <c r="V11" i="55"/>
  <c r="U11" i="55"/>
  <c r="T11" i="55"/>
  <c r="S11" i="55"/>
  <c r="R11" i="55"/>
  <c r="Q11" i="55"/>
  <c r="P11" i="55"/>
  <c r="O11" i="55"/>
  <c r="N11" i="55"/>
  <c r="M11" i="55"/>
  <c r="L11" i="55"/>
  <c r="K11" i="55"/>
  <c r="J11" i="55"/>
  <c r="I11" i="55"/>
  <c r="H11" i="55"/>
  <c r="G11" i="55"/>
  <c r="F11" i="55"/>
  <c r="E11" i="55"/>
  <c r="D11" i="55"/>
  <c r="C11" i="55"/>
  <c r="B11" i="55"/>
  <c r="X10" i="55"/>
  <c r="W10" i="55"/>
  <c r="V10" i="55"/>
  <c r="U10" i="55"/>
  <c r="T10" i="55"/>
  <c r="S10" i="55"/>
  <c r="R10" i="55"/>
  <c r="Q10" i="55"/>
  <c r="P10" i="55"/>
  <c r="O10" i="55"/>
  <c r="N10" i="55"/>
  <c r="M10" i="55"/>
  <c r="L10" i="55"/>
  <c r="K10" i="55"/>
  <c r="J10" i="55"/>
  <c r="I10" i="55"/>
  <c r="H10" i="55"/>
  <c r="G10" i="55"/>
  <c r="F10" i="55"/>
  <c r="E10" i="55"/>
  <c r="D10" i="55"/>
  <c r="C10" i="55"/>
  <c r="B10" i="55"/>
  <c r="X9" i="55"/>
  <c r="W9" i="55"/>
  <c r="V9" i="55"/>
  <c r="U9" i="55"/>
  <c r="T9" i="55"/>
  <c r="S9" i="55"/>
  <c r="R9" i="55"/>
  <c r="Q9" i="55"/>
  <c r="P9" i="55"/>
  <c r="O9" i="55"/>
  <c r="N9" i="55"/>
  <c r="M9" i="55"/>
  <c r="L9" i="55"/>
  <c r="K9" i="55"/>
  <c r="J9" i="55"/>
  <c r="I9" i="55"/>
  <c r="H9" i="55"/>
  <c r="G9" i="55"/>
  <c r="F9" i="55"/>
  <c r="E9" i="55"/>
  <c r="D9" i="55"/>
  <c r="C9" i="55"/>
  <c r="B9" i="55"/>
  <c r="X8" i="55"/>
  <c r="W8" i="55"/>
  <c r="V8" i="55"/>
  <c r="U8" i="55"/>
  <c r="T8" i="55"/>
  <c r="S8" i="55"/>
  <c r="R8" i="55"/>
  <c r="Q8" i="55"/>
  <c r="P8" i="55"/>
  <c r="O8" i="55"/>
  <c r="N8" i="55"/>
  <c r="M8" i="55"/>
  <c r="L8" i="55"/>
  <c r="K8" i="55"/>
  <c r="J8" i="55"/>
  <c r="I8" i="55"/>
  <c r="H8" i="55"/>
  <c r="G8" i="55"/>
  <c r="F8" i="55"/>
  <c r="E8" i="55"/>
  <c r="D8" i="55"/>
  <c r="C8" i="55"/>
  <c r="B8" i="55"/>
  <c r="AC625" i="54"/>
  <c r="AB625" i="54"/>
  <c r="AA625" i="54"/>
  <c r="Z625" i="54"/>
  <c r="Y625" i="54"/>
  <c r="X625" i="54"/>
  <c r="W625" i="54"/>
  <c r="V625" i="54"/>
  <c r="U625" i="54"/>
  <c r="T625" i="54"/>
  <c r="S625" i="54"/>
  <c r="R625" i="54"/>
  <c r="Q625" i="54"/>
  <c r="P625" i="54"/>
  <c r="O625" i="54"/>
  <c r="N625" i="54"/>
  <c r="M625" i="54"/>
  <c r="L625" i="54"/>
  <c r="K625" i="54"/>
  <c r="J625" i="54"/>
  <c r="A625" i="54"/>
  <c r="AI624" i="54"/>
  <c r="AH624" i="54"/>
  <c r="AG624" i="54"/>
  <c r="AC624" i="54"/>
  <c r="AB624" i="54"/>
  <c r="AA624" i="54"/>
  <c r="Z624" i="54"/>
  <c r="Y624" i="54"/>
  <c r="X624" i="54"/>
  <c r="W624" i="54"/>
  <c r="V624" i="54"/>
  <c r="U624" i="54"/>
  <c r="T624" i="54"/>
  <c r="S624" i="54"/>
  <c r="R624" i="54"/>
  <c r="O624" i="54"/>
  <c r="N624" i="54"/>
  <c r="M624" i="54"/>
  <c r="K624" i="54"/>
  <c r="J624" i="54"/>
  <c r="AI623" i="54"/>
  <c r="AH623" i="54"/>
  <c r="AG623" i="54"/>
  <c r="AC623" i="54"/>
  <c r="Y623" i="54"/>
  <c r="U623" i="54"/>
  <c r="AI622" i="54"/>
  <c r="AH622" i="54"/>
  <c r="AG622" i="54"/>
  <c r="AC622" i="54"/>
  <c r="Y622" i="54"/>
  <c r="U622" i="54"/>
  <c r="AI620" i="54"/>
  <c r="AH620" i="54"/>
  <c r="AG620" i="54"/>
  <c r="AC620" i="54"/>
  <c r="AB620" i="54"/>
  <c r="AA620" i="54"/>
  <c r="Z620" i="54"/>
  <c r="Y620" i="54"/>
  <c r="X620" i="54"/>
  <c r="W620" i="54"/>
  <c r="V620" i="54"/>
  <c r="T620" i="54"/>
  <c r="S620" i="54"/>
  <c r="R620" i="54"/>
  <c r="O620" i="54"/>
  <c r="N620" i="54"/>
  <c r="M620" i="54"/>
  <c r="K620" i="54"/>
  <c r="J620" i="54"/>
  <c r="AI619" i="54"/>
  <c r="AH619" i="54"/>
  <c r="AG619" i="54"/>
  <c r="AC619" i="54"/>
  <c r="Y619" i="54"/>
  <c r="U619" i="54"/>
  <c r="AI618" i="54"/>
  <c r="AH618" i="54"/>
  <c r="AG618" i="54"/>
  <c r="AC618" i="54"/>
  <c r="Y618" i="54"/>
  <c r="U618" i="54"/>
  <c r="AI617" i="54"/>
  <c r="AH617" i="54"/>
  <c r="AG617" i="54"/>
  <c r="AC617" i="54"/>
  <c r="Y617" i="54"/>
  <c r="U617" i="54"/>
  <c r="AI616" i="54"/>
  <c r="AH616" i="54"/>
  <c r="AG616" i="54"/>
  <c r="AC616" i="54"/>
  <c r="Y616" i="54"/>
  <c r="U616" i="54"/>
  <c r="AI615" i="54"/>
  <c r="AH615" i="54"/>
  <c r="AG615" i="54"/>
  <c r="AC615" i="54"/>
  <c r="Y615" i="54"/>
  <c r="U615" i="54"/>
  <c r="AI614" i="54"/>
  <c r="AH614" i="54"/>
  <c r="AG614" i="54"/>
  <c r="AC614" i="54"/>
  <c r="Y614" i="54"/>
  <c r="U614" i="54"/>
  <c r="AI613" i="54"/>
  <c r="AH613" i="54"/>
  <c r="AG613" i="54"/>
  <c r="AC613" i="54"/>
  <c r="Y613" i="54"/>
  <c r="U613" i="54"/>
  <c r="AI612" i="54"/>
  <c r="AH612" i="54"/>
  <c r="AG612" i="54"/>
  <c r="AC612" i="54"/>
  <c r="Y612" i="54"/>
  <c r="U612" i="54"/>
  <c r="AI611" i="54"/>
  <c r="AH611" i="54"/>
  <c r="AG611" i="54"/>
  <c r="AC611" i="54"/>
  <c r="Y611" i="54"/>
  <c r="U611" i="54"/>
  <c r="AI610" i="54"/>
  <c r="AH610" i="54"/>
  <c r="AG610" i="54"/>
  <c r="AC610" i="54"/>
  <c r="Y610" i="54"/>
  <c r="U610" i="54"/>
  <c r="AI609" i="54"/>
  <c r="AH609" i="54"/>
  <c r="AG609" i="54"/>
  <c r="AC609" i="54"/>
  <c r="Y609" i="54"/>
  <c r="U609" i="54"/>
  <c r="AI608" i="54"/>
  <c r="AH608" i="54"/>
  <c r="AG608" i="54"/>
  <c r="AC608" i="54"/>
  <c r="Y608" i="54"/>
  <c r="U608" i="54"/>
  <c r="AI607" i="54"/>
  <c r="AH607" i="54"/>
  <c r="AG607" i="54"/>
  <c r="AC607" i="54"/>
  <c r="Y607" i="54"/>
  <c r="U607" i="54"/>
  <c r="AI606" i="54"/>
  <c r="AH606" i="54"/>
  <c r="AG606" i="54"/>
  <c r="AC606" i="54"/>
  <c r="Y606" i="54"/>
  <c r="U606" i="54"/>
  <c r="AI605" i="54"/>
  <c r="AH605" i="54"/>
  <c r="AG605" i="54"/>
  <c r="AC605" i="54"/>
  <c r="Y605" i="54"/>
  <c r="U605" i="54"/>
  <c r="AI604" i="54"/>
  <c r="AH604" i="54"/>
  <c r="AG604" i="54"/>
  <c r="AC604" i="54"/>
  <c r="Y604" i="54"/>
  <c r="U604" i="54"/>
  <c r="AI603" i="54"/>
  <c r="AH603" i="54"/>
  <c r="AG603" i="54"/>
  <c r="AC603" i="54"/>
  <c r="Y603" i="54"/>
  <c r="U603" i="54"/>
  <c r="AI602" i="54"/>
  <c r="AH602" i="54"/>
  <c r="AG602" i="54"/>
  <c r="AC602" i="54"/>
  <c r="Y602" i="54"/>
  <c r="U602" i="54"/>
  <c r="AI601" i="54"/>
  <c r="AH601" i="54"/>
  <c r="AG601" i="54"/>
  <c r="AC601" i="54"/>
  <c r="Y601" i="54"/>
  <c r="U601" i="54"/>
  <c r="AI600" i="54"/>
  <c r="AH600" i="54"/>
  <c r="AG600" i="54"/>
  <c r="AC600" i="54"/>
  <c r="Y600" i="54"/>
  <c r="U600" i="54"/>
  <c r="AI599" i="54"/>
  <c r="AH599" i="54"/>
  <c r="AG599" i="54"/>
  <c r="AC599" i="54"/>
  <c r="Y599" i="54"/>
  <c r="U599" i="54"/>
  <c r="AI598" i="54"/>
  <c r="AH598" i="54"/>
  <c r="AG598" i="54"/>
  <c r="AC598" i="54"/>
  <c r="Y598" i="54"/>
  <c r="U598" i="54"/>
  <c r="AI597" i="54"/>
  <c r="AH597" i="54"/>
  <c r="AG597" i="54"/>
  <c r="AC597" i="54"/>
  <c r="Y597" i="54"/>
  <c r="U597" i="54"/>
  <c r="AI596" i="54"/>
  <c r="AH596" i="54"/>
  <c r="AG596" i="54"/>
  <c r="AC596" i="54"/>
  <c r="Y596" i="54"/>
  <c r="U596" i="54"/>
  <c r="AI595" i="54"/>
  <c r="AH595" i="54"/>
  <c r="AG595" i="54"/>
  <c r="AC595" i="54"/>
  <c r="Y595" i="54"/>
  <c r="U595" i="54"/>
  <c r="AI594" i="54"/>
  <c r="AH594" i="54"/>
  <c r="AG594" i="54"/>
  <c r="AC594" i="54"/>
  <c r="Y594" i="54"/>
  <c r="U594" i="54"/>
  <c r="AI593" i="54"/>
  <c r="AH593" i="54"/>
  <c r="AG593" i="54"/>
  <c r="AC593" i="54"/>
  <c r="Y593" i="54"/>
  <c r="U593" i="54"/>
  <c r="AI592" i="54"/>
  <c r="AH592" i="54"/>
  <c r="AG592" i="54"/>
  <c r="AC592" i="54"/>
  <c r="Y592" i="54"/>
  <c r="U592" i="54"/>
  <c r="AI591" i="54"/>
  <c r="AH591" i="54"/>
  <c r="AG591" i="54"/>
  <c r="AC591" i="54"/>
  <c r="Y591" i="54"/>
  <c r="U591" i="54"/>
  <c r="AI590" i="54"/>
  <c r="AH590" i="54"/>
  <c r="AG590" i="54"/>
  <c r="AC590" i="54"/>
  <c r="Y590" i="54"/>
  <c r="U590" i="54"/>
  <c r="AI589" i="54"/>
  <c r="AH589" i="54"/>
  <c r="AG589" i="54"/>
  <c r="AC589" i="54"/>
  <c r="Y589" i="54"/>
  <c r="U589" i="54"/>
  <c r="AI588" i="54"/>
  <c r="AH588" i="54"/>
  <c r="AG588" i="54"/>
  <c r="AC588" i="54"/>
  <c r="Y588" i="54"/>
  <c r="U588" i="54"/>
  <c r="AI587" i="54"/>
  <c r="AH587" i="54"/>
  <c r="AG587" i="54"/>
  <c r="AC587" i="54"/>
  <c r="Y587" i="54"/>
  <c r="U587" i="54"/>
  <c r="AI586" i="54"/>
  <c r="AH586" i="54"/>
  <c r="AG586" i="54"/>
  <c r="AC586" i="54"/>
  <c r="Y586" i="54"/>
  <c r="U586" i="54"/>
  <c r="AI585" i="54"/>
  <c r="AH585" i="54"/>
  <c r="AG585" i="54"/>
  <c r="AC585" i="54"/>
  <c r="Y585" i="54"/>
  <c r="U585" i="54"/>
  <c r="AI584" i="54"/>
  <c r="AH584" i="54"/>
  <c r="AG584" i="54"/>
  <c r="AC584" i="54"/>
  <c r="Y584" i="54"/>
  <c r="U584" i="54"/>
  <c r="AI583" i="54"/>
  <c r="AH583" i="54"/>
  <c r="AG583" i="54"/>
  <c r="AC583" i="54"/>
  <c r="Y583" i="54"/>
  <c r="U583" i="54"/>
  <c r="AI582" i="54"/>
  <c r="AH582" i="54"/>
  <c r="AG582" i="54"/>
  <c r="AC582" i="54"/>
  <c r="Y582" i="54"/>
  <c r="U582" i="54"/>
  <c r="AI581" i="54"/>
  <c r="AH581" i="54"/>
  <c r="AG581" i="54"/>
  <c r="AC581" i="54"/>
  <c r="Y581" i="54"/>
  <c r="U581" i="54"/>
  <c r="AI580" i="54"/>
  <c r="AH580" i="54"/>
  <c r="AG580" i="54"/>
  <c r="AC580" i="54"/>
  <c r="Y580" i="54"/>
  <c r="U580" i="54"/>
  <c r="AI579" i="54"/>
  <c r="AH579" i="54"/>
  <c r="AG579" i="54"/>
  <c r="AC579" i="54"/>
  <c r="Y579" i="54"/>
  <c r="U579" i="54"/>
  <c r="AI578" i="54"/>
  <c r="AH578" i="54"/>
  <c r="AG578" i="54"/>
  <c r="AC578" i="54"/>
  <c r="Y578" i="54"/>
  <c r="U578" i="54"/>
  <c r="AI577" i="54"/>
  <c r="AH577" i="54"/>
  <c r="AG577" i="54"/>
  <c r="AC577" i="54"/>
  <c r="Y577" i="54"/>
  <c r="U577" i="54"/>
  <c r="AI576" i="54"/>
  <c r="AH576" i="54"/>
  <c r="AG576" i="54"/>
  <c r="AC576" i="54"/>
  <c r="Y576" i="54"/>
  <c r="U576" i="54"/>
  <c r="AI575" i="54"/>
  <c r="AH575" i="54"/>
  <c r="AG575" i="54"/>
  <c r="AC575" i="54"/>
  <c r="Y575" i="54"/>
  <c r="U575" i="54"/>
  <c r="AI574" i="54"/>
  <c r="AH574" i="54"/>
  <c r="AG574" i="54"/>
  <c r="AC574" i="54"/>
  <c r="Y574" i="54"/>
  <c r="U574" i="54"/>
  <c r="AI573" i="54"/>
  <c r="AH573" i="54"/>
  <c r="AG573" i="54"/>
  <c r="AC573" i="54"/>
  <c r="Y573" i="54"/>
  <c r="U573" i="54"/>
  <c r="AI572" i="54"/>
  <c r="AH572" i="54"/>
  <c r="AG572" i="54"/>
  <c r="AC572" i="54"/>
  <c r="Y572" i="54"/>
  <c r="U572" i="54"/>
  <c r="AI571" i="54"/>
  <c r="AH571" i="54"/>
  <c r="AG571" i="54"/>
  <c r="AC571" i="54"/>
  <c r="Y571" i="54"/>
  <c r="U571" i="54"/>
  <c r="AI570" i="54"/>
  <c r="AH570" i="54"/>
  <c r="AG570" i="54"/>
  <c r="AC570" i="54"/>
  <c r="Y570" i="54"/>
  <c r="U570" i="54"/>
  <c r="AI569" i="54"/>
  <c r="AH569" i="54"/>
  <c r="AG569" i="54"/>
  <c r="AC569" i="54"/>
  <c r="Y569" i="54"/>
  <c r="U569" i="54"/>
  <c r="AI568" i="54"/>
  <c r="AH568" i="54"/>
  <c r="AG568" i="54"/>
  <c r="AC568" i="54"/>
  <c r="Y568" i="54"/>
  <c r="U568" i="54"/>
  <c r="AI567" i="54"/>
  <c r="AH567" i="54"/>
  <c r="AG567" i="54"/>
  <c r="AC567" i="54"/>
  <c r="Y567" i="54"/>
  <c r="U567" i="54"/>
  <c r="AI566" i="54"/>
  <c r="AH566" i="54"/>
  <c r="AG566" i="54"/>
  <c r="AC566" i="54"/>
  <c r="Y566" i="54"/>
  <c r="U566" i="54"/>
  <c r="AI565" i="54"/>
  <c r="AH565" i="54"/>
  <c r="AG565" i="54"/>
  <c r="AC565" i="54"/>
  <c r="Y565" i="54"/>
  <c r="U565" i="54"/>
  <c r="AI564" i="54"/>
  <c r="AH564" i="54"/>
  <c r="AG564" i="54"/>
  <c r="AC564" i="54"/>
  <c r="Y564" i="54"/>
  <c r="U564" i="54"/>
  <c r="AI563" i="54"/>
  <c r="AH563" i="54"/>
  <c r="AG563" i="54"/>
  <c r="AC563" i="54"/>
  <c r="Y563" i="54"/>
  <c r="U563" i="54"/>
  <c r="AI562" i="54"/>
  <c r="AH562" i="54"/>
  <c r="AG562" i="54"/>
  <c r="AC562" i="54"/>
  <c r="Y562" i="54"/>
  <c r="U562" i="54"/>
  <c r="AI561" i="54"/>
  <c r="AH561" i="54"/>
  <c r="AG561" i="54"/>
  <c r="AC561" i="54"/>
  <c r="Y561" i="54"/>
  <c r="U561" i="54"/>
  <c r="AI560" i="54"/>
  <c r="AH560" i="54"/>
  <c r="AG560" i="54"/>
  <c r="AC560" i="54"/>
  <c r="Y560" i="54"/>
  <c r="U560" i="54"/>
  <c r="AI559" i="54"/>
  <c r="AH559" i="54"/>
  <c r="AG559" i="54"/>
  <c r="AC559" i="54"/>
  <c r="Y559" i="54"/>
  <c r="U559" i="54"/>
  <c r="AI558" i="54"/>
  <c r="AH558" i="54"/>
  <c r="AG558" i="54"/>
  <c r="AC558" i="54"/>
  <c r="Y558" i="54"/>
  <c r="U558" i="54"/>
  <c r="AI557" i="54"/>
  <c r="AH557" i="54"/>
  <c r="AG557" i="54"/>
  <c r="AC557" i="54"/>
  <c r="Y557" i="54"/>
  <c r="U557" i="54"/>
  <c r="AI556" i="54"/>
  <c r="AH556" i="54"/>
  <c r="AG556" i="54"/>
  <c r="AC556" i="54"/>
  <c r="Y556" i="54"/>
  <c r="U556" i="54"/>
  <c r="AI555" i="54"/>
  <c r="AH555" i="54"/>
  <c r="AG555" i="54"/>
  <c r="AC555" i="54"/>
  <c r="Y555" i="54"/>
  <c r="U555" i="54"/>
  <c r="AI554" i="54"/>
  <c r="AH554" i="54"/>
  <c r="AG554" i="54"/>
  <c r="AC554" i="54"/>
  <c r="Y554" i="54"/>
  <c r="U554" i="54"/>
  <c r="AI553" i="54"/>
  <c r="AH553" i="54"/>
  <c r="AG553" i="54"/>
  <c r="AC553" i="54"/>
  <c r="Y553" i="54"/>
  <c r="U553" i="54"/>
  <c r="AI552" i="54"/>
  <c r="AH552" i="54"/>
  <c r="AG552" i="54"/>
  <c r="AC552" i="54"/>
  <c r="Y552" i="54"/>
  <c r="U552" i="54"/>
  <c r="AI551" i="54"/>
  <c r="AH551" i="54"/>
  <c r="AG551" i="54"/>
  <c r="AC551" i="54"/>
  <c r="Y551" i="54"/>
  <c r="U551" i="54"/>
  <c r="AI550" i="54"/>
  <c r="AH550" i="54"/>
  <c r="AG550" i="54"/>
  <c r="AC550" i="54"/>
  <c r="Y550" i="54"/>
  <c r="U550" i="54"/>
  <c r="AI549" i="54"/>
  <c r="AH549" i="54"/>
  <c r="AG549" i="54"/>
  <c r="AC549" i="54"/>
  <c r="Y549" i="54"/>
  <c r="U549" i="54"/>
  <c r="AI548" i="54"/>
  <c r="AH548" i="54"/>
  <c r="AG548" i="54"/>
  <c r="AC548" i="54"/>
  <c r="Y548" i="54"/>
  <c r="U548" i="54"/>
  <c r="AI547" i="54"/>
  <c r="AH547" i="54"/>
  <c r="AG547" i="54"/>
  <c r="AC547" i="54"/>
  <c r="Y547" i="54"/>
  <c r="U547" i="54"/>
  <c r="AI546" i="54"/>
  <c r="AH546" i="54"/>
  <c r="AG546" i="54"/>
  <c r="AC546" i="54"/>
  <c r="Y546" i="54"/>
  <c r="U546" i="54"/>
  <c r="AI545" i="54"/>
  <c r="AH545" i="54"/>
  <c r="AG545" i="54"/>
  <c r="AC545" i="54"/>
  <c r="Y545" i="54"/>
  <c r="U545" i="54"/>
  <c r="AI544" i="54"/>
  <c r="AH544" i="54"/>
  <c r="AG544" i="54"/>
  <c r="AC544" i="54"/>
  <c r="Y544" i="54"/>
  <c r="U544" i="54"/>
  <c r="AI543" i="54"/>
  <c r="AH543" i="54"/>
  <c r="AG543" i="54"/>
  <c r="AC543" i="54"/>
  <c r="Y543" i="54"/>
  <c r="U543" i="54"/>
  <c r="AI542" i="54"/>
  <c r="AH542" i="54"/>
  <c r="AG542" i="54"/>
  <c r="AC542" i="54"/>
  <c r="Y542" i="54"/>
  <c r="U542" i="54"/>
  <c r="AI541" i="54"/>
  <c r="AH541" i="54"/>
  <c r="AG541" i="54"/>
  <c r="AC541" i="54"/>
  <c r="Y541" i="54"/>
  <c r="U541" i="54"/>
  <c r="AI540" i="54"/>
  <c r="AH540" i="54"/>
  <c r="AG540" i="54"/>
  <c r="AC540" i="54"/>
  <c r="Y540" i="54"/>
  <c r="U540" i="54"/>
  <c r="AI539" i="54"/>
  <c r="AH539" i="54"/>
  <c r="AG539" i="54"/>
  <c r="AC539" i="54"/>
  <c r="Y539" i="54"/>
  <c r="U539" i="54"/>
  <c r="AI538" i="54"/>
  <c r="AH538" i="54"/>
  <c r="AG538" i="54"/>
  <c r="AC538" i="54"/>
  <c r="Y538" i="54"/>
  <c r="U538" i="54"/>
  <c r="AI537" i="54"/>
  <c r="AH537" i="54"/>
  <c r="AG537" i="54"/>
  <c r="AC537" i="54"/>
  <c r="Y537" i="54"/>
  <c r="U537" i="54"/>
  <c r="AI536" i="54"/>
  <c r="AH536" i="54"/>
  <c r="AG536" i="54"/>
  <c r="AC536" i="54"/>
  <c r="Y536" i="54"/>
  <c r="U536" i="54"/>
  <c r="AI535" i="54"/>
  <c r="AH535" i="54"/>
  <c r="AG535" i="54"/>
  <c r="AC535" i="54"/>
  <c r="Y535" i="54"/>
  <c r="U535" i="54"/>
  <c r="AI534" i="54"/>
  <c r="AH534" i="54"/>
  <c r="AG534" i="54"/>
  <c r="AC534" i="54"/>
  <c r="Y534" i="54"/>
  <c r="U534" i="54"/>
  <c r="AI533" i="54"/>
  <c r="AH533" i="54"/>
  <c r="AG533" i="54"/>
  <c r="AC533" i="54"/>
  <c r="Y533" i="54"/>
  <c r="U533" i="54"/>
  <c r="AI532" i="54"/>
  <c r="AH532" i="54"/>
  <c r="AG532" i="54"/>
  <c r="AC532" i="54"/>
  <c r="Y532" i="54"/>
  <c r="U532" i="54"/>
  <c r="AI531" i="54"/>
  <c r="AH531" i="54"/>
  <c r="AG531" i="54"/>
  <c r="AC531" i="54"/>
  <c r="Y531" i="54"/>
  <c r="U531" i="54"/>
  <c r="AI530" i="54"/>
  <c r="AH530" i="54"/>
  <c r="AG530" i="54"/>
  <c r="AC530" i="54"/>
  <c r="Y530" i="54"/>
  <c r="U530" i="54"/>
  <c r="AI529" i="54"/>
  <c r="AH529" i="54"/>
  <c r="AG529" i="54"/>
  <c r="AC529" i="54"/>
  <c r="Y529" i="54"/>
  <c r="U529" i="54"/>
  <c r="AI528" i="54"/>
  <c r="AH528" i="54"/>
  <c r="AG528" i="54"/>
  <c r="AC528" i="54"/>
  <c r="Y528" i="54"/>
  <c r="U528" i="54"/>
  <c r="AI527" i="54"/>
  <c r="AH527" i="54"/>
  <c r="AG527" i="54"/>
  <c r="AC527" i="54"/>
  <c r="Y527" i="54"/>
  <c r="U527" i="54"/>
  <c r="AI526" i="54"/>
  <c r="AH526" i="54"/>
  <c r="AG526" i="54"/>
  <c r="AC526" i="54"/>
  <c r="Y526" i="54"/>
  <c r="U526" i="54"/>
  <c r="AI525" i="54"/>
  <c r="AH525" i="54"/>
  <c r="AG525" i="54"/>
  <c r="AC525" i="54"/>
  <c r="Y525" i="54"/>
  <c r="U525" i="54"/>
  <c r="AI523" i="54"/>
  <c r="AH523" i="54"/>
  <c r="AG523" i="54"/>
  <c r="AD523" i="54"/>
  <c r="AC523" i="54"/>
  <c r="AB523" i="54"/>
  <c r="AA523" i="54"/>
  <c r="Z523" i="54"/>
  <c r="Y523" i="54"/>
  <c r="X523" i="54"/>
  <c r="W523" i="54"/>
  <c r="V523" i="54"/>
  <c r="U523" i="54"/>
  <c r="T523" i="54"/>
  <c r="S523" i="54"/>
  <c r="R523" i="54"/>
  <c r="O523" i="54"/>
  <c r="N523" i="54"/>
  <c r="M523" i="54"/>
  <c r="K523" i="54"/>
  <c r="J523" i="54"/>
  <c r="AI522" i="54"/>
  <c r="AH522" i="54"/>
  <c r="AG522" i="54"/>
  <c r="AC522" i="54"/>
  <c r="Y522" i="54"/>
  <c r="U522" i="54"/>
  <c r="AI521" i="54"/>
  <c r="AH521" i="54"/>
  <c r="AG521" i="54"/>
  <c r="AC521" i="54"/>
  <c r="Y521" i="54"/>
  <c r="U521" i="54"/>
  <c r="AI520" i="54"/>
  <c r="AH520" i="54"/>
  <c r="AG520" i="54"/>
  <c r="AC520" i="54"/>
  <c r="Y520" i="54"/>
  <c r="U520" i="54"/>
  <c r="AI519" i="54"/>
  <c r="AH519" i="54"/>
  <c r="AG519" i="54"/>
  <c r="AC519" i="54"/>
  <c r="Y519" i="54"/>
  <c r="U519" i="54"/>
  <c r="AI518" i="54"/>
  <c r="AH518" i="54"/>
  <c r="AG518" i="54"/>
  <c r="AC518" i="54"/>
  <c r="Y518" i="54"/>
  <c r="U518" i="54"/>
  <c r="AI517" i="54"/>
  <c r="AH517" i="54"/>
  <c r="AG517" i="54"/>
  <c r="AC517" i="54"/>
  <c r="Y517" i="54"/>
  <c r="U517" i="54"/>
  <c r="AI516" i="54"/>
  <c r="AH516" i="54"/>
  <c r="AG516" i="54"/>
  <c r="AC516" i="54"/>
  <c r="Y516" i="54"/>
  <c r="U516" i="54"/>
  <c r="AI515" i="54"/>
  <c r="AH515" i="54"/>
  <c r="AG515" i="54"/>
  <c r="AC515" i="54"/>
  <c r="Y515" i="54"/>
  <c r="U515" i="54"/>
  <c r="AI514" i="54"/>
  <c r="AH514" i="54"/>
  <c r="AG514" i="54"/>
  <c r="AC514" i="54"/>
  <c r="Y514" i="54"/>
  <c r="U514" i="54"/>
  <c r="AI513" i="54"/>
  <c r="AH513" i="54"/>
  <c r="AG513" i="54"/>
  <c r="AC513" i="54"/>
  <c r="Y513" i="54"/>
  <c r="U513" i="54"/>
  <c r="AI512" i="54"/>
  <c r="AH512" i="54"/>
  <c r="AG512" i="54"/>
  <c r="AC512" i="54"/>
  <c r="Y512" i="54"/>
  <c r="U512" i="54"/>
  <c r="AI511" i="54"/>
  <c r="AH511" i="54"/>
  <c r="AG511" i="54"/>
  <c r="AC511" i="54"/>
  <c r="Y511" i="54"/>
  <c r="U511" i="54"/>
  <c r="AI510" i="54"/>
  <c r="AH510" i="54"/>
  <c r="AG510" i="54"/>
  <c r="AC510" i="54"/>
  <c r="Y510" i="54"/>
  <c r="U510" i="54"/>
  <c r="AI509" i="54"/>
  <c r="AH509" i="54"/>
  <c r="AG509" i="54"/>
  <c r="AC509" i="54"/>
  <c r="Y509" i="54"/>
  <c r="U509" i="54"/>
  <c r="AI508" i="54"/>
  <c r="AH508" i="54"/>
  <c r="AG508" i="54"/>
  <c r="AC508" i="54"/>
  <c r="Y508" i="54"/>
  <c r="U508" i="54"/>
  <c r="AI507" i="54"/>
  <c r="AH507" i="54"/>
  <c r="AG507" i="54"/>
  <c r="AC507" i="54"/>
  <c r="Y507" i="54"/>
  <c r="U507" i="54"/>
  <c r="AI506" i="54"/>
  <c r="AH506" i="54"/>
  <c r="AG506" i="54"/>
  <c r="AC506" i="54"/>
  <c r="Y506" i="54"/>
  <c r="U506" i="54"/>
  <c r="AI505" i="54"/>
  <c r="AH505" i="54"/>
  <c r="AG505" i="54"/>
  <c r="AC505" i="54"/>
  <c r="Y505" i="54"/>
  <c r="U505" i="54"/>
  <c r="AI504" i="54"/>
  <c r="AH504" i="54"/>
  <c r="AG504" i="54"/>
  <c r="AC504" i="54"/>
  <c r="Y504" i="54"/>
  <c r="U504" i="54"/>
  <c r="AI503" i="54"/>
  <c r="AH503" i="54"/>
  <c r="AG503" i="54"/>
  <c r="AC503" i="54"/>
  <c r="Y503" i="54"/>
  <c r="U503" i="54"/>
  <c r="AI502" i="54"/>
  <c r="AH502" i="54"/>
  <c r="AG502" i="54"/>
  <c r="AC502" i="54"/>
  <c r="Y502" i="54"/>
  <c r="U502" i="54"/>
  <c r="AI501" i="54"/>
  <c r="AH501" i="54"/>
  <c r="AG501" i="54"/>
  <c r="AC501" i="54"/>
  <c r="Y501" i="54"/>
  <c r="U501" i="54"/>
  <c r="AI500" i="54"/>
  <c r="AH500" i="54"/>
  <c r="AG500" i="54"/>
  <c r="AC500" i="54"/>
  <c r="Y500" i="54"/>
  <c r="U500" i="54"/>
  <c r="AI499" i="54"/>
  <c r="AH499" i="54"/>
  <c r="AG499" i="54"/>
  <c r="AC499" i="54"/>
  <c r="Y499" i="54"/>
  <c r="U499" i="54"/>
  <c r="AI498" i="54"/>
  <c r="AH498" i="54"/>
  <c r="AG498" i="54"/>
  <c r="AC498" i="54"/>
  <c r="Y498" i="54"/>
  <c r="U498" i="54"/>
  <c r="AI497" i="54"/>
  <c r="AH497" i="54"/>
  <c r="AG497" i="54"/>
  <c r="AC497" i="54"/>
  <c r="Y497" i="54"/>
  <c r="U497" i="54"/>
  <c r="AI496" i="54"/>
  <c r="AH496" i="54"/>
  <c r="AG496" i="54"/>
  <c r="AC496" i="54"/>
  <c r="Y496" i="54"/>
  <c r="U496" i="54"/>
  <c r="AI495" i="54"/>
  <c r="AH495" i="54"/>
  <c r="AG495" i="54"/>
  <c r="AC495" i="54"/>
  <c r="Y495" i="54"/>
  <c r="U495" i="54"/>
  <c r="AI494" i="54"/>
  <c r="AH494" i="54"/>
  <c r="AG494" i="54"/>
  <c r="AC494" i="54"/>
  <c r="Y494" i="54"/>
  <c r="U494" i="54"/>
  <c r="AI493" i="54"/>
  <c r="AH493" i="54"/>
  <c r="AG493" i="54"/>
  <c r="AC493" i="54"/>
  <c r="Y493" i="54"/>
  <c r="U493" i="54"/>
  <c r="AI492" i="54"/>
  <c r="AH492" i="54"/>
  <c r="AG492" i="54"/>
  <c r="AC492" i="54"/>
  <c r="Y492" i="54"/>
  <c r="U492" i="54"/>
  <c r="AI491" i="54"/>
  <c r="AH491" i="54"/>
  <c r="AG491" i="54"/>
  <c r="AC491" i="54"/>
  <c r="Y491" i="54"/>
  <c r="U491" i="54"/>
  <c r="AI490" i="54"/>
  <c r="AH490" i="54"/>
  <c r="AG490" i="54"/>
  <c r="AC490" i="54"/>
  <c r="Y490" i="54"/>
  <c r="U490" i="54"/>
  <c r="AI489" i="54"/>
  <c r="AH489" i="54"/>
  <c r="AG489" i="54"/>
  <c r="AC489" i="54"/>
  <c r="Y489" i="54"/>
  <c r="U489" i="54"/>
  <c r="AI488" i="54"/>
  <c r="AH488" i="54"/>
  <c r="AG488" i="54"/>
  <c r="AC488" i="54"/>
  <c r="Y488" i="54"/>
  <c r="U488" i="54"/>
  <c r="AI487" i="54"/>
  <c r="AH487" i="54"/>
  <c r="AG487" i="54"/>
  <c r="AC487" i="54"/>
  <c r="Y487" i="54"/>
  <c r="U487" i="54"/>
  <c r="AI486" i="54"/>
  <c r="AH486" i="54"/>
  <c r="AG486" i="54"/>
  <c r="AC486" i="54"/>
  <c r="Y486" i="54"/>
  <c r="U486" i="54"/>
  <c r="AI485" i="54"/>
  <c r="AH485" i="54"/>
  <c r="AG485" i="54"/>
  <c r="AC485" i="54"/>
  <c r="Y485" i="54"/>
  <c r="U485" i="54"/>
  <c r="AI484" i="54"/>
  <c r="AH484" i="54"/>
  <c r="AG484" i="54"/>
  <c r="AC484" i="54"/>
  <c r="Y484" i="54"/>
  <c r="U484" i="54"/>
  <c r="AI483" i="54"/>
  <c r="AH483" i="54"/>
  <c r="AG483" i="54"/>
  <c r="AC483" i="54"/>
  <c r="Y483" i="54"/>
  <c r="U483" i="54"/>
  <c r="AI482" i="54"/>
  <c r="AH482" i="54"/>
  <c r="AG482" i="54"/>
  <c r="AC482" i="54"/>
  <c r="Y482" i="54"/>
  <c r="U482" i="54"/>
  <c r="AI481" i="54"/>
  <c r="AH481" i="54"/>
  <c r="AG481" i="54"/>
  <c r="AC481" i="54"/>
  <c r="Y481" i="54"/>
  <c r="U481" i="54"/>
  <c r="AI479" i="54"/>
  <c r="AH479" i="54"/>
  <c r="AG479" i="54"/>
  <c r="AD479" i="54"/>
  <c r="AC479" i="54"/>
  <c r="AB479" i="54"/>
  <c r="AA479" i="54"/>
  <c r="Z479" i="54"/>
  <c r="Y479" i="54"/>
  <c r="X479" i="54"/>
  <c r="W479" i="54"/>
  <c r="V479" i="54"/>
  <c r="U479" i="54"/>
  <c r="T479" i="54"/>
  <c r="S479" i="54"/>
  <c r="R479" i="54"/>
  <c r="O479" i="54"/>
  <c r="N479" i="54"/>
  <c r="M479" i="54"/>
  <c r="K479" i="54"/>
  <c r="J479" i="54"/>
  <c r="AI478" i="54"/>
  <c r="AH478" i="54"/>
  <c r="AG478" i="54"/>
  <c r="AC478" i="54"/>
  <c r="Y478" i="54"/>
  <c r="U478" i="54"/>
  <c r="AI477" i="54"/>
  <c r="AH477" i="54"/>
  <c r="AG477" i="54"/>
  <c r="AC477" i="54"/>
  <c r="Y477" i="54"/>
  <c r="U477" i="54"/>
  <c r="AI476" i="54"/>
  <c r="AH476" i="54"/>
  <c r="AG476" i="54"/>
  <c r="AC476" i="54"/>
  <c r="Y476" i="54"/>
  <c r="U476" i="54"/>
  <c r="AI475" i="54"/>
  <c r="AH475" i="54"/>
  <c r="AG475" i="54"/>
  <c r="AC475" i="54"/>
  <c r="Y475" i="54"/>
  <c r="U475" i="54"/>
  <c r="AI474" i="54"/>
  <c r="AH474" i="54"/>
  <c r="AG474" i="54"/>
  <c r="AC474" i="54"/>
  <c r="Y474" i="54"/>
  <c r="U474" i="54"/>
  <c r="AI472" i="54"/>
  <c r="AH472" i="54"/>
  <c r="AG472" i="54"/>
  <c r="AD472" i="54"/>
  <c r="AC472" i="54"/>
  <c r="AB472" i="54"/>
  <c r="AA472" i="54"/>
  <c r="Z472" i="54"/>
  <c r="Y472" i="54"/>
  <c r="X472" i="54"/>
  <c r="W472" i="54"/>
  <c r="V472" i="54"/>
  <c r="U472" i="54"/>
  <c r="T472" i="54"/>
  <c r="S472" i="54"/>
  <c r="R472" i="54"/>
  <c r="O472" i="54"/>
  <c r="N472" i="54"/>
  <c r="M472" i="54"/>
  <c r="K472" i="54"/>
  <c r="J472" i="54"/>
  <c r="AI471" i="54"/>
  <c r="AH471" i="54"/>
  <c r="AG471" i="54"/>
  <c r="AC471" i="54"/>
  <c r="Y471" i="54"/>
  <c r="U471" i="54"/>
  <c r="AI470" i="54"/>
  <c r="AH470" i="54"/>
  <c r="AG470" i="54"/>
  <c r="AC470" i="54"/>
  <c r="Y470" i="54"/>
  <c r="U470" i="54"/>
  <c r="AI469" i="54"/>
  <c r="AH469" i="54"/>
  <c r="AG469" i="54"/>
  <c r="AC469" i="54"/>
  <c r="Y469" i="54"/>
  <c r="U469" i="54"/>
  <c r="AI468" i="54"/>
  <c r="AH468" i="54"/>
  <c r="AG468" i="54"/>
  <c r="AC468" i="54"/>
  <c r="Y468" i="54"/>
  <c r="U468" i="54"/>
  <c r="AI467" i="54"/>
  <c r="AH467" i="54"/>
  <c r="AG467" i="54"/>
  <c r="AC467" i="54"/>
  <c r="Y467" i="54"/>
  <c r="U467" i="54"/>
  <c r="AI466" i="54"/>
  <c r="AH466" i="54"/>
  <c r="AG466" i="54"/>
  <c r="AC466" i="54"/>
  <c r="Y466" i="54"/>
  <c r="U466" i="54"/>
  <c r="AI465" i="54"/>
  <c r="AH465" i="54"/>
  <c r="AG465" i="54"/>
  <c r="AC465" i="54"/>
  <c r="Y465" i="54"/>
  <c r="U465" i="54"/>
  <c r="AI464" i="54"/>
  <c r="AH464" i="54"/>
  <c r="AG464" i="54"/>
  <c r="AC464" i="54"/>
  <c r="Y464" i="54"/>
  <c r="U464" i="54"/>
  <c r="AI463" i="54"/>
  <c r="AH463" i="54"/>
  <c r="AG463" i="54"/>
  <c r="AC463" i="54"/>
  <c r="Y463" i="54"/>
  <c r="U463" i="54"/>
  <c r="AI462" i="54"/>
  <c r="AH462" i="54"/>
  <c r="AG462" i="54"/>
  <c r="AC462" i="54"/>
  <c r="Y462" i="54"/>
  <c r="U462" i="54"/>
  <c r="AI461" i="54"/>
  <c r="AH461" i="54"/>
  <c r="AG461" i="54"/>
  <c r="AC461" i="54"/>
  <c r="Y461" i="54"/>
  <c r="U461" i="54"/>
  <c r="AI460" i="54"/>
  <c r="AH460" i="54"/>
  <c r="AG460" i="54"/>
  <c r="AC460" i="54"/>
  <c r="Y460" i="54"/>
  <c r="U460" i="54"/>
  <c r="AI459" i="54"/>
  <c r="AH459" i="54"/>
  <c r="AG459" i="54"/>
  <c r="AC459" i="54"/>
  <c r="Y459" i="54"/>
  <c r="U459" i="54"/>
  <c r="AI458" i="54"/>
  <c r="AH458" i="54"/>
  <c r="AG458" i="54"/>
  <c r="AC458" i="54"/>
  <c r="Y458" i="54"/>
  <c r="U458" i="54"/>
  <c r="AI457" i="54"/>
  <c r="AH457" i="54"/>
  <c r="AG457" i="54"/>
  <c r="AC457" i="54"/>
  <c r="Y457" i="54"/>
  <c r="U457" i="54"/>
  <c r="AI456" i="54"/>
  <c r="AH456" i="54"/>
  <c r="AG456" i="54"/>
  <c r="AC456" i="54"/>
  <c r="Y456" i="54"/>
  <c r="U456" i="54"/>
  <c r="AI455" i="54"/>
  <c r="AH455" i="54"/>
  <c r="AG455" i="54"/>
  <c r="AC455" i="54"/>
  <c r="Y455" i="54"/>
  <c r="U455" i="54"/>
  <c r="AI454" i="54"/>
  <c r="AH454" i="54"/>
  <c r="AG454" i="54"/>
  <c r="AC454" i="54"/>
  <c r="Y454" i="54"/>
  <c r="U454" i="54"/>
  <c r="AI453" i="54"/>
  <c r="AH453" i="54"/>
  <c r="AG453" i="54"/>
  <c r="AC453" i="54"/>
  <c r="Y453" i="54"/>
  <c r="U453" i="54"/>
  <c r="AI452" i="54"/>
  <c r="AH452" i="54"/>
  <c r="AG452" i="54"/>
  <c r="AC452" i="54"/>
  <c r="Y452" i="54"/>
  <c r="U452" i="54"/>
  <c r="AI451" i="54"/>
  <c r="AH451" i="54"/>
  <c r="AG451" i="54"/>
  <c r="AC451" i="54"/>
  <c r="Y451" i="54"/>
  <c r="U451" i="54"/>
  <c r="AI450" i="54"/>
  <c r="AH450" i="54"/>
  <c r="AG450" i="54"/>
  <c r="AC450" i="54"/>
  <c r="Y450" i="54"/>
  <c r="U450" i="54"/>
  <c r="AI449" i="54"/>
  <c r="AH449" i="54"/>
  <c r="AG449" i="54"/>
  <c r="AC449" i="54"/>
  <c r="Y449" i="54"/>
  <c r="U449" i="54"/>
  <c r="AI448" i="54"/>
  <c r="AH448" i="54"/>
  <c r="AG448" i="54"/>
  <c r="AC448" i="54"/>
  <c r="Y448" i="54"/>
  <c r="U448" i="54"/>
  <c r="AI446" i="54"/>
  <c r="AH446" i="54"/>
  <c r="AG446" i="54"/>
  <c r="AD446" i="54"/>
  <c r="AC446" i="54"/>
  <c r="AB446" i="54"/>
  <c r="AA446" i="54"/>
  <c r="Z446" i="54"/>
  <c r="Y446" i="54"/>
  <c r="X446" i="54"/>
  <c r="W446" i="54"/>
  <c r="V446" i="54"/>
  <c r="U446" i="54"/>
  <c r="T446" i="54"/>
  <c r="S446" i="54"/>
  <c r="R446" i="54"/>
  <c r="O446" i="54"/>
  <c r="N446" i="54"/>
  <c r="M446" i="54"/>
  <c r="K446" i="54"/>
  <c r="J446" i="54"/>
  <c r="AI445" i="54"/>
  <c r="AH445" i="54"/>
  <c r="AG445" i="54"/>
  <c r="AC445" i="54"/>
  <c r="Y445" i="54"/>
  <c r="U445" i="54"/>
  <c r="AI444" i="54"/>
  <c r="AH444" i="54"/>
  <c r="AG444" i="54"/>
  <c r="AC444" i="54"/>
  <c r="Y444" i="54"/>
  <c r="U444" i="54"/>
  <c r="AI443" i="54"/>
  <c r="AH443" i="54"/>
  <c r="AG443" i="54"/>
  <c r="AC443" i="54"/>
  <c r="Y443" i="54"/>
  <c r="U443" i="54"/>
  <c r="AI442" i="54"/>
  <c r="AH442" i="54"/>
  <c r="AG442" i="54"/>
  <c r="AC442" i="54"/>
  <c r="Y442" i="54"/>
  <c r="U442" i="54"/>
  <c r="AI440" i="54"/>
  <c r="AH440" i="54"/>
  <c r="AG440" i="54"/>
  <c r="AD440" i="54"/>
  <c r="AC440" i="54"/>
  <c r="AB440" i="54"/>
  <c r="AA440" i="54"/>
  <c r="Z440" i="54"/>
  <c r="Y440" i="54"/>
  <c r="X440" i="54"/>
  <c r="W440" i="54"/>
  <c r="V440" i="54"/>
  <c r="U440" i="54"/>
  <c r="T440" i="54"/>
  <c r="S440" i="54"/>
  <c r="R440" i="54"/>
  <c r="O440" i="54"/>
  <c r="N440" i="54"/>
  <c r="M440" i="54"/>
  <c r="K440" i="54"/>
  <c r="J440" i="54"/>
  <c r="AI439" i="54"/>
  <c r="AH439" i="54"/>
  <c r="AG439" i="54"/>
  <c r="AC439" i="54"/>
  <c r="Y439" i="54"/>
  <c r="U439" i="54"/>
  <c r="AI438" i="54"/>
  <c r="AH438" i="54"/>
  <c r="AG438" i="54"/>
  <c r="AC438" i="54"/>
  <c r="Y438" i="54"/>
  <c r="U438" i="54"/>
  <c r="AI437" i="54"/>
  <c r="AH437" i="54"/>
  <c r="AG437" i="54"/>
  <c r="AC437" i="54"/>
  <c r="Y437" i="54"/>
  <c r="U437" i="54"/>
  <c r="AI436" i="54"/>
  <c r="AH436" i="54"/>
  <c r="AG436" i="54"/>
  <c r="AC436" i="54"/>
  <c r="Y436" i="54"/>
  <c r="U436" i="54"/>
  <c r="AI435" i="54"/>
  <c r="AH435" i="54"/>
  <c r="AG435" i="54"/>
  <c r="AC435" i="54"/>
  <c r="Y435" i="54"/>
  <c r="U435" i="54"/>
  <c r="AI434" i="54"/>
  <c r="AH434" i="54"/>
  <c r="AG434" i="54"/>
  <c r="AC434" i="54"/>
  <c r="Y434" i="54"/>
  <c r="U434" i="54"/>
  <c r="AI433" i="54"/>
  <c r="AH433" i="54"/>
  <c r="AG433" i="54"/>
  <c r="AC433" i="54"/>
  <c r="Y433" i="54"/>
  <c r="U433" i="54"/>
  <c r="AI432" i="54"/>
  <c r="AH432" i="54"/>
  <c r="AG432" i="54"/>
  <c r="AC432" i="54"/>
  <c r="Y432" i="54"/>
  <c r="U432" i="54"/>
  <c r="AI431" i="54"/>
  <c r="AH431" i="54"/>
  <c r="AG431" i="54"/>
  <c r="AC431" i="54"/>
  <c r="Y431" i="54"/>
  <c r="U431" i="54"/>
  <c r="AI430" i="54"/>
  <c r="AH430" i="54"/>
  <c r="AG430" i="54"/>
  <c r="AC430" i="54"/>
  <c r="Y430" i="54"/>
  <c r="U430" i="54"/>
  <c r="AI429" i="54"/>
  <c r="AH429" i="54"/>
  <c r="AG429" i="54"/>
  <c r="AC429" i="54"/>
  <c r="Y429" i="54"/>
  <c r="U429" i="54"/>
  <c r="AI428" i="54"/>
  <c r="AH428" i="54"/>
  <c r="AG428" i="54"/>
  <c r="AC428" i="54"/>
  <c r="Y428" i="54"/>
  <c r="U428" i="54"/>
  <c r="U17" i="55"/>
  <c r="T17" i="55"/>
  <c r="AD426" i="54"/>
  <c r="S17" i="55" s="1"/>
  <c r="AC426" i="54"/>
  <c r="AB426" i="54"/>
  <c r="AA426" i="54"/>
  <c r="Z426" i="54"/>
  <c r="Y426" i="54"/>
  <c r="X426" i="54"/>
  <c r="W426" i="54"/>
  <c r="V426" i="54"/>
  <c r="U426" i="54"/>
  <c r="T426" i="54"/>
  <c r="S426" i="54"/>
  <c r="R426" i="54"/>
  <c r="O426" i="54"/>
  <c r="N426" i="54"/>
  <c r="M426" i="54"/>
  <c r="K426" i="54"/>
  <c r="J426" i="54"/>
  <c r="AI425" i="54"/>
  <c r="AH425" i="54"/>
  <c r="AG425" i="54"/>
  <c r="Y425" i="54"/>
  <c r="U425" i="54"/>
  <c r="AI424" i="54"/>
  <c r="AH424" i="54"/>
  <c r="AG424" i="54"/>
  <c r="Y424" i="54"/>
  <c r="U424" i="54"/>
  <c r="AI423" i="54"/>
  <c r="AH423" i="54"/>
  <c r="AG423" i="54"/>
  <c r="Y423" i="54"/>
  <c r="U423" i="54"/>
  <c r="AI422" i="54"/>
  <c r="AH422" i="54"/>
  <c r="AG422" i="54"/>
  <c r="Y422" i="54"/>
  <c r="U422" i="54"/>
  <c r="AI421" i="54"/>
  <c r="AH421" i="54"/>
  <c r="AG421" i="54"/>
  <c r="Y421" i="54"/>
  <c r="U421" i="54"/>
  <c r="AI420" i="54"/>
  <c r="AH420" i="54"/>
  <c r="AG420" i="54"/>
  <c r="Y420" i="54"/>
  <c r="U420" i="54"/>
  <c r="AI419" i="54"/>
  <c r="AH419" i="54"/>
  <c r="AG419" i="54"/>
  <c r="Y419" i="54"/>
  <c r="U419" i="54"/>
  <c r="AI418" i="54"/>
  <c r="AH418" i="54"/>
  <c r="AG418" i="54"/>
  <c r="Y418" i="54"/>
  <c r="U418" i="54"/>
  <c r="AI417" i="54"/>
  <c r="AH417" i="54"/>
  <c r="AG417" i="54"/>
  <c r="Y417" i="54"/>
  <c r="U417" i="54"/>
  <c r="AI416" i="54"/>
  <c r="AH416" i="54"/>
  <c r="AG416" i="54"/>
  <c r="Y416" i="54"/>
  <c r="U416" i="54"/>
  <c r="AI415" i="54"/>
  <c r="AH415" i="54"/>
  <c r="AG415" i="54"/>
  <c r="Y415" i="54"/>
  <c r="U415" i="54"/>
  <c r="AI414" i="54"/>
  <c r="AH414" i="54"/>
  <c r="AG414" i="54"/>
  <c r="Y414" i="54"/>
  <c r="U414" i="54"/>
  <c r="AI413" i="54"/>
  <c r="AH413" i="54"/>
  <c r="AG413" i="54"/>
  <c r="Y413" i="54"/>
  <c r="U413" i="54"/>
  <c r="AI412" i="54"/>
  <c r="AH412" i="54"/>
  <c r="AG412" i="54"/>
  <c r="Y412" i="54"/>
  <c r="U412" i="54"/>
  <c r="AI411" i="54"/>
  <c r="AH411" i="54"/>
  <c r="AG411" i="54"/>
  <c r="Y411" i="54"/>
  <c r="U411" i="54"/>
  <c r="AI410" i="54"/>
  <c r="AH410" i="54"/>
  <c r="AG410" i="54"/>
  <c r="Y410" i="54"/>
  <c r="U410" i="54"/>
  <c r="AI409" i="54"/>
  <c r="AH409" i="54"/>
  <c r="AG409" i="54"/>
  <c r="Y409" i="54"/>
  <c r="U409" i="54"/>
  <c r="AI408" i="54"/>
  <c r="AH408" i="54"/>
  <c r="AG408" i="54"/>
  <c r="Y408" i="54"/>
  <c r="U408" i="54"/>
  <c r="AI407" i="54"/>
  <c r="AH407" i="54"/>
  <c r="AG407" i="54"/>
  <c r="Y407" i="54"/>
  <c r="U407" i="54"/>
  <c r="AI406" i="54"/>
  <c r="AH406" i="54"/>
  <c r="AG406" i="54"/>
  <c r="Y406" i="54"/>
  <c r="U406" i="54"/>
  <c r="AI405" i="54"/>
  <c r="AH405" i="54"/>
  <c r="AG405" i="54"/>
  <c r="Y405" i="54"/>
  <c r="U405" i="54"/>
  <c r="AI404" i="54"/>
  <c r="AH404" i="54"/>
  <c r="AG404" i="54"/>
  <c r="Y404" i="54"/>
  <c r="U404" i="54"/>
  <c r="AI403" i="54"/>
  <c r="AH403" i="54"/>
  <c r="AG403" i="54"/>
  <c r="Y403" i="54"/>
  <c r="U403" i="54"/>
  <c r="AI402" i="54"/>
  <c r="AH402" i="54"/>
  <c r="AG402" i="54"/>
  <c r="Y402" i="54"/>
  <c r="U402" i="54"/>
  <c r="AI401" i="54"/>
  <c r="AH401" i="54"/>
  <c r="AG401" i="54"/>
  <c r="Y401" i="54"/>
  <c r="U401" i="54"/>
  <c r="AI400" i="54"/>
  <c r="AH400" i="54"/>
  <c r="AG400" i="54"/>
  <c r="Y400" i="54"/>
  <c r="U400" i="54"/>
  <c r="AI399" i="54"/>
  <c r="AH399" i="54"/>
  <c r="AG399" i="54"/>
  <c r="Y399" i="54"/>
  <c r="U399" i="54"/>
  <c r="AI398" i="54"/>
  <c r="AH398" i="54"/>
  <c r="AG398" i="54"/>
  <c r="Y398" i="54"/>
  <c r="U398" i="54"/>
  <c r="AI397" i="54"/>
  <c r="AH397" i="54"/>
  <c r="AG397" i="54"/>
  <c r="Y397" i="54"/>
  <c r="U397" i="54"/>
  <c r="AI396" i="54"/>
  <c r="AH396" i="54"/>
  <c r="AG396" i="54"/>
  <c r="Y396" i="54"/>
  <c r="U396" i="54"/>
  <c r="AI395" i="54"/>
  <c r="AH395" i="54"/>
  <c r="AG395" i="54"/>
  <c r="Y395" i="54"/>
  <c r="U395" i="54"/>
  <c r="AI394" i="54"/>
  <c r="AH394" i="54"/>
  <c r="AG394" i="54"/>
  <c r="Y394" i="54"/>
  <c r="U394" i="54"/>
  <c r="AI393" i="54"/>
  <c r="AH393" i="54"/>
  <c r="AG393" i="54"/>
  <c r="Y393" i="54"/>
  <c r="U393" i="54"/>
  <c r="AI392" i="54"/>
  <c r="AH392" i="54"/>
  <c r="AG392" i="54"/>
  <c r="Y392" i="54"/>
  <c r="U392" i="54"/>
  <c r="AI391" i="54"/>
  <c r="AH391" i="54"/>
  <c r="AG391" i="54"/>
  <c r="Y391" i="54"/>
  <c r="U391" i="54"/>
  <c r="AI390" i="54"/>
  <c r="AH390" i="54"/>
  <c r="AG390" i="54"/>
  <c r="Y390" i="54"/>
  <c r="U390" i="54"/>
  <c r="AI389" i="54"/>
  <c r="AH389" i="54"/>
  <c r="AG389" i="54"/>
  <c r="Y389" i="54"/>
  <c r="U389" i="54"/>
  <c r="AI388" i="54"/>
  <c r="AH388" i="54"/>
  <c r="AG388" i="54"/>
  <c r="Y388" i="54"/>
  <c r="U388" i="54"/>
  <c r="AI387" i="54"/>
  <c r="AH387" i="54"/>
  <c r="AG387" i="54"/>
  <c r="Y387" i="54"/>
  <c r="U387" i="54"/>
  <c r="AI386" i="54"/>
  <c r="AH386" i="54"/>
  <c r="AG386" i="54"/>
  <c r="Y386" i="54"/>
  <c r="U386" i="54"/>
  <c r="AI385" i="54"/>
  <c r="AH385" i="54"/>
  <c r="AG385" i="54"/>
  <c r="Y385" i="54"/>
  <c r="U385" i="54"/>
  <c r="AI384" i="54"/>
  <c r="AH384" i="54"/>
  <c r="AG384" i="54"/>
  <c r="Y384" i="54"/>
  <c r="U384" i="54"/>
  <c r="AI383" i="54"/>
  <c r="AH383" i="54"/>
  <c r="AG383" i="54"/>
  <c r="Y383" i="54"/>
  <c r="U383" i="54"/>
  <c r="AI382" i="54"/>
  <c r="AH382" i="54"/>
  <c r="AG382" i="54"/>
  <c r="Y382" i="54"/>
  <c r="U382" i="54"/>
  <c r="AI381" i="54"/>
  <c r="AH381" i="54"/>
  <c r="AG381" i="54"/>
  <c r="Y381" i="54"/>
  <c r="U381" i="54"/>
  <c r="AI380" i="54"/>
  <c r="AH380" i="54"/>
  <c r="AG380" i="54"/>
  <c r="Y380" i="54"/>
  <c r="U380" i="54"/>
  <c r="AI379" i="54"/>
  <c r="AH379" i="54"/>
  <c r="AG379" i="54"/>
  <c r="Y379" i="54"/>
  <c r="U379" i="54"/>
  <c r="AI378" i="54"/>
  <c r="AH378" i="54"/>
  <c r="AG378" i="54"/>
  <c r="Y378" i="54"/>
  <c r="U378" i="54"/>
  <c r="AI377" i="54"/>
  <c r="AH377" i="54"/>
  <c r="AG377" i="54"/>
  <c r="Y377" i="54"/>
  <c r="U377" i="54"/>
  <c r="AI376" i="54"/>
  <c r="AH376" i="54"/>
  <c r="AG376" i="54"/>
  <c r="Y376" i="54"/>
  <c r="U376" i="54"/>
  <c r="AI375" i="54"/>
  <c r="AH375" i="54"/>
  <c r="AG375" i="54"/>
  <c r="AC375" i="54"/>
  <c r="Y375" i="54"/>
  <c r="U375" i="54"/>
  <c r="AG374" i="54"/>
  <c r="AG426" i="54" s="1"/>
  <c r="V17" i="55" s="1"/>
  <c r="V25" i="55" s="1"/>
  <c r="AC374" i="54"/>
  <c r="Y374" i="54"/>
  <c r="U374" i="54"/>
  <c r="AI372" i="54"/>
  <c r="AH372" i="54"/>
  <c r="AG372" i="54"/>
  <c r="AD372" i="54"/>
  <c r="AC372" i="54"/>
  <c r="AB372" i="54"/>
  <c r="AA372" i="54"/>
  <c r="Z372" i="54"/>
  <c r="Y372" i="54"/>
  <c r="X372" i="54"/>
  <c r="W372" i="54"/>
  <c r="V372" i="54"/>
  <c r="U372" i="54"/>
  <c r="T372" i="54"/>
  <c r="S372" i="54"/>
  <c r="R372" i="54"/>
  <c r="O372" i="54"/>
  <c r="N372" i="54"/>
  <c r="M372" i="54"/>
  <c r="K372" i="54"/>
  <c r="J372" i="54"/>
  <c r="AI371" i="54"/>
  <c r="AH371" i="54"/>
  <c r="AG371" i="54"/>
  <c r="AC371" i="54"/>
  <c r="Y371" i="54"/>
  <c r="U371" i="54"/>
  <c r="AI370" i="54"/>
  <c r="AH370" i="54"/>
  <c r="AG370" i="54"/>
  <c r="AC370" i="54"/>
  <c r="Y370" i="54"/>
  <c r="U370" i="54"/>
  <c r="AI369" i="54"/>
  <c r="AH369" i="54"/>
  <c r="AG369" i="54"/>
  <c r="AC369" i="54"/>
  <c r="Y369" i="54"/>
  <c r="U369" i="54"/>
  <c r="AI368" i="54"/>
  <c r="AH368" i="54"/>
  <c r="AG368" i="54"/>
  <c r="AC368" i="54"/>
  <c r="Y368" i="54"/>
  <c r="U368" i="54"/>
  <c r="AI367" i="54"/>
  <c r="AH367" i="54"/>
  <c r="AG367" i="54"/>
  <c r="AC367" i="54"/>
  <c r="Y367" i="54"/>
  <c r="U367" i="54"/>
  <c r="AI366" i="54"/>
  <c r="AH366" i="54"/>
  <c r="AG366" i="54"/>
  <c r="AC366" i="54"/>
  <c r="Y366" i="54"/>
  <c r="U366" i="54"/>
  <c r="AI365" i="54"/>
  <c r="AH365" i="54"/>
  <c r="AG365" i="54"/>
  <c r="AC365" i="54"/>
  <c r="Y365" i="54"/>
  <c r="U365" i="54"/>
  <c r="AI364" i="54"/>
  <c r="AH364" i="54"/>
  <c r="AG364" i="54"/>
  <c r="AC364" i="54"/>
  <c r="Y364" i="54"/>
  <c r="U364" i="54"/>
  <c r="AI363" i="54"/>
  <c r="AH363" i="54"/>
  <c r="AG363" i="54"/>
  <c r="AC363" i="54"/>
  <c r="Y363" i="54"/>
  <c r="U363" i="54"/>
  <c r="AI362" i="54"/>
  <c r="AH362" i="54"/>
  <c r="AG362" i="54"/>
  <c r="AC362" i="54"/>
  <c r="Y362" i="54"/>
  <c r="U362" i="54"/>
  <c r="AI361" i="54"/>
  <c r="AH361" i="54"/>
  <c r="AG361" i="54"/>
  <c r="AC361" i="54"/>
  <c r="Y361" i="54"/>
  <c r="U361" i="54"/>
  <c r="AI360" i="54"/>
  <c r="AH360" i="54"/>
  <c r="AG360" i="54"/>
  <c r="AC360" i="54"/>
  <c r="Y360" i="54"/>
  <c r="U360" i="54"/>
  <c r="AI359" i="54"/>
  <c r="AH359" i="54"/>
  <c r="AG359" i="54"/>
  <c r="AC359" i="54"/>
  <c r="Y359" i="54"/>
  <c r="U359" i="54"/>
  <c r="AI358" i="54"/>
  <c r="AH358" i="54"/>
  <c r="AG358" i="54"/>
  <c r="AC358" i="54"/>
  <c r="Y358" i="54"/>
  <c r="U358" i="54"/>
  <c r="AI357" i="54"/>
  <c r="AH357" i="54"/>
  <c r="AG357" i="54"/>
  <c r="AC357" i="54"/>
  <c r="Y357" i="54"/>
  <c r="U357" i="54"/>
  <c r="AI356" i="54"/>
  <c r="AH356" i="54"/>
  <c r="AG356" i="54"/>
  <c r="AC356" i="54"/>
  <c r="Y356" i="54"/>
  <c r="U356" i="54"/>
  <c r="AI355" i="54"/>
  <c r="AH355" i="54"/>
  <c r="AG355" i="54"/>
  <c r="AC355" i="54"/>
  <c r="Y355" i="54"/>
  <c r="U355" i="54"/>
  <c r="AI354" i="54"/>
  <c r="AH354" i="54"/>
  <c r="AG354" i="54"/>
  <c r="AC354" i="54"/>
  <c r="Y354" i="54"/>
  <c r="U354" i="54"/>
  <c r="AI353" i="54"/>
  <c r="AH353" i="54"/>
  <c r="AG353" i="54"/>
  <c r="AC353" i="54"/>
  <c r="Y353" i="54"/>
  <c r="U353" i="54"/>
  <c r="AI352" i="54"/>
  <c r="AH352" i="54"/>
  <c r="AG352" i="54"/>
  <c r="AC352" i="54"/>
  <c r="Y352" i="54"/>
  <c r="U352" i="54"/>
  <c r="AI351" i="54"/>
  <c r="AH351" i="54"/>
  <c r="AG351" i="54"/>
  <c r="AC351" i="54"/>
  <c r="Y351" i="54"/>
  <c r="U351" i="54"/>
  <c r="AI350" i="54"/>
  <c r="AH350" i="54"/>
  <c r="AG350" i="54"/>
  <c r="AC350" i="54"/>
  <c r="Y350" i="54"/>
  <c r="U350" i="54"/>
  <c r="AI349" i="54"/>
  <c r="AH349" i="54"/>
  <c r="AG349" i="54"/>
  <c r="AC349" i="54"/>
  <c r="Y349" i="54"/>
  <c r="U349" i="54"/>
  <c r="AI348" i="54"/>
  <c r="AH348" i="54"/>
  <c r="AG348" i="54"/>
  <c r="AC348" i="54"/>
  <c r="Y348" i="54"/>
  <c r="U348" i="54"/>
  <c r="AI347" i="54"/>
  <c r="AH347" i="54"/>
  <c r="AG347" i="54"/>
  <c r="AC347" i="54"/>
  <c r="Y347" i="54"/>
  <c r="U347" i="54"/>
  <c r="AI346" i="54"/>
  <c r="AH346" i="54"/>
  <c r="AG346" i="54"/>
  <c r="AC346" i="54"/>
  <c r="Y346" i="54"/>
  <c r="U346" i="54"/>
  <c r="AI345" i="54"/>
  <c r="AH345" i="54"/>
  <c r="AG345" i="54"/>
  <c r="AC345" i="54"/>
  <c r="Y345" i="54"/>
  <c r="U345" i="54"/>
  <c r="AI344" i="54"/>
  <c r="AH344" i="54"/>
  <c r="AG344" i="54"/>
  <c r="AC344" i="54"/>
  <c r="Y344" i="54"/>
  <c r="U344" i="54"/>
  <c r="AI343" i="54"/>
  <c r="AH343" i="54"/>
  <c r="AG343" i="54"/>
  <c r="AC343" i="54"/>
  <c r="Y343" i="54"/>
  <c r="U343" i="54"/>
  <c r="AI342" i="54"/>
  <c r="AH342" i="54"/>
  <c r="AG342" i="54"/>
  <c r="AC342" i="54"/>
  <c r="Y342" i="54"/>
  <c r="U342" i="54"/>
  <c r="AI341" i="54"/>
  <c r="AH341" i="54"/>
  <c r="AG341" i="54"/>
  <c r="AC341" i="54"/>
  <c r="Y341" i="54"/>
  <c r="U341" i="54"/>
  <c r="AI340" i="54"/>
  <c r="AH340" i="54"/>
  <c r="AG340" i="54"/>
  <c r="AC340" i="54"/>
  <c r="Y340" i="54"/>
  <c r="U340" i="54"/>
  <c r="AI339" i="54"/>
  <c r="AH339" i="54"/>
  <c r="AG339" i="54"/>
  <c r="AC339" i="54"/>
  <c r="Y339" i="54"/>
  <c r="U339" i="54"/>
  <c r="AI338" i="54"/>
  <c r="AH338" i="54"/>
  <c r="AG338" i="54"/>
  <c r="AC338" i="54"/>
  <c r="Y338" i="54"/>
  <c r="U338" i="54"/>
  <c r="AI337" i="54"/>
  <c r="AH337" i="54"/>
  <c r="AG337" i="54"/>
  <c r="AC337" i="54"/>
  <c r="Y337" i="54"/>
  <c r="U337" i="54"/>
  <c r="AI336" i="54"/>
  <c r="AH336" i="54"/>
  <c r="AG336" i="54"/>
  <c r="AC336" i="54"/>
  <c r="Y336" i="54"/>
  <c r="U336" i="54"/>
  <c r="AI335" i="54"/>
  <c r="AH335" i="54"/>
  <c r="AG335" i="54"/>
  <c r="AC335" i="54"/>
  <c r="Y335" i="54"/>
  <c r="U335" i="54"/>
  <c r="AI334" i="54"/>
  <c r="AH334" i="54"/>
  <c r="AG334" i="54"/>
  <c r="AC334" i="54"/>
  <c r="Y334" i="54"/>
  <c r="U334" i="54"/>
  <c r="AI333" i="54"/>
  <c r="AH333" i="54"/>
  <c r="AG333" i="54"/>
  <c r="AC333" i="54"/>
  <c r="Y333" i="54"/>
  <c r="U333" i="54"/>
  <c r="AI332" i="54"/>
  <c r="AH332" i="54"/>
  <c r="AG332" i="54"/>
  <c r="AC332" i="54"/>
  <c r="Y332" i="54"/>
  <c r="U332" i="54"/>
  <c r="AI331" i="54"/>
  <c r="AH331" i="54"/>
  <c r="AG331" i="54"/>
  <c r="AC331" i="54"/>
  <c r="Y331" i="54"/>
  <c r="U331" i="54"/>
  <c r="AI330" i="54"/>
  <c r="AH330" i="54"/>
  <c r="AG330" i="54"/>
  <c r="AC330" i="54"/>
  <c r="Y330" i="54"/>
  <c r="U330" i="54"/>
  <c r="AI329" i="54"/>
  <c r="AH329" i="54"/>
  <c r="AG329" i="54"/>
  <c r="AC329" i="54"/>
  <c r="Y329" i="54"/>
  <c r="U329" i="54"/>
  <c r="AI328" i="54"/>
  <c r="AH328" i="54"/>
  <c r="AG328" i="54"/>
  <c r="AC328" i="54"/>
  <c r="Y328" i="54"/>
  <c r="U328" i="54"/>
  <c r="AI327" i="54"/>
  <c r="AH327" i="54"/>
  <c r="AG327" i="54"/>
  <c r="AC327" i="54"/>
  <c r="Y327" i="54"/>
  <c r="U327" i="54"/>
  <c r="AI326" i="54"/>
  <c r="AH326" i="54"/>
  <c r="AG326" i="54"/>
  <c r="AC326" i="54"/>
  <c r="Y326" i="54"/>
  <c r="U326" i="54"/>
  <c r="AI325" i="54"/>
  <c r="AH325" i="54"/>
  <c r="AG325" i="54"/>
  <c r="AC325" i="54"/>
  <c r="Y325" i="54"/>
  <c r="U325" i="54"/>
  <c r="AI324" i="54"/>
  <c r="AH324" i="54"/>
  <c r="AG324" i="54"/>
  <c r="AC324" i="54"/>
  <c r="Y324" i="54"/>
  <c r="U324" i="54"/>
  <c r="AI323" i="54"/>
  <c r="AH323" i="54"/>
  <c r="AG323" i="54"/>
  <c r="AC323" i="54"/>
  <c r="Y323" i="54"/>
  <c r="U323" i="54"/>
  <c r="AI322" i="54"/>
  <c r="AH322" i="54"/>
  <c r="AG322" i="54"/>
  <c r="AC322" i="54"/>
  <c r="Y322" i="54"/>
  <c r="U322" i="54"/>
  <c r="AI321" i="54"/>
  <c r="AH321" i="54"/>
  <c r="AG321" i="54"/>
  <c r="AC321" i="54"/>
  <c r="Y321" i="54"/>
  <c r="U321" i="54"/>
  <c r="AI320" i="54"/>
  <c r="AH320" i="54"/>
  <c r="AG320" i="54"/>
  <c r="AC320" i="54"/>
  <c r="Y320" i="54"/>
  <c r="U320" i="54"/>
  <c r="AI319" i="54"/>
  <c r="AH319" i="54"/>
  <c r="AG319" i="54"/>
  <c r="AC319" i="54"/>
  <c r="Y319" i="54"/>
  <c r="U319" i="54"/>
  <c r="AI318" i="54"/>
  <c r="AH318" i="54"/>
  <c r="AG318" i="54"/>
  <c r="AC318" i="54"/>
  <c r="Y318" i="54"/>
  <c r="U318" i="54"/>
  <c r="AI317" i="54"/>
  <c r="AH317" i="54"/>
  <c r="AG317" i="54"/>
  <c r="AC317" i="54"/>
  <c r="Y317" i="54"/>
  <c r="U317" i="54"/>
  <c r="AI316" i="54"/>
  <c r="AH316" i="54"/>
  <c r="AG316" i="54"/>
  <c r="AC316" i="54"/>
  <c r="Y316" i="54"/>
  <c r="U316" i="54"/>
  <c r="AI315" i="54"/>
  <c r="AH315" i="54"/>
  <c r="AG315" i="54"/>
  <c r="AC315" i="54"/>
  <c r="Y315" i="54"/>
  <c r="U315" i="54"/>
  <c r="AI314" i="54"/>
  <c r="AH314" i="54"/>
  <c r="AG314" i="54"/>
  <c r="AC314" i="54"/>
  <c r="Y314" i="54"/>
  <c r="U314" i="54"/>
  <c r="AI313" i="54"/>
  <c r="AH313" i="54"/>
  <c r="AG313" i="54"/>
  <c r="AC313" i="54"/>
  <c r="Y313" i="54"/>
  <c r="U313" i="54"/>
  <c r="AI312" i="54"/>
  <c r="AH312" i="54"/>
  <c r="AG312" i="54"/>
  <c r="AC312" i="54"/>
  <c r="Y312" i="54"/>
  <c r="U312" i="54"/>
  <c r="AI311" i="54"/>
  <c r="AH311" i="54"/>
  <c r="AG311" i="54"/>
  <c r="AC311" i="54"/>
  <c r="Y311" i="54"/>
  <c r="U311" i="54"/>
  <c r="AI310" i="54"/>
  <c r="AH310" i="54"/>
  <c r="AG310" i="54"/>
  <c r="AC310" i="54"/>
  <c r="Y310" i="54"/>
  <c r="U310" i="54"/>
  <c r="AI309" i="54"/>
  <c r="AH309" i="54"/>
  <c r="AG309" i="54"/>
  <c r="AC309" i="54"/>
  <c r="Y309" i="54"/>
  <c r="U309" i="54"/>
  <c r="AI307" i="54"/>
  <c r="AH307" i="54"/>
  <c r="AG307" i="54"/>
  <c r="AD307" i="54"/>
  <c r="AA307" i="54"/>
  <c r="Z307" i="54"/>
  <c r="Y307" i="54"/>
  <c r="X307" i="54"/>
  <c r="W307" i="54"/>
  <c r="V307" i="54"/>
  <c r="U307" i="54"/>
  <c r="T307" i="54"/>
  <c r="S307" i="54"/>
  <c r="R307" i="54"/>
  <c r="O307" i="54"/>
  <c r="N307" i="54"/>
  <c r="M307" i="54"/>
  <c r="K307" i="54"/>
  <c r="J307" i="54"/>
  <c r="AI306" i="54"/>
  <c r="AH306" i="54"/>
  <c r="AG306" i="54"/>
  <c r="AC306" i="54"/>
  <c r="Y306" i="54"/>
  <c r="U306" i="54"/>
  <c r="AI305" i="54"/>
  <c r="AH305" i="54"/>
  <c r="AG305" i="54"/>
  <c r="AC305" i="54"/>
  <c r="Y305" i="54"/>
  <c r="U305" i="54"/>
  <c r="AI304" i="54"/>
  <c r="AH304" i="54"/>
  <c r="AG304" i="54"/>
  <c r="AC304" i="54"/>
  <c r="Y304" i="54"/>
  <c r="U304" i="54"/>
  <c r="AI303" i="54"/>
  <c r="AH303" i="54"/>
  <c r="AG303" i="54"/>
  <c r="AC303" i="54"/>
  <c r="Y303" i="54"/>
  <c r="U303" i="54"/>
  <c r="AI302" i="54"/>
  <c r="AH302" i="54"/>
  <c r="AG302" i="54"/>
  <c r="AC302" i="54"/>
  <c r="Y302" i="54"/>
  <c r="U302" i="54"/>
  <c r="AI301" i="54"/>
  <c r="AH301" i="54"/>
  <c r="AG301" i="54"/>
  <c r="AC301" i="54"/>
  <c r="Y301" i="54"/>
  <c r="U301" i="54"/>
  <c r="AI300" i="54"/>
  <c r="AH300" i="54"/>
  <c r="AG300" i="54"/>
  <c r="AC300" i="54"/>
  <c r="Y300" i="54"/>
  <c r="U300" i="54"/>
  <c r="AI299" i="54"/>
  <c r="AH299" i="54"/>
  <c r="AG299" i="54"/>
  <c r="AC299" i="54"/>
  <c r="Y299" i="54"/>
  <c r="U299" i="54"/>
  <c r="AI298" i="54"/>
  <c r="AH298" i="54"/>
  <c r="AG298" i="54"/>
  <c r="AC298" i="54"/>
  <c r="Y298" i="54"/>
  <c r="U298" i="54"/>
  <c r="AI297" i="54"/>
  <c r="AH297" i="54"/>
  <c r="AG297" i="54"/>
  <c r="AC297" i="54"/>
  <c r="Y297" i="54"/>
  <c r="U297" i="54"/>
  <c r="AI296" i="54"/>
  <c r="AH296" i="54"/>
  <c r="AG296" i="54"/>
  <c r="AC296" i="54"/>
  <c r="Y296" i="54"/>
  <c r="U296" i="54"/>
  <c r="AI295" i="54"/>
  <c r="AH295" i="54"/>
  <c r="AG295" i="54"/>
  <c r="AC295" i="54"/>
  <c r="Y295" i="54"/>
  <c r="U295" i="54"/>
  <c r="AI294" i="54"/>
  <c r="AH294" i="54"/>
  <c r="AG294" i="54"/>
  <c r="AC294" i="54"/>
  <c r="Y294" i="54"/>
  <c r="U294" i="54"/>
  <c r="AI293" i="54"/>
  <c r="AH293" i="54"/>
  <c r="AG293" i="54"/>
  <c r="AC293" i="54"/>
  <c r="Y293" i="54"/>
  <c r="U293" i="54"/>
  <c r="AI292" i="54"/>
  <c r="AH292" i="54"/>
  <c r="AG292" i="54"/>
  <c r="AC292" i="54"/>
  <c r="Y292" i="54"/>
  <c r="U292" i="54"/>
  <c r="AI291" i="54"/>
  <c r="AH291" i="54"/>
  <c r="AG291" i="54"/>
  <c r="AC291" i="54"/>
  <c r="Y291" i="54"/>
  <c r="U291" i="54"/>
  <c r="AI290" i="54"/>
  <c r="AH290" i="54"/>
  <c r="AG290" i="54"/>
  <c r="AC290" i="54"/>
  <c r="Y290" i="54"/>
  <c r="U290" i="54"/>
  <c r="AI289" i="54"/>
  <c r="AH289" i="54"/>
  <c r="AG289" i="54"/>
  <c r="AC289" i="54"/>
  <c r="Y289" i="54"/>
  <c r="U289" i="54"/>
  <c r="AI288" i="54"/>
  <c r="AH288" i="54"/>
  <c r="AG288" i="54"/>
  <c r="AC288" i="54"/>
  <c r="Y288" i="54"/>
  <c r="U288" i="54"/>
  <c r="AI287" i="54"/>
  <c r="AH287" i="54"/>
  <c r="AG287" i="54"/>
  <c r="AC287" i="54"/>
  <c r="Y287" i="54"/>
  <c r="U287" i="54"/>
  <c r="AI286" i="54"/>
  <c r="AH286" i="54"/>
  <c r="AG286" i="54"/>
  <c r="AC286" i="54"/>
  <c r="Y286" i="54"/>
  <c r="U286" i="54"/>
  <c r="AI285" i="54"/>
  <c r="AH285" i="54"/>
  <c r="AG285" i="54"/>
  <c r="AC285" i="54"/>
  <c r="Y285" i="54"/>
  <c r="U285" i="54"/>
  <c r="AI284" i="54"/>
  <c r="AH284" i="54"/>
  <c r="AG284" i="54"/>
  <c r="AC284" i="54"/>
  <c r="Y284" i="54"/>
  <c r="U284" i="54"/>
  <c r="AI283" i="54"/>
  <c r="AH283" i="54"/>
  <c r="AG283" i="54"/>
  <c r="AC283" i="54"/>
  <c r="Y283" i="54"/>
  <c r="U283" i="54"/>
  <c r="AI282" i="54"/>
  <c r="AH282" i="54"/>
  <c r="AG282" i="54"/>
  <c r="AC282" i="54"/>
  <c r="Y282" i="54"/>
  <c r="U282" i="54"/>
  <c r="AI281" i="54"/>
  <c r="AH281" i="54"/>
  <c r="AG281" i="54"/>
  <c r="AC281" i="54"/>
  <c r="Y281" i="54"/>
  <c r="U281" i="54"/>
  <c r="AI280" i="54"/>
  <c r="AH280" i="54"/>
  <c r="AG280" i="54"/>
  <c r="AC280" i="54"/>
  <c r="Y280" i="54"/>
  <c r="U280" i="54"/>
  <c r="AI279" i="54"/>
  <c r="AH279" i="54"/>
  <c r="AG279" i="54"/>
  <c r="AC279" i="54"/>
  <c r="Y279" i="54"/>
  <c r="U279" i="54"/>
  <c r="AI278" i="54"/>
  <c r="AH278" i="54"/>
  <c r="AG278" i="54"/>
  <c r="AC278" i="54"/>
  <c r="Y278" i="54"/>
  <c r="U278" i="54"/>
  <c r="AI277" i="54"/>
  <c r="AH277" i="54"/>
  <c r="AG277" i="54"/>
  <c r="AC277" i="54"/>
  <c r="Y277" i="54"/>
  <c r="U277" i="54"/>
  <c r="AI276" i="54"/>
  <c r="AH276" i="54"/>
  <c r="AG276" i="54"/>
  <c r="AC276" i="54"/>
  <c r="Y276" i="54"/>
  <c r="U276" i="54"/>
  <c r="AI275" i="54"/>
  <c r="AH275" i="54"/>
  <c r="AG275" i="54"/>
  <c r="AC275" i="54"/>
  <c r="Y275" i="54"/>
  <c r="U275" i="54"/>
  <c r="AI274" i="54"/>
  <c r="AH274" i="54"/>
  <c r="AG274" i="54"/>
  <c r="AC274" i="54"/>
  <c r="Y274" i="54"/>
  <c r="U274" i="54"/>
  <c r="AI273" i="54"/>
  <c r="AH273" i="54"/>
  <c r="AG273" i="54"/>
  <c r="AC273" i="54"/>
  <c r="Y273" i="54"/>
  <c r="U273" i="54"/>
  <c r="AI272" i="54"/>
  <c r="AH272" i="54"/>
  <c r="AG272" i="54"/>
  <c r="AC272" i="54"/>
  <c r="Y272" i="54"/>
  <c r="U272" i="54"/>
  <c r="AI271" i="54"/>
  <c r="AH271" i="54"/>
  <c r="AG271" i="54"/>
  <c r="AC271" i="54"/>
  <c r="Y271" i="54"/>
  <c r="U271" i="54"/>
  <c r="AI270" i="54"/>
  <c r="AH270" i="54"/>
  <c r="AG270" i="54"/>
  <c r="AC270" i="54"/>
  <c r="Y270" i="54"/>
  <c r="U270" i="54"/>
  <c r="AI269" i="54"/>
  <c r="AH269" i="54"/>
  <c r="AG269" i="54"/>
  <c r="AC269" i="54"/>
  <c r="Y269" i="54"/>
  <c r="U269" i="54"/>
  <c r="AI268" i="54"/>
  <c r="AH268" i="54"/>
  <c r="AG268" i="54"/>
  <c r="AC268" i="54"/>
  <c r="Y268" i="54"/>
  <c r="U268" i="54"/>
  <c r="AI267" i="54"/>
  <c r="AH267" i="54"/>
  <c r="AG267" i="54"/>
  <c r="AC267" i="54"/>
  <c r="Y267" i="54"/>
  <c r="U267" i="54"/>
  <c r="AI266" i="54"/>
  <c r="AH266" i="54"/>
  <c r="AG266" i="54"/>
  <c r="AC266" i="54"/>
  <c r="Y266" i="54"/>
  <c r="U266" i="54"/>
  <c r="AI265" i="54"/>
  <c r="AH265" i="54"/>
  <c r="AG265" i="54"/>
  <c r="AC265" i="54"/>
  <c r="Y265" i="54"/>
  <c r="U265" i="54"/>
  <c r="AI264" i="54"/>
  <c r="AH264" i="54"/>
  <c r="AG264" i="54"/>
  <c r="AC264" i="54"/>
  <c r="Y264" i="54"/>
  <c r="U264" i="54"/>
  <c r="AI263" i="54"/>
  <c r="AH263" i="54"/>
  <c r="AG263" i="54"/>
  <c r="AC263" i="54"/>
  <c r="Y263" i="54"/>
  <c r="U263" i="54"/>
  <c r="AI262" i="54"/>
  <c r="AH262" i="54"/>
  <c r="AG262" i="54"/>
  <c r="AC262" i="54"/>
  <c r="Y262" i="54"/>
  <c r="U262" i="54"/>
  <c r="AI261" i="54"/>
  <c r="AH261" i="54"/>
  <c r="AG261" i="54"/>
  <c r="AC261" i="54"/>
  <c r="Y261" i="54"/>
  <c r="U261" i="54"/>
  <c r="AI260" i="54"/>
  <c r="AH260" i="54"/>
  <c r="AG260" i="54"/>
  <c r="AC260" i="54"/>
  <c r="Y260" i="54"/>
  <c r="U260" i="54"/>
  <c r="AI259" i="54"/>
  <c r="AH259" i="54"/>
  <c r="AG259" i="54"/>
  <c r="AC259" i="54"/>
  <c r="Y259" i="54"/>
  <c r="U259" i="54"/>
  <c r="AI258" i="54"/>
  <c r="AH258" i="54"/>
  <c r="AG258" i="54"/>
  <c r="AC258" i="54"/>
  <c r="Y258" i="54"/>
  <c r="U258" i="54"/>
  <c r="AI257" i="54"/>
  <c r="AH257" i="54"/>
  <c r="AG257" i="54"/>
  <c r="AC257" i="54"/>
  <c r="Y257" i="54"/>
  <c r="U257" i="54"/>
  <c r="AI256" i="54"/>
  <c r="AH256" i="54"/>
  <c r="AG256" i="54"/>
  <c r="AC256" i="54"/>
  <c r="Y256" i="54"/>
  <c r="U256" i="54"/>
  <c r="AI255" i="54"/>
  <c r="AH255" i="54"/>
  <c r="AG255" i="54"/>
  <c r="AC255" i="54"/>
  <c r="Y255" i="54"/>
  <c r="U255" i="54"/>
  <c r="AI254" i="54"/>
  <c r="AH254" i="54"/>
  <c r="AG254" i="54"/>
  <c r="AC254" i="54"/>
  <c r="Y254" i="54"/>
  <c r="U254" i="54"/>
  <c r="AI253" i="54"/>
  <c r="AH253" i="54"/>
  <c r="AG253" i="54"/>
  <c r="AC253" i="54"/>
  <c r="Y253" i="54"/>
  <c r="U253" i="54"/>
  <c r="AI252" i="54"/>
  <c r="AH252" i="54"/>
  <c r="AG252" i="54"/>
  <c r="AC252" i="54"/>
  <c r="Y252" i="54"/>
  <c r="U252" i="54"/>
  <c r="AI251" i="54"/>
  <c r="AH251" i="54"/>
  <c r="AG251" i="54"/>
  <c r="AC251" i="54"/>
  <c r="Y251" i="54"/>
  <c r="U251" i="54"/>
  <c r="AI249" i="54"/>
  <c r="AH249" i="54"/>
  <c r="AG249" i="54"/>
  <c r="AD249" i="54"/>
  <c r="AC249" i="54"/>
  <c r="AB249" i="54"/>
  <c r="AA249" i="54"/>
  <c r="Z249" i="54"/>
  <c r="Y249" i="54"/>
  <c r="X249" i="54"/>
  <c r="W249" i="54"/>
  <c r="V249" i="54"/>
  <c r="U249" i="54"/>
  <c r="T249" i="54"/>
  <c r="S249" i="54"/>
  <c r="R249" i="54"/>
  <c r="O249" i="54"/>
  <c r="N249" i="54"/>
  <c r="M249" i="54"/>
  <c r="K249" i="54"/>
  <c r="J249" i="54"/>
  <c r="AI248" i="54"/>
  <c r="AH248" i="54"/>
  <c r="AG248" i="54"/>
  <c r="AC248" i="54"/>
  <c r="Y248" i="54"/>
  <c r="U248" i="54"/>
  <c r="AI247" i="54"/>
  <c r="AH247" i="54"/>
  <c r="AG247" i="54"/>
  <c r="AC247" i="54"/>
  <c r="Y247" i="54"/>
  <c r="U247" i="54"/>
  <c r="AI246" i="54"/>
  <c r="AH246" i="54"/>
  <c r="AG246" i="54"/>
  <c r="AC246" i="54"/>
  <c r="Y246" i="54"/>
  <c r="U246" i="54"/>
  <c r="AI245" i="54"/>
  <c r="AH245" i="54"/>
  <c r="AG245" i="54"/>
  <c r="AC245" i="54"/>
  <c r="Y245" i="54"/>
  <c r="U245" i="54"/>
  <c r="AI244" i="54"/>
  <c r="AH244" i="54"/>
  <c r="AG244" i="54"/>
  <c r="AC244" i="54"/>
  <c r="Y244" i="54"/>
  <c r="U244" i="54"/>
  <c r="AI243" i="54"/>
  <c r="AH243" i="54"/>
  <c r="AG243" i="54"/>
  <c r="AC243" i="54"/>
  <c r="Y243" i="54"/>
  <c r="U243" i="54"/>
  <c r="AI242" i="54"/>
  <c r="AH242" i="54"/>
  <c r="AG242" i="54"/>
  <c r="AC242" i="54"/>
  <c r="Y242" i="54"/>
  <c r="U242" i="54"/>
  <c r="AI241" i="54"/>
  <c r="AH241" i="54"/>
  <c r="AG241" i="54"/>
  <c r="AC241" i="54"/>
  <c r="Y241" i="54"/>
  <c r="U241" i="54"/>
  <c r="AI240" i="54"/>
  <c r="AH240" i="54"/>
  <c r="AG240" i="54"/>
  <c r="AC240" i="54"/>
  <c r="Y240" i="54"/>
  <c r="U240" i="54"/>
  <c r="AI239" i="54"/>
  <c r="AH239" i="54"/>
  <c r="AG239" i="54"/>
  <c r="AC239" i="54"/>
  <c r="Y239" i="54"/>
  <c r="U239" i="54"/>
  <c r="AI238" i="54"/>
  <c r="AH238" i="54"/>
  <c r="AG238" i="54"/>
  <c r="AC238" i="54"/>
  <c r="Y238" i="54"/>
  <c r="U238" i="54"/>
  <c r="AI237" i="54"/>
  <c r="AH237" i="54"/>
  <c r="AG237" i="54"/>
  <c r="AC237" i="54"/>
  <c r="Y237" i="54"/>
  <c r="U237" i="54"/>
  <c r="AI236" i="54"/>
  <c r="AH236" i="54"/>
  <c r="AG236" i="54"/>
  <c r="AC236" i="54"/>
  <c r="Y236" i="54"/>
  <c r="U236" i="54"/>
  <c r="AI235" i="54"/>
  <c r="AH235" i="54"/>
  <c r="AG235" i="54"/>
  <c r="AC235" i="54"/>
  <c r="Y235" i="54"/>
  <c r="U235" i="54"/>
  <c r="AI234" i="54"/>
  <c r="AH234" i="54"/>
  <c r="AG234" i="54"/>
  <c r="AC234" i="54"/>
  <c r="Y234" i="54"/>
  <c r="U234" i="54"/>
  <c r="AI233" i="54"/>
  <c r="AH233" i="54"/>
  <c r="AG233" i="54"/>
  <c r="AC233" i="54"/>
  <c r="Y233" i="54"/>
  <c r="U233" i="54"/>
  <c r="AI232" i="54"/>
  <c r="AH232" i="54"/>
  <c r="AG232" i="54"/>
  <c r="AC232" i="54"/>
  <c r="Y232" i="54"/>
  <c r="U232" i="54"/>
  <c r="AI231" i="54"/>
  <c r="AH231" i="54"/>
  <c r="AG231" i="54"/>
  <c r="AC231" i="54"/>
  <c r="Y231" i="54"/>
  <c r="U231" i="54"/>
  <c r="AI230" i="54"/>
  <c r="AH230" i="54"/>
  <c r="AG230" i="54"/>
  <c r="AC230" i="54"/>
  <c r="Y230" i="54"/>
  <c r="U230" i="54"/>
  <c r="AI229" i="54"/>
  <c r="AH229" i="54"/>
  <c r="AG229" i="54"/>
  <c r="AC229" i="54"/>
  <c r="Y229" i="54"/>
  <c r="U229" i="54"/>
  <c r="AI228" i="54"/>
  <c r="AH228" i="54"/>
  <c r="AG228" i="54"/>
  <c r="AC228" i="54"/>
  <c r="Y228" i="54"/>
  <c r="U228" i="54"/>
  <c r="AI227" i="54"/>
  <c r="AH227" i="54"/>
  <c r="AG227" i="54"/>
  <c r="AC227" i="54"/>
  <c r="Y227" i="54"/>
  <c r="U227" i="54"/>
  <c r="AI226" i="54"/>
  <c r="AH226" i="54"/>
  <c r="AG226" i="54"/>
  <c r="AC226" i="54"/>
  <c r="Y226" i="54"/>
  <c r="U226" i="54"/>
  <c r="AI225" i="54"/>
  <c r="AH225" i="54"/>
  <c r="AG225" i="54"/>
  <c r="AC225" i="54"/>
  <c r="Y225" i="54"/>
  <c r="U225" i="54"/>
  <c r="AI224" i="54"/>
  <c r="AH224" i="54"/>
  <c r="AG224" i="54"/>
  <c r="AC224" i="54"/>
  <c r="Y224" i="54"/>
  <c r="U224" i="54"/>
  <c r="AI223" i="54"/>
  <c r="AH223" i="54"/>
  <c r="AG223" i="54"/>
  <c r="AC223" i="54"/>
  <c r="Y223" i="54"/>
  <c r="U223" i="54"/>
  <c r="AI222" i="54"/>
  <c r="AH222" i="54"/>
  <c r="AG222" i="54"/>
  <c r="AC222" i="54"/>
  <c r="Y222" i="54"/>
  <c r="U222" i="54"/>
  <c r="AI221" i="54"/>
  <c r="AH221" i="54"/>
  <c r="AG221" i="54"/>
  <c r="AC221" i="54"/>
  <c r="Y221" i="54"/>
  <c r="U221" i="54"/>
  <c r="AI220" i="54"/>
  <c r="AH220" i="54"/>
  <c r="AG220" i="54"/>
  <c r="AC220" i="54"/>
  <c r="Y220" i="54"/>
  <c r="U220" i="54"/>
  <c r="AI219" i="54"/>
  <c r="AH219" i="54"/>
  <c r="AG219" i="54"/>
  <c r="AC219" i="54"/>
  <c r="Y219" i="54"/>
  <c r="U219" i="54"/>
  <c r="AI218" i="54"/>
  <c r="AH218" i="54"/>
  <c r="AG218" i="54"/>
  <c r="AC218" i="54"/>
  <c r="Y218" i="54"/>
  <c r="U218" i="54"/>
  <c r="AI217" i="54"/>
  <c r="AH217" i="54"/>
  <c r="AG217" i="54"/>
  <c r="AC217" i="54"/>
  <c r="Y217" i="54"/>
  <c r="U217" i="54"/>
  <c r="AI216" i="54"/>
  <c r="AH216" i="54"/>
  <c r="AG216" i="54"/>
  <c r="AC216" i="54"/>
  <c r="Y216" i="54"/>
  <c r="U216" i="54"/>
  <c r="AI215" i="54"/>
  <c r="AH215" i="54"/>
  <c r="AG215" i="54"/>
  <c r="AC215" i="54"/>
  <c r="Y215" i="54"/>
  <c r="U215" i="54"/>
  <c r="AI214" i="54"/>
  <c r="AH214" i="54"/>
  <c r="AG214" i="54"/>
  <c r="AC214" i="54"/>
  <c r="Y214" i="54"/>
  <c r="U214" i="54"/>
  <c r="AI213" i="54"/>
  <c r="AH213" i="54"/>
  <c r="AG213" i="54"/>
  <c r="AC213" i="54"/>
  <c r="Y213" i="54"/>
  <c r="U213" i="54"/>
  <c r="AI212" i="54"/>
  <c r="AH212" i="54"/>
  <c r="AG212" i="54"/>
  <c r="AC212" i="54"/>
  <c r="Y212" i="54"/>
  <c r="U212" i="54"/>
  <c r="AI211" i="54"/>
  <c r="AH211" i="54"/>
  <c r="AG211" i="54"/>
  <c r="AC211" i="54"/>
  <c r="Y211" i="54"/>
  <c r="U211" i="54"/>
  <c r="AI210" i="54"/>
  <c r="AH210" i="54"/>
  <c r="AG210" i="54"/>
  <c r="AC210" i="54"/>
  <c r="Y210" i="54"/>
  <c r="U210" i="54"/>
  <c r="AI209" i="54"/>
  <c r="AH209" i="54"/>
  <c r="AG209" i="54"/>
  <c r="AC209" i="54"/>
  <c r="Y209" i="54"/>
  <c r="U209" i="54"/>
  <c r="AI208" i="54"/>
  <c r="AH208" i="54"/>
  <c r="AG208" i="54"/>
  <c r="AC208" i="54"/>
  <c r="Y208" i="54"/>
  <c r="U208" i="54"/>
  <c r="AI207" i="54"/>
  <c r="AH207" i="54"/>
  <c r="AG207" i="54"/>
  <c r="AC207" i="54"/>
  <c r="Y207" i="54"/>
  <c r="U207" i="54"/>
  <c r="AI206" i="54"/>
  <c r="AH206" i="54"/>
  <c r="AG206" i="54"/>
  <c r="AC206" i="54"/>
  <c r="Y206" i="54"/>
  <c r="U206" i="54"/>
  <c r="AI205" i="54"/>
  <c r="AH205" i="54"/>
  <c r="AG205" i="54"/>
  <c r="AC205" i="54"/>
  <c r="Y205" i="54"/>
  <c r="U205" i="54"/>
  <c r="AI204" i="54"/>
  <c r="AH204" i="54"/>
  <c r="AG204" i="54"/>
  <c r="AC204" i="54"/>
  <c r="Y204" i="54"/>
  <c r="U204" i="54"/>
  <c r="AI203" i="54"/>
  <c r="AH203" i="54"/>
  <c r="AG203" i="54"/>
  <c r="AC203" i="54"/>
  <c r="Y203" i="54"/>
  <c r="U203" i="54"/>
  <c r="AI202" i="54"/>
  <c r="AH202" i="54"/>
  <c r="AG202" i="54"/>
  <c r="AC202" i="54"/>
  <c r="Y202" i="54"/>
  <c r="U202" i="54"/>
  <c r="AI201" i="54"/>
  <c r="AH201" i="54"/>
  <c r="AG201" i="54"/>
  <c r="AC201" i="54"/>
  <c r="Y201" i="54"/>
  <c r="U201" i="54"/>
  <c r="AI200" i="54"/>
  <c r="AH200" i="54"/>
  <c r="AG200" i="54"/>
  <c r="AC200" i="54"/>
  <c r="Y200" i="54"/>
  <c r="U200" i="54"/>
  <c r="AI199" i="54"/>
  <c r="AH199" i="54"/>
  <c r="AG199" i="54"/>
  <c r="AC199" i="54"/>
  <c r="Y199" i="54"/>
  <c r="U199" i="54"/>
  <c r="AI198" i="54"/>
  <c r="AH198" i="54"/>
  <c r="AG198" i="54"/>
  <c r="AC198" i="54"/>
  <c r="Y198" i="54"/>
  <c r="U198" i="54"/>
  <c r="AI197" i="54"/>
  <c r="AH197" i="54"/>
  <c r="AG197" i="54"/>
  <c r="AC197" i="54"/>
  <c r="Y197" i="54"/>
  <c r="U197" i="54"/>
  <c r="AI196" i="54"/>
  <c r="AH196" i="54"/>
  <c r="AG196" i="54"/>
  <c r="AC196" i="54"/>
  <c r="Y196" i="54"/>
  <c r="U196" i="54"/>
  <c r="AI195" i="54"/>
  <c r="AH195" i="54"/>
  <c r="AG195" i="54"/>
  <c r="AC195" i="54"/>
  <c r="Y195" i="54"/>
  <c r="U195" i="54"/>
  <c r="AI194" i="54"/>
  <c r="AH194" i="54"/>
  <c r="AG194" i="54"/>
  <c r="AC194" i="54"/>
  <c r="Y194" i="54"/>
  <c r="U194" i="54"/>
  <c r="AI193" i="54"/>
  <c r="AH193" i="54"/>
  <c r="AG193" i="54"/>
  <c r="AC193" i="54"/>
  <c r="Y193" i="54"/>
  <c r="U193" i="54"/>
  <c r="AI192" i="54"/>
  <c r="AH192" i="54"/>
  <c r="AG192" i="54"/>
  <c r="AC192" i="54"/>
  <c r="Y192" i="54"/>
  <c r="U192" i="54"/>
  <c r="AI191" i="54"/>
  <c r="AH191" i="54"/>
  <c r="AG191" i="54"/>
  <c r="AC191" i="54"/>
  <c r="Y191" i="54"/>
  <c r="U191" i="54"/>
  <c r="AI190" i="54"/>
  <c r="AH190" i="54"/>
  <c r="AG190" i="54"/>
  <c r="AC190" i="54"/>
  <c r="Y190" i="54"/>
  <c r="U190" i="54"/>
  <c r="AI189" i="54"/>
  <c r="AH189" i="54"/>
  <c r="AG189" i="54"/>
  <c r="AC189" i="54"/>
  <c r="Y189" i="54"/>
  <c r="U189" i="54"/>
  <c r="AI187" i="54"/>
  <c r="AH187" i="54"/>
  <c r="AG187" i="54"/>
  <c r="AD187" i="54"/>
  <c r="AC187" i="54"/>
  <c r="AB187" i="54"/>
  <c r="AA187" i="54"/>
  <c r="Z187" i="54"/>
  <c r="Y187" i="54"/>
  <c r="X187" i="54"/>
  <c r="W187" i="54"/>
  <c r="V187" i="54"/>
  <c r="U187" i="54"/>
  <c r="T187" i="54"/>
  <c r="S187" i="54"/>
  <c r="R187" i="54"/>
  <c r="O187" i="54"/>
  <c r="N187" i="54"/>
  <c r="M187" i="54"/>
  <c r="K187" i="54"/>
  <c r="J187" i="54"/>
  <c r="AI186" i="54"/>
  <c r="AH186" i="54"/>
  <c r="AG186" i="54"/>
  <c r="AC186" i="54"/>
  <c r="Y186" i="54"/>
  <c r="U186" i="54"/>
  <c r="AI185" i="54"/>
  <c r="AH185" i="54"/>
  <c r="AG185" i="54"/>
  <c r="AC185" i="54"/>
  <c r="Y185" i="54"/>
  <c r="U185" i="54"/>
  <c r="AI184" i="54"/>
  <c r="AH184" i="54"/>
  <c r="AG184" i="54"/>
  <c r="AC184" i="54"/>
  <c r="Y184" i="54"/>
  <c r="U184" i="54"/>
  <c r="AI183" i="54"/>
  <c r="AH183" i="54"/>
  <c r="AG183" i="54"/>
  <c r="AC183" i="54"/>
  <c r="Y183" i="54"/>
  <c r="U183" i="54"/>
  <c r="AI182" i="54"/>
  <c r="AH182" i="54"/>
  <c r="AG182" i="54"/>
  <c r="AC182" i="54"/>
  <c r="Y182" i="54"/>
  <c r="U182" i="54"/>
  <c r="AI181" i="54"/>
  <c r="AH181" i="54"/>
  <c r="AG181" i="54"/>
  <c r="AC181" i="54"/>
  <c r="Y181" i="54"/>
  <c r="U181" i="54"/>
  <c r="AI180" i="54"/>
  <c r="AH180" i="54"/>
  <c r="AG180" i="54"/>
  <c r="AC180" i="54"/>
  <c r="Y180" i="54"/>
  <c r="U180" i="54"/>
  <c r="AI179" i="54"/>
  <c r="AH179" i="54"/>
  <c r="AG179" i="54"/>
  <c r="AC179" i="54"/>
  <c r="Y179" i="54"/>
  <c r="U179" i="54"/>
  <c r="AI178" i="54"/>
  <c r="AH178" i="54"/>
  <c r="AG178" i="54"/>
  <c r="AC178" i="54"/>
  <c r="Y178" i="54"/>
  <c r="U178" i="54"/>
  <c r="AI177" i="54"/>
  <c r="AH177" i="54"/>
  <c r="AG177" i="54"/>
  <c r="AC177" i="54"/>
  <c r="Y177" i="54"/>
  <c r="U177" i="54"/>
  <c r="AI176" i="54"/>
  <c r="AH176" i="54"/>
  <c r="AG176" i="54"/>
  <c r="AC176" i="54"/>
  <c r="Y176" i="54"/>
  <c r="U176" i="54"/>
  <c r="AI175" i="54"/>
  <c r="AH175" i="54"/>
  <c r="AG175" i="54"/>
  <c r="AC175" i="54"/>
  <c r="Y175" i="54"/>
  <c r="U175" i="54"/>
  <c r="AI174" i="54"/>
  <c r="AH174" i="54"/>
  <c r="AG174" i="54"/>
  <c r="AC174" i="54"/>
  <c r="Y174" i="54"/>
  <c r="U174" i="54"/>
  <c r="AI173" i="54"/>
  <c r="AH173" i="54"/>
  <c r="AG173" i="54"/>
  <c r="AC173" i="54"/>
  <c r="Y173" i="54"/>
  <c r="U173" i="54"/>
  <c r="AI172" i="54"/>
  <c r="AH172" i="54"/>
  <c r="AG172" i="54"/>
  <c r="AC172" i="54"/>
  <c r="Y172" i="54"/>
  <c r="U172" i="54"/>
  <c r="AI171" i="54"/>
  <c r="AH171" i="54"/>
  <c r="AG171" i="54"/>
  <c r="AC171" i="54"/>
  <c r="Y171" i="54"/>
  <c r="U171" i="54"/>
  <c r="AI170" i="54"/>
  <c r="AH170" i="54"/>
  <c r="AG170" i="54"/>
  <c r="AC170" i="54"/>
  <c r="Y170" i="54"/>
  <c r="U170" i="54"/>
  <c r="AI169" i="54"/>
  <c r="AH169" i="54"/>
  <c r="AG169" i="54"/>
  <c r="AC169" i="54"/>
  <c r="Y169" i="54"/>
  <c r="U169" i="54"/>
  <c r="AI168" i="54"/>
  <c r="AH168" i="54"/>
  <c r="AG168" i="54"/>
  <c r="AC168" i="54"/>
  <c r="Y168" i="54"/>
  <c r="U168" i="54"/>
  <c r="AI167" i="54"/>
  <c r="AH167" i="54"/>
  <c r="AG167" i="54"/>
  <c r="AC167" i="54"/>
  <c r="Y167" i="54"/>
  <c r="U167" i="54"/>
  <c r="AI166" i="54"/>
  <c r="AH166" i="54"/>
  <c r="AG166" i="54"/>
  <c r="AC166" i="54"/>
  <c r="Y166" i="54"/>
  <c r="U166" i="54"/>
  <c r="AI165" i="54"/>
  <c r="AH165" i="54"/>
  <c r="AG165" i="54"/>
  <c r="AC165" i="54"/>
  <c r="Y165" i="54"/>
  <c r="U165" i="54"/>
  <c r="AI164" i="54"/>
  <c r="AH164" i="54"/>
  <c r="AG164" i="54"/>
  <c r="AC164" i="54"/>
  <c r="Y164" i="54"/>
  <c r="U164" i="54"/>
  <c r="AI163" i="54"/>
  <c r="AH163" i="54"/>
  <c r="AG163" i="54"/>
  <c r="AC163" i="54"/>
  <c r="Y163" i="54"/>
  <c r="U163" i="54"/>
  <c r="AI162" i="54"/>
  <c r="AH162" i="54"/>
  <c r="AG162" i="54"/>
  <c r="AC162" i="54"/>
  <c r="Y162" i="54"/>
  <c r="U162" i="54"/>
  <c r="AI161" i="54"/>
  <c r="AH161" i="54"/>
  <c r="AG161" i="54"/>
  <c r="AC161" i="54"/>
  <c r="Y161" i="54"/>
  <c r="U161" i="54"/>
  <c r="AI160" i="54"/>
  <c r="AH160" i="54"/>
  <c r="AG160" i="54"/>
  <c r="AC160" i="54"/>
  <c r="Y160" i="54"/>
  <c r="U160" i="54"/>
  <c r="AI159" i="54"/>
  <c r="AH159" i="54"/>
  <c r="AG159" i="54"/>
  <c r="AC159" i="54"/>
  <c r="Y159" i="54"/>
  <c r="U159" i="54"/>
  <c r="AI158" i="54"/>
  <c r="AH158" i="54"/>
  <c r="AG158" i="54"/>
  <c r="AC158" i="54"/>
  <c r="Y158" i="54"/>
  <c r="U158" i="54"/>
  <c r="AI157" i="54"/>
  <c r="AH157" i="54"/>
  <c r="AG157" i="54"/>
  <c r="AC157" i="54"/>
  <c r="Y157" i="54"/>
  <c r="U157" i="54"/>
  <c r="AI156" i="54"/>
  <c r="AH156" i="54"/>
  <c r="AG156" i="54"/>
  <c r="AC156" i="54"/>
  <c r="Y156" i="54"/>
  <c r="U156" i="54"/>
  <c r="AI155" i="54"/>
  <c r="AH155" i="54"/>
  <c r="AG155" i="54"/>
  <c r="AC155" i="54"/>
  <c r="Y155" i="54"/>
  <c r="U155" i="54"/>
  <c r="AI154" i="54"/>
  <c r="AH154" i="54"/>
  <c r="AG154" i="54"/>
  <c r="AC154" i="54"/>
  <c r="Y154" i="54"/>
  <c r="U154" i="54"/>
  <c r="AI153" i="54"/>
  <c r="AH153" i="54"/>
  <c r="AG153" i="54"/>
  <c r="AC153" i="54"/>
  <c r="Y153" i="54"/>
  <c r="U153" i="54"/>
  <c r="AI152" i="54"/>
  <c r="AH152" i="54"/>
  <c r="AG152" i="54"/>
  <c r="AC152" i="54"/>
  <c r="Y152" i="54"/>
  <c r="U152" i="54"/>
  <c r="AI151" i="54"/>
  <c r="AH151" i="54"/>
  <c r="AG151" i="54"/>
  <c r="AC151" i="54"/>
  <c r="Y151" i="54"/>
  <c r="U151" i="54"/>
  <c r="AI150" i="54"/>
  <c r="AH150" i="54"/>
  <c r="AG150" i="54"/>
  <c r="AC150" i="54"/>
  <c r="Y150" i="54"/>
  <c r="U150" i="54"/>
  <c r="AI149" i="54"/>
  <c r="AH149" i="54"/>
  <c r="AG149" i="54"/>
  <c r="AC149" i="54"/>
  <c r="Y149" i="54"/>
  <c r="U149" i="54"/>
  <c r="AI148" i="54"/>
  <c r="AH148" i="54"/>
  <c r="AG148" i="54"/>
  <c r="AC148" i="54"/>
  <c r="Y148" i="54"/>
  <c r="U148" i="54"/>
  <c r="AI147" i="54"/>
  <c r="AH147" i="54"/>
  <c r="AG147" i="54"/>
  <c r="AC147" i="54"/>
  <c r="Y147" i="54"/>
  <c r="U147" i="54"/>
  <c r="AI146" i="54"/>
  <c r="AH146" i="54"/>
  <c r="AG146" i="54"/>
  <c r="AC146" i="54"/>
  <c r="Y146" i="54"/>
  <c r="U146" i="54"/>
  <c r="AI145" i="54"/>
  <c r="AH145" i="54"/>
  <c r="AG145" i="54"/>
  <c r="AC145" i="54"/>
  <c r="Y145" i="54"/>
  <c r="U145" i="54"/>
  <c r="AI144" i="54"/>
  <c r="AH144" i="54"/>
  <c r="AG144" i="54"/>
  <c r="AC144" i="54"/>
  <c r="Y144" i="54"/>
  <c r="U144" i="54"/>
  <c r="AI143" i="54"/>
  <c r="AH143" i="54"/>
  <c r="AG143" i="54"/>
  <c r="AC143" i="54"/>
  <c r="Y143" i="54"/>
  <c r="U143" i="54"/>
  <c r="AI142" i="54"/>
  <c r="AH142" i="54"/>
  <c r="AG142" i="54"/>
  <c r="AC142" i="54"/>
  <c r="Y142" i="54"/>
  <c r="U142" i="54"/>
  <c r="AI141" i="54"/>
  <c r="AH141" i="54"/>
  <c r="AG141" i="54"/>
  <c r="AC141" i="54"/>
  <c r="Y141" i="54"/>
  <c r="U141" i="54"/>
  <c r="AI140" i="54"/>
  <c r="AH140" i="54"/>
  <c r="AG140" i="54"/>
  <c r="AC140" i="54"/>
  <c r="Y140" i="54"/>
  <c r="U140" i="54"/>
  <c r="AI139" i="54"/>
  <c r="AH139" i="54"/>
  <c r="AG139" i="54"/>
  <c r="AC139" i="54"/>
  <c r="Y139" i="54"/>
  <c r="U139" i="54"/>
  <c r="AI138" i="54"/>
  <c r="AH138" i="54"/>
  <c r="AG138" i="54"/>
  <c r="AC138" i="54"/>
  <c r="Y138" i="54"/>
  <c r="U138" i="54"/>
  <c r="AI137" i="54"/>
  <c r="AH137" i="54"/>
  <c r="AG137" i="54"/>
  <c r="AC137" i="54"/>
  <c r="Y137" i="54"/>
  <c r="U137" i="54"/>
  <c r="AI136" i="54"/>
  <c r="AH136" i="54"/>
  <c r="AG136" i="54"/>
  <c r="AC136" i="54"/>
  <c r="Y136" i="54"/>
  <c r="U136" i="54"/>
  <c r="AI135" i="54"/>
  <c r="AH135" i="54"/>
  <c r="AG135" i="54"/>
  <c r="AC135" i="54"/>
  <c r="Y135" i="54"/>
  <c r="U135" i="54"/>
  <c r="AI134" i="54"/>
  <c r="AH134" i="54"/>
  <c r="AG134" i="54"/>
  <c r="AC134" i="54"/>
  <c r="Y134" i="54"/>
  <c r="U134" i="54"/>
  <c r="AI133" i="54"/>
  <c r="AH133" i="54"/>
  <c r="AG133" i="54"/>
  <c r="AC133" i="54"/>
  <c r="Y133" i="54"/>
  <c r="U133" i="54"/>
  <c r="AI132" i="54"/>
  <c r="AH132" i="54"/>
  <c r="AG132" i="54"/>
  <c r="AC132" i="54"/>
  <c r="Y132" i="54"/>
  <c r="U132" i="54"/>
  <c r="AI131" i="54"/>
  <c r="AH131" i="54"/>
  <c r="AG131" i="54"/>
  <c r="AC131" i="54"/>
  <c r="Y131" i="54"/>
  <c r="U131" i="54"/>
  <c r="AI130" i="54"/>
  <c r="AH130" i="54"/>
  <c r="AG130" i="54"/>
  <c r="AC130" i="54"/>
  <c r="Y130" i="54"/>
  <c r="U130" i="54"/>
  <c r="AI129" i="54"/>
  <c r="AH129" i="54"/>
  <c r="AG129" i="54"/>
  <c r="AC129" i="54"/>
  <c r="Y129" i="54"/>
  <c r="U129" i="54"/>
  <c r="AI128" i="54"/>
  <c r="AH128" i="54"/>
  <c r="AG128" i="54"/>
  <c r="AC128" i="54"/>
  <c r="Y128" i="54"/>
  <c r="U128" i="54"/>
  <c r="AI127" i="54"/>
  <c r="AH127" i="54"/>
  <c r="AG127" i="54"/>
  <c r="AC127" i="54"/>
  <c r="Y127" i="54"/>
  <c r="U127" i="54"/>
  <c r="AI126" i="54"/>
  <c r="AH126" i="54"/>
  <c r="AG126" i="54"/>
  <c r="AC126" i="54"/>
  <c r="Y126" i="54"/>
  <c r="U126" i="54"/>
  <c r="AI125" i="54"/>
  <c r="AH125" i="54"/>
  <c r="AG125" i="54"/>
  <c r="AC125" i="54"/>
  <c r="Y125" i="54"/>
  <c r="U125" i="54"/>
  <c r="AI124" i="54"/>
  <c r="AH124" i="54"/>
  <c r="AG124" i="54"/>
  <c r="AC124" i="54"/>
  <c r="Y124" i="54"/>
  <c r="U124" i="54"/>
  <c r="AI123" i="54"/>
  <c r="AH123" i="54"/>
  <c r="AG123" i="54"/>
  <c r="AC123" i="54"/>
  <c r="Y123" i="54"/>
  <c r="U123" i="54"/>
  <c r="AI122" i="54"/>
  <c r="AH122" i="54"/>
  <c r="AG122" i="54"/>
  <c r="AC122" i="54"/>
  <c r="Y122" i="54"/>
  <c r="U122" i="54"/>
  <c r="AI121" i="54"/>
  <c r="AH121" i="54"/>
  <c r="AG121" i="54"/>
  <c r="AC121" i="54"/>
  <c r="Y121" i="54"/>
  <c r="U121" i="54"/>
  <c r="AI119" i="54"/>
  <c r="AH119" i="54"/>
  <c r="AG119" i="54"/>
  <c r="AC119" i="54"/>
  <c r="AB119" i="54"/>
  <c r="AA119" i="54"/>
  <c r="Z119" i="54"/>
  <c r="Y119" i="54"/>
  <c r="X119" i="54"/>
  <c r="W119" i="54"/>
  <c r="V119" i="54"/>
  <c r="U119" i="54"/>
  <c r="T119" i="54"/>
  <c r="S119" i="54"/>
  <c r="R119" i="54"/>
  <c r="O119" i="54"/>
  <c r="N119" i="54"/>
  <c r="M119" i="54"/>
  <c r="K119" i="54"/>
  <c r="J119" i="54"/>
  <c r="AI118" i="54"/>
  <c r="AH118" i="54"/>
  <c r="AG118" i="54"/>
  <c r="AC118" i="54"/>
  <c r="AI117" i="54"/>
  <c r="AH117" i="54"/>
  <c r="AG117" i="54"/>
  <c r="AC117" i="54"/>
  <c r="AI116" i="54"/>
  <c r="AH116" i="54"/>
  <c r="AG116" i="54"/>
  <c r="AC116" i="54"/>
  <c r="AI115" i="54"/>
  <c r="AH115" i="54"/>
  <c r="AG115" i="54"/>
  <c r="AC115" i="54"/>
  <c r="AI114" i="54"/>
  <c r="AH114" i="54"/>
  <c r="AG114" i="54"/>
  <c r="AC114" i="54"/>
  <c r="AI113" i="54"/>
  <c r="AH113" i="54"/>
  <c r="AG113" i="54"/>
  <c r="AC113" i="54"/>
  <c r="AI112" i="54"/>
  <c r="AH112" i="54"/>
  <c r="AG112" i="54"/>
  <c r="AC112" i="54"/>
  <c r="AI111" i="54"/>
  <c r="AH111" i="54"/>
  <c r="AG111" i="54"/>
  <c r="AC111" i="54"/>
  <c r="AI110" i="54"/>
  <c r="AH110" i="54"/>
  <c r="AG110" i="54"/>
  <c r="AC110" i="54"/>
  <c r="AI109" i="54"/>
  <c r="AH109" i="54"/>
  <c r="AG109" i="54"/>
  <c r="AC109" i="54"/>
  <c r="AI108" i="54"/>
  <c r="AH108" i="54"/>
  <c r="AG108" i="54"/>
  <c r="AC108" i="54"/>
  <c r="AI107" i="54"/>
  <c r="AH107" i="54"/>
  <c r="AG107" i="54"/>
  <c r="AC107" i="54"/>
  <c r="AI106" i="54"/>
  <c r="AH106" i="54"/>
  <c r="AG106" i="54"/>
  <c r="AC106" i="54"/>
  <c r="AI105" i="54"/>
  <c r="AH105" i="54"/>
  <c r="AG105" i="54"/>
  <c r="AC105" i="54"/>
  <c r="AI104" i="54"/>
  <c r="AH104" i="54"/>
  <c r="AG104" i="54"/>
  <c r="AC104" i="54"/>
  <c r="AI103" i="54"/>
  <c r="AH103" i="54"/>
  <c r="AG103" i="54"/>
  <c r="AC103" i="54"/>
  <c r="AI102" i="54"/>
  <c r="AH102" i="54"/>
  <c r="AG102" i="54"/>
  <c r="AC102" i="54"/>
  <c r="AI101" i="54"/>
  <c r="AH101" i="54"/>
  <c r="AG101" i="54"/>
  <c r="AC101" i="54"/>
  <c r="AI100" i="54"/>
  <c r="AH100" i="54"/>
  <c r="AG100" i="54"/>
  <c r="AC100" i="54"/>
  <c r="AI99" i="54"/>
  <c r="AH99" i="54"/>
  <c r="AG99" i="54"/>
  <c r="AC99" i="54"/>
  <c r="AI98" i="54"/>
  <c r="AH98" i="54"/>
  <c r="AG98" i="54"/>
  <c r="AC98" i="54"/>
  <c r="AI97" i="54"/>
  <c r="AH97" i="54"/>
  <c r="AG97" i="54"/>
  <c r="AC97" i="54"/>
  <c r="AI96" i="54"/>
  <c r="AH96" i="54"/>
  <c r="AG96" i="54"/>
  <c r="AC96" i="54"/>
  <c r="AI95" i="54"/>
  <c r="AH95" i="54"/>
  <c r="AG95" i="54"/>
  <c r="AC95" i="54"/>
  <c r="AI94" i="54"/>
  <c r="AH94" i="54"/>
  <c r="AG94" i="54"/>
  <c r="AC94" i="54"/>
  <c r="AI93" i="54"/>
  <c r="AH93" i="54"/>
  <c r="AG93" i="54"/>
  <c r="AC93" i="54"/>
  <c r="AI92" i="54"/>
  <c r="AH92" i="54"/>
  <c r="AG92" i="54"/>
  <c r="AC92" i="54"/>
  <c r="AI91" i="54"/>
  <c r="AH91" i="54"/>
  <c r="AG91" i="54"/>
  <c r="AC91" i="54"/>
  <c r="AI90" i="54"/>
  <c r="AH90" i="54"/>
  <c r="AG90" i="54"/>
  <c r="AC90" i="54"/>
  <c r="Y90" i="54"/>
  <c r="AI89" i="54"/>
  <c r="AH89" i="54"/>
  <c r="AG89" i="54"/>
  <c r="AC89" i="54"/>
  <c r="Y89" i="54"/>
  <c r="AI88" i="54"/>
  <c r="AH88" i="54"/>
  <c r="AG88" i="54"/>
  <c r="AC88" i="54"/>
  <c r="Y88" i="54"/>
  <c r="AI87" i="54"/>
  <c r="AH87" i="54"/>
  <c r="AG87" i="54"/>
  <c r="AC87" i="54"/>
  <c r="Y87" i="54"/>
  <c r="AI86" i="54"/>
  <c r="AH86" i="54"/>
  <c r="AG86" i="54"/>
  <c r="AC86" i="54"/>
  <c r="Y86" i="54"/>
  <c r="AI85" i="54"/>
  <c r="AH85" i="54"/>
  <c r="AG85" i="54"/>
  <c r="AC85" i="54"/>
  <c r="Y85" i="54"/>
  <c r="AI84" i="54"/>
  <c r="AH84" i="54"/>
  <c r="AG84" i="54"/>
  <c r="AC84" i="54"/>
  <c r="Y84" i="54"/>
  <c r="AI83" i="54"/>
  <c r="AH83" i="54"/>
  <c r="AG83" i="54"/>
  <c r="AC83" i="54"/>
  <c r="Y83" i="54"/>
  <c r="AI82" i="54"/>
  <c r="AH82" i="54"/>
  <c r="AG82" i="54"/>
  <c r="AC82" i="54"/>
  <c r="Y82" i="54"/>
  <c r="AI81" i="54"/>
  <c r="AH81" i="54"/>
  <c r="AG81" i="54"/>
  <c r="AC81" i="54"/>
  <c r="Y81" i="54"/>
  <c r="AI80" i="54"/>
  <c r="AH80" i="54"/>
  <c r="AG80" i="54"/>
  <c r="AC80" i="54"/>
  <c r="Y80" i="54"/>
  <c r="AI79" i="54"/>
  <c r="AH79" i="54"/>
  <c r="AG79" i="54"/>
  <c r="AC79" i="54"/>
  <c r="Y79" i="54"/>
  <c r="AI78" i="54"/>
  <c r="AH78" i="54"/>
  <c r="AG78" i="54"/>
  <c r="AC78" i="54"/>
  <c r="Y78" i="54"/>
  <c r="AI77" i="54"/>
  <c r="AH77" i="54"/>
  <c r="AG77" i="54"/>
  <c r="AC77" i="54"/>
  <c r="Y77" i="54"/>
  <c r="AI76" i="54"/>
  <c r="AH76" i="54"/>
  <c r="AG76" i="54"/>
  <c r="AC76" i="54"/>
  <c r="Y76" i="54"/>
  <c r="AI75" i="54"/>
  <c r="AH75" i="54"/>
  <c r="AG75" i="54"/>
  <c r="AC75" i="54"/>
  <c r="Y75" i="54"/>
  <c r="AI74" i="54"/>
  <c r="AH74" i="54"/>
  <c r="AG74" i="54"/>
  <c r="AC74" i="54"/>
  <c r="Y74" i="54"/>
  <c r="AI72" i="54"/>
  <c r="AH72" i="54"/>
  <c r="AG72" i="54"/>
  <c r="AD72" i="54"/>
  <c r="AC72" i="54"/>
  <c r="AB72" i="54"/>
  <c r="AA72" i="54"/>
  <c r="Z72" i="54"/>
  <c r="Y72" i="54"/>
  <c r="X72" i="54"/>
  <c r="W72" i="54"/>
  <c r="V72" i="54"/>
  <c r="U72" i="54"/>
  <c r="T72" i="54"/>
  <c r="S72" i="54"/>
  <c r="R72" i="54"/>
  <c r="O72" i="54"/>
  <c r="N72" i="54"/>
  <c r="M72" i="54"/>
  <c r="K72" i="54"/>
  <c r="J72" i="54"/>
  <c r="AI71" i="54"/>
  <c r="AH71" i="54"/>
  <c r="AG71" i="54"/>
  <c r="AC71" i="54"/>
  <c r="Y71" i="54"/>
  <c r="U71" i="54"/>
  <c r="AI70" i="54"/>
  <c r="AH70" i="54"/>
  <c r="AG70" i="54"/>
  <c r="AC70" i="54"/>
  <c r="Y70" i="54"/>
  <c r="U70" i="54"/>
  <c r="AI69" i="54"/>
  <c r="AH69" i="54"/>
  <c r="AG69" i="54"/>
  <c r="AC69" i="54"/>
  <c r="Y69" i="54"/>
  <c r="U69" i="54"/>
  <c r="AI68" i="54"/>
  <c r="AH68" i="54"/>
  <c r="AG68" i="54"/>
  <c r="AC68" i="54"/>
  <c r="Y68" i="54"/>
  <c r="U68" i="54"/>
  <c r="AI67" i="54"/>
  <c r="AH67" i="54"/>
  <c r="AG67" i="54"/>
  <c r="AC67" i="54"/>
  <c r="Y67" i="54"/>
  <c r="U67" i="54"/>
  <c r="AI66" i="54"/>
  <c r="AH66" i="54"/>
  <c r="AG66" i="54"/>
  <c r="AC66" i="54"/>
  <c r="Y66" i="54"/>
  <c r="U66" i="54"/>
  <c r="AI65" i="54"/>
  <c r="AH65" i="54"/>
  <c r="AG65" i="54"/>
  <c r="AC65" i="54"/>
  <c r="Y65" i="54"/>
  <c r="U65" i="54"/>
  <c r="AI64" i="54"/>
  <c r="AH64" i="54"/>
  <c r="AG64" i="54"/>
  <c r="AC64" i="54"/>
  <c r="Y64" i="54"/>
  <c r="U64" i="54"/>
  <c r="AI63" i="54"/>
  <c r="AH63" i="54"/>
  <c r="AG63" i="54"/>
  <c r="AC63" i="54"/>
  <c r="Y63" i="54"/>
  <c r="U63" i="54"/>
  <c r="AI62" i="54"/>
  <c r="AH62" i="54"/>
  <c r="AG62" i="54"/>
  <c r="AC62" i="54"/>
  <c r="Y62" i="54"/>
  <c r="U62" i="54"/>
  <c r="AI61" i="54"/>
  <c r="AH61" i="54"/>
  <c r="AG61" i="54"/>
  <c r="AC61" i="54"/>
  <c r="Y61" i="54"/>
  <c r="U61" i="54"/>
  <c r="AI60" i="54"/>
  <c r="AH60" i="54"/>
  <c r="AG60" i="54"/>
  <c r="AC60" i="54"/>
  <c r="Y60" i="54"/>
  <c r="U60" i="54"/>
  <c r="AI59" i="54"/>
  <c r="AH59" i="54"/>
  <c r="AG59" i="54"/>
  <c r="AC59" i="54"/>
  <c r="Y59" i="54"/>
  <c r="U59" i="54"/>
  <c r="AI58" i="54"/>
  <c r="AH58" i="54"/>
  <c r="AG58" i="54"/>
  <c r="AC58" i="54"/>
  <c r="Y58" i="54"/>
  <c r="U58" i="54"/>
  <c r="AI57" i="54"/>
  <c r="AH57" i="54"/>
  <c r="AG57" i="54"/>
  <c r="AC57" i="54"/>
  <c r="Y57" i="54"/>
  <c r="U57" i="54"/>
  <c r="AI56" i="54"/>
  <c r="AH56" i="54"/>
  <c r="AG56" i="54"/>
  <c r="AC56" i="54"/>
  <c r="Y56" i="54"/>
  <c r="U56" i="54"/>
  <c r="AI55" i="54"/>
  <c r="AH55" i="54"/>
  <c r="AG55" i="54"/>
  <c r="AC55" i="54"/>
  <c r="Y55" i="54"/>
  <c r="U55" i="54"/>
  <c r="AI54" i="54"/>
  <c r="AH54" i="54"/>
  <c r="AG54" i="54"/>
  <c r="AC54" i="54"/>
  <c r="Y54" i="54"/>
  <c r="U54" i="54"/>
  <c r="AI53" i="54"/>
  <c r="AH53" i="54"/>
  <c r="AG53" i="54"/>
  <c r="AC53" i="54"/>
  <c r="Y53" i="54"/>
  <c r="U53" i="54"/>
  <c r="AI52" i="54"/>
  <c r="AH52" i="54"/>
  <c r="AG52" i="54"/>
  <c r="AC52" i="54"/>
  <c r="Y52" i="54"/>
  <c r="U52" i="54"/>
  <c r="AI51" i="54"/>
  <c r="AH51" i="54"/>
  <c r="AG51" i="54"/>
  <c r="AC51" i="54"/>
  <c r="Y51" i="54"/>
  <c r="U51" i="54"/>
  <c r="AI50" i="54"/>
  <c r="AH50" i="54"/>
  <c r="AG50" i="54"/>
  <c r="AC50" i="54"/>
  <c r="Y50" i="54"/>
  <c r="U50" i="54"/>
  <c r="AI49" i="54"/>
  <c r="AH49" i="54"/>
  <c r="AG49" i="54"/>
  <c r="AC49" i="54"/>
  <c r="Y49" i="54"/>
  <c r="U49" i="54"/>
  <c r="AI48" i="54"/>
  <c r="AH48" i="54"/>
  <c r="AG48" i="54"/>
  <c r="AC48" i="54"/>
  <c r="Y48" i="54"/>
  <c r="U48" i="54"/>
  <c r="AI47" i="54"/>
  <c r="AH47" i="54"/>
  <c r="AG47" i="54"/>
  <c r="AC47" i="54"/>
  <c r="Y47" i="54"/>
  <c r="U47" i="54"/>
  <c r="AI46" i="54"/>
  <c r="AH46" i="54"/>
  <c r="AG46" i="54"/>
  <c r="AC46" i="54"/>
  <c r="Y46" i="54"/>
  <c r="U46" i="54"/>
  <c r="AI45" i="54"/>
  <c r="AH45" i="54"/>
  <c r="AG45" i="54"/>
  <c r="AC45" i="54"/>
  <c r="Y45" i="54"/>
  <c r="U45" i="54"/>
  <c r="AI43" i="54"/>
  <c r="AH43" i="54"/>
  <c r="AG43" i="54"/>
  <c r="AD43" i="54"/>
  <c r="AC43" i="54"/>
  <c r="AB43" i="54"/>
  <c r="AA43" i="54"/>
  <c r="Z43" i="54"/>
  <c r="Y43" i="54"/>
  <c r="X43" i="54"/>
  <c r="W43" i="54"/>
  <c r="V43" i="54"/>
  <c r="U43" i="54"/>
  <c r="T43" i="54"/>
  <c r="S43" i="54"/>
  <c r="R43" i="54"/>
  <c r="O43" i="54"/>
  <c r="N43" i="54"/>
  <c r="M43" i="54"/>
  <c r="K43" i="54"/>
  <c r="J43" i="54"/>
  <c r="AI42" i="54"/>
  <c r="AH42" i="54"/>
  <c r="AG42" i="54"/>
  <c r="AC42" i="54"/>
  <c r="Y42" i="54"/>
  <c r="U42" i="54"/>
  <c r="AI41" i="54"/>
  <c r="AH41" i="54"/>
  <c r="AG41" i="54"/>
  <c r="AC41" i="54"/>
  <c r="Y41" i="54"/>
  <c r="U41" i="54"/>
  <c r="AI40" i="54"/>
  <c r="AH40" i="54"/>
  <c r="AG40" i="54"/>
  <c r="AC40" i="54"/>
  <c r="Y40" i="54"/>
  <c r="U40" i="54"/>
  <c r="AI39" i="54"/>
  <c r="AH39" i="54"/>
  <c r="AG39" i="54"/>
  <c r="AC39" i="54"/>
  <c r="Y39" i="54"/>
  <c r="U39" i="54"/>
  <c r="AI38" i="54"/>
  <c r="AH38" i="54"/>
  <c r="AG38" i="54"/>
  <c r="AC38" i="54"/>
  <c r="Y38" i="54"/>
  <c r="U38" i="54"/>
  <c r="AI37" i="54"/>
  <c r="AH37" i="54"/>
  <c r="AG37" i="54"/>
  <c r="AC37" i="54"/>
  <c r="Y37" i="54"/>
  <c r="U37" i="54"/>
  <c r="AI36" i="54"/>
  <c r="AH36" i="54"/>
  <c r="AG36" i="54"/>
  <c r="AC36" i="54"/>
  <c r="Y36" i="54"/>
  <c r="U36" i="54"/>
  <c r="AI35" i="54"/>
  <c r="AH35" i="54"/>
  <c r="AG35" i="54"/>
  <c r="AC35" i="54"/>
  <c r="Y35" i="54"/>
  <c r="U35" i="54"/>
  <c r="AI34" i="54"/>
  <c r="AH34" i="54"/>
  <c r="AG34" i="54"/>
  <c r="AC34" i="54"/>
  <c r="Y34" i="54"/>
  <c r="U34" i="54"/>
  <c r="AI33" i="54"/>
  <c r="AH33" i="54"/>
  <c r="AG33" i="54"/>
  <c r="AC33" i="54"/>
  <c r="Y33" i="54"/>
  <c r="U33" i="54"/>
  <c r="AI32" i="54"/>
  <c r="AH32" i="54"/>
  <c r="AG32" i="54"/>
  <c r="AC32" i="54"/>
  <c r="Y32" i="54"/>
  <c r="U32" i="54"/>
  <c r="AI31" i="54"/>
  <c r="AH31" i="54"/>
  <c r="AG31" i="54"/>
  <c r="AC31" i="54"/>
  <c r="Y31" i="54"/>
  <c r="U31" i="54"/>
  <c r="AI30" i="54"/>
  <c r="AH30" i="54"/>
  <c r="AG30" i="54"/>
  <c r="AC30" i="54"/>
  <c r="Y30" i="54"/>
  <c r="U30" i="54"/>
  <c r="AI29" i="54"/>
  <c r="AH29" i="54"/>
  <c r="AG29" i="54"/>
  <c r="AC29" i="54"/>
  <c r="Y29" i="54"/>
  <c r="U29" i="54"/>
  <c r="AI27" i="54"/>
  <c r="AH27" i="54"/>
  <c r="AG27" i="54"/>
  <c r="AD27" i="54"/>
  <c r="AC27" i="54"/>
  <c r="AB27" i="54"/>
  <c r="AA27" i="54"/>
  <c r="Z27" i="54"/>
  <c r="Y27" i="54"/>
  <c r="X27" i="54"/>
  <c r="W27" i="54"/>
  <c r="V27" i="54"/>
  <c r="U27" i="54"/>
  <c r="T27" i="54"/>
  <c r="S27" i="54"/>
  <c r="R27" i="54"/>
  <c r="O27" i="54"/>
  <c r="N27" i="54"/>
  <c r="M27" i="54"/>
  <c r="K27" i="54"/>
  <c r="J27" i="54"/>
  <c r="AI26" i="54"/>
  <c r="AH26" i="54"/>
  <c r="AG26" i="54"/>
  <c r="AC26" i="54"/>
  <c r="Y26" i="54"/>
  <c r="U26" i="54"/>
  <c r="AI25" i="54"/>
  <c r="AH25" i="54"/>
  <c r="AG25" i="54"/>
  <c r="AC25" i="54"/>
  <c r="Y25" i="54"/>
  <c r="U25" i="54"/>
  <c r="AI24" i="54"/>
  <c r="AH24" i="54"/>
  <c r="AG24" i="54"/>
  <c r="AC24" i="54"/>
  <c r="Y24" i="54"/>
  <c r="U24" i="54"/>
  <c r="AI23" i="54"/>
  <c r="AH23" i="54"/>
  <c r="AG23" i="54"/>
  <c r="AC23" i="54"/>
  <c r="Y23" i="54"/>
  <c r="U23" i="54"/>
  <c r="AI22" i="54"/>
  <c r="AH22" i="54"/>
  <c r="AG22" i="54"/>
  <c r="AC22" i="54"/>
  <c r="Y22" i="54"/>
  <c r="U22" i="54"/>
  <c r="AI21" i="54"/>
  <c r="AH21" i="54"/>
  <c r="AG21" i="54"/>
  <c r="AC21" i="54"/>
  <c r="Y21" i="54"/>
  <c r="U21" i="54"/>
  <c r="AI20" i="54"/>
  <c r="AH20" i="54"/>
  <c r="AG20" i="54"/>
  <c r="AC20" i="54"/>
  <c r="Y20" i="54"/>
  <c r="U20" i="54"/>
  <c r="AI18" i="54"/>
  <c r="AH18" i="54"/>
  <c r="AG18" i="54"/>
  <c r="AD18" i="54"/>
  <c r="AC18" i="54"/>
  <c r="AB18" i="54"/>
  <c r="AA18" i="54"/>
  <c r="Z18" i="54"/>
  <c r="Y18" i="54"/>
  <c r="X18" i="54"/>
  <c r="W18" i="54"/>
  <c r="V18" i="54"/>
  <c r="U18" i="54"/>
  <c r="T18" i="54"/>
  <c r="S18" i="54"/>
  <c r="R18" i="54"/>
  <c r="O18" i="54"/>
  <c r="N18" i="54"/>
  <c r="M18" i="54"/>
  <c r="K18" i="54"/>
  <c r="J18" i="54"/>
  <c r="AI17" i="54"/>
  <c r="AH17" i="54"/>
  <c r="AG17" i="54"/>
  <c r="AC17" i="54"/>
  <c r="Y17" i="54"/>
  <c r="U17" i="54"/>
  <c r="AI16" i="54"/>
  <c r="AH16" i="54"/>
  <c r="AG16" i="54"/>
  <c r="AC16" i="54"/>
  <c r="Y16" i="54"/>
  <c r="U16" i="54"/>
  <c r="AI15" i="54"/>
  <c r="AH15" i="54"/>
  <c r="AG15" i="54"/>
  <c r="AC15" i="54"/>
  <c r="Y15" i="54"/>
  <c r="U15" i="54"/>
  <c r="AI14" i="54"/>
  <c r="AH14" i="54"/>
  <c r="AG14" i="54"/>
  <c r="AC14" i="54"/>
  <c r="Y14" i="54"/>
  <c r="U14" i="54"/>
  <c r="AI13" i="54"/>
  <c r="AH13" i="54"/>
  <c r="AG13" i="54"/>
  <c r="AC13" i="54"/>
  <c r="Y13" i="54"/>
  <c r="U13" i="54"/>
  <c r="AI12" i="54"/>
  <c r="AH12" i="54"/>
  <c r="AG12" i="54"/>
  <c r="AC12" i="54"/>
  <c r="Y12" i="54"/>
  <c r="U12" i="54"/>
  <c r="AI11" i="54"/>
  <c r="AH11" i="54"/>
  <c r="AG11" i="54"/>
  <c r="AC11" i="54"/>
  <c r="Y11" i="54"/>
  <c r="U11" i="54"/>
  <c r="AI10" i="54"/>
  <c r="AH10" i="54"/>
  <c r="AG10" i="54"/>
  <c r="AC10" i="54"/>
  <c r="Y10" i="54"/>
  <c r="U10" i="54"/>
  <c r="AI9" i="54"/>
  <c r="AH9" i="54"/>
  <c r="AG9" i="54"/>
  <c r="AC9" i="54"/>
  <c r="Y9" i="54"/>
  <c r="U9" i="54"/>
  <c r="Y25" i="53"/>
  <c r="X25" i="53"/>
  <c r="W25" i="53"/>
  <c r="V25" i="53"/>
  <c r="U25" i="53"/>
  <c r="T25" i="53"/>
  <c r="S25" i="53"/>
  <c r="R25" i="53"/>
  <c r="Q25" i="53"/>
  <c r="P25" i="53"/>
  <c r="O25" i="53"/>
  <c r="N25" i="53"/>
  <c r="M25" i="53"/>
  <c r="L25" i="53"/>
  <c r="K25" i="53"/>
  <c r="J25" i="53"/>
  <c r="I25" i="53"/>
  <c r="H25" i="53"/>
  <c r="G25" i="53"/>
  <c r="F25" i="53"/>
  <c r="E25" i="53"/>
  <c r="D25" i="53"/>
  <c r="C25" i="53"/>
  <c r="B25" i="53"/>
  <c r="A25" i="53"/>
  <c r="Y24" i="53"/>
  <c r="X24" i="53"/>
  <c r="W24" i="53"/>
  <c r="V24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Y23" i="53"/>
  <c r="X23" i="53"/>
  <c r="W23" i="53"/>
  <c r="V23" i="53"/>
  <c r="U23" i="53"/>
  <c r="T23" i="53"/>
  <c r="S23" i="53"/>
  <c r="R23" i="53"/>
  <c r="Q23" i="53"/>
  <c r="P23" i="53"/>
  <c r="O23" i="53"/>
  <c r="N23" i="53"/>
  <c r="M23" i="53"/>
  <c r="L23" i="53"/>
  <c r="K23" i="53"/>
  <c r="J23" i="53"/>
  <c r="I23" i="53"/>
  <c r="H23" i="53"/>
  <c r="G23" i="53"/>
  <c r="F23" i="53"/>
  <c r="E23" i="53"/>
  <c r="D23" i="53"/>
  <c r="C23" i="53"/>
  <c r="B23" i="53"/>
  <c r="Y22" i="53"/>
  <c r="X22" i="53"/>
  <c r="W22" i="53"/>
  <c r="V22" i="53"/>
  <c r="U22" i="53"/>
  <c r="T22" i="53"/>
  <c r="S22" i="53"/>
  <c r="R22" i="53"/>
  <c r="Q22" i="53"/>
  <c r="P22" i="53"/>
  <c r="O22" i="53"/>
  <c r="N22" i="53"/>
  <c r="M22" i="53"/>
  <c r="L22" i="53"/>
  <c r="K22" i="53"/>
  <c r="J22" i="53"/>
  <c r="I22" i="53"/>
  <c r="H22" i="53"/>
  <c r="G22" i="53"/>
  <c r="F22" i="53"/>
  <c r="E22" i="53"/>
  <c r="D22" i="53"/>
  <c r="C22" i="53"/>
  <c r="B22" i="53"/>
  <c r="Y21" i="53"/>
  <c r="X21" i="53"/>
  <c r="W21" i="53"/>
  <c r="V21" i="53"/>
  <c r="U21" i="53"/>
  <c r="T21" i="53"/>
  <c r="S21" i="53"/>
  <c r="R21" i="53"/>
  <c r="Q21" i="53"/>
  <c r="P21" i="53"/>
  <c r="O21" i="53"/>
  <c r="N21" i="53"/>
  <c r="M21" i="53"/>
  <c r="L21" i="53"/>
  <c r="K21" i="53"/>
  <c r="J21" i="53"/>
  <c r="I21" i="53"/>
  <c r="H21" i="53"/>
  <c r="G21" i="53"/>
  <c r="F21" i="53"/>
  <c r="E21" i="53"/>
  <c r="D21" i="53"/>
  <c r="C21" i="53"/>
  <c r="B21" i="53"/>
  <c r="Y20" i="53"/>
  <c r="X20" i="53"/>
  <c r="W20" i="53"/>
  <c r="V20" i="53"/>
  <c r="U20" i="53"/>
  <c r="T20" i="53"/>
  <c r="S20" i="53"/>
  <c r="R20" i="53"/>
  <c r="Q20" i="53"/>
  <c r="P20" i="53"/>
  <c r="O20" i="53"/>
  <c r="N20" i="53"/>
  <c r="M20" i="53"/>
  <c r="L20" i="53"/>
  <c r="K20" i="53"/>
  <c r="J20" i="53"/>
  <c r="I20" i="53"/>
  <c r="H20" i="53"/>
  <c r="G20" i="53"/>
  <c r="F20" i="53"/>
  <c r="E20" i="53"/>
  <c r="D20" i="53"/>
  <c r="C20" i="53"/>
  <c r="B20" i="53"/>
  <c r="Y19" i="53"/>
  <c r="X19" i="53"/>
  <c r="W19" i="53"/>
  <c r="V19" i="53"/>
  <c r="U19" i="53"/>
  <c r="T19" i="53"/>
  <c r="S19" i="53"/>
  <c r="R19" i="53"/>
  <c r="Q19" i="53"/>
  <c r="P19" i="53"/>
  <c r="O19" i="53"/>
  <c r="N19" i="53"/>
  <c r="M19" i="53"/>
  <c r="L19" i="53"/>
  <c r="K19" i="53"/>
  <c r="J19" i="53"/>
  <c r="I19" i="53"/>
  <c r="H19" i="53"/>
  <c r="G19" i="53"/>
  <c r="F19" i="53"/>
  <c r="E19" i="53"/>
  <c r="D19" i="53"/>
  <c r="C19" i="53"/>
  <c r="B19" i="53"/>
  <c r="Y18" i="53"/>
  <c r="X18" i="53"/>
  <c r="W18" i="53"/>
  <c r="V18" i="53"/>
  <c r="U18" i="53"/>
  <c r="T18" i="53"/>
  <c r="S18" i="53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B18" i="53"/>
  <c r="Y17" i="53"/>
  <c r="X17" i="53"/>
  <c r="W17" i="53"/>
  <c r="V17" i="53"/>
  <c r="U17" i="53"/>
  <c r="T17" i="53"/>
  <c r="S17" i="53"/>
  <c r="R17" i="53"/>
  <c r="Q17" i="53"/>
  <c r="P17" i="53"/>
  <c r="O17" i="53"/>
  <c r="N17" i="53"/>
  <c r="M17" i="53"/>
  <c r="L17" i="53"/>
  <c r="K17" i="53"/>
  <c r="J17" i="53"/>
  <c r="I17" i="53"/>
  <c r="H17" i="53"/>
  <c r="G17" i="53"/>
  <c r="F17" i="53"/>
  <c r="E17" i="53"/>
  <c r="D17" i="53"/>
  <c r="C17" i="53"/>
  <c r="B17" i="53"/>
  <c r="Y16" i="53"/>
  <c r="X16" i="53"/>
  <c r="W16" i="53"/>
  <c r="V16" i="53"/>
  <c r="U16" i="53"/>
  <c r="T16" i="53"/>
  <c r="S16" i="53"/>
  <c r="R16" i="53"/>
  <c r="Q16" i="53"/>
  <c r="P16" i="53"/>
  <c r="O16" i="53"/>
  <c r="N16" i="53"/>
  <c r="M16" i="53"/>
  <c r="L16" i="53"/>
  <c r="K16" i="53"/>
  <c r="J16" i="53"/>
  <c r="I16" i="53"/>
  <c r="H16" i="53"/>
  <c r="G16" i="53"/>
  <c r="F16" i="53"/>
  <c r="E16" i="53"/>
  <c r="D16" i="53"/>
  <c r="C16" i="53"/>
  <c r="B16" i="53"/>
  <c r="Y15" i="53"/>
  <c r="X15" i="53"/>
  <c r="W15" i="53"/>
  <c r="V15" i="53"/>
  <c r="U15" i="53"/>
  <c r="T15" i="53"/>
  <c r="S15" i="53"/>
  <c r="R15" i="53"/>
  <c r="Q15" i="53"/>
  <c r="P15" i="53"/>
  <c r="O15" i="53"/>
  <c r="N15" i="53"/>
  <c r="M15" i="53"/>
  <c r="L15" i="53"/>
  <c r="K15" i="53"/>
  <c r="J15" i="53"/>
  <c r="I15" i="53"/>
  <c r="H15" i="53"/>
  <c r="G15" i="53"/>
  <c r="F15" i="53"/>
  <c r="E15" i="53"/>
  <c r="D15" i="53"/>
  <c r="C15" i="53"/>
  <c r="B15" i="53"/>
  <c r="Y14" i="53"/>
  <c r="X14" i="53"/>
  <c r="W14" i="53"/>
  <c r="V14" i="53"/>
  <c r="U14" i="53"/>
  <c r="T14" i="53"/>
  <c r="S14" i="53"/>
  <c r="R14" i="53"/>
  <c r="Q14" i="53"/>
  <c r="P14" i="53"/>
  <c r="O14" i="53"/>
  <c r="N14" i="53"/>
  <c r="M14" i="53"/>
  <c r="L14" i="53"/>
  <c r="K14" i="53"/>
  <c r="J14" i="53"/>
  <c r="I14" i="53"/>
  <c r="H14" i="53"/>
  <c r="G14" i="53"/>
  <c r="F14" i="53"/>
  <c r="E14" i="53"/>
  <c r="D14" i="53"/>
  <c r="C14" i="53"/>
  <c r="B14" i="53"/>
  <c r="Y13" i="53"/>
  <c r="X13" i="53"/>
  <c r="W13" i="53"/>
  <c r="V13" i="53"/>
  <c r="U13" i="53"/>
  <c r="T13" i="53"/>
  <c r="S13" i="53"/>
  <c r="R13" i="53"/>
  <c r="Q13" i="53"/>
  <c r="P13" i="53"/>
  <c r="O13" i="53"/>
  <c r="N13" i="53"/>
  <c r="M13" i="53"/>
  <c r="L13" i="53"/>
  <c r="K13" i="53"/>
  <c r="J13" i="53"/>
  <c r="I13" i="53"/>
  <c r="H13" i="53"/>
  <c r="G13" i="53"/>
  <c r="F13" i="53"/>
  <c r="E13" i="53"/>
  <c r="D13" i="53"/>
  <c r="C13" i="53"/>
  <c r="B13" i="53"/>
  <c r="Y12" i="53"/>
  <c r="X12" i="53"/>
  <c r="W12" i="53"/>
  <c r="V12" i="53"/>
  <c r="U12" i="53"/>
  <c r="T12" i="53"/>
  <c r="S12" i="53"/>
  <c r="R12" i="53"/>
  <c r="Q12" i="53"/>
  <c r="P12" i="53"/>
  <c r="O12" i="53"/>
  <c r="N12" i="53"/>
  <c r="M12" i="53"/>
  <c r="L12" i="53"/>
  <c r="K12" i="53"/>
  <c r="J12" i="53"/>
  <c r="I12" i="53"/>
  <c r="H12" i="53"/>
  <c r="G12" i="53"/>
  <c r="F12" i="53"/>
  <c r="E12" i="53"/>
  <c r="D12" i="53"/>
  <c r="C12" i="53"/>
  <c r="B12" i="53"/>
  <c r="Y11" i="53"/>
  <c r="X11" i="53"/>
  <c r="W11" i="53"/>
  <c r="V11" i="53"/>
  <c r="U11" i="53"/>
  <c r="T11" i="53"/>
  <c r="S11" i="53"/>
  <c r="R11" i="53"/>
  <c r="Q11" i="53"/>
  <c r="P11" i="53"/>
  <c r="O11" i="53"/>
  <c r="N11" i="53"/>
  <c r="M11" i="53"/>
  <c r="L11" i="53"/>
  <c r="K11" i="53"/>
  <c r="J11" i="53"/>
  <c r="I11" i="53"/>
  <c r="H11" i="53"/>
  <c r="G11" i="53"/>
  <c r="F11" i="53"/>
  <c r="E11" i="53"/>
  <c r="D11" i="53"/>
  <c r="C11" i="53"/>
  <c r="B11" i="53"/>
  <c r="Y10" i="53"/>
  <c r="X10" i="53"/>
  <c r="W10" i="53"/>
  <c r="V10" i="53"/>
  <c r="U10" i="53"/>
  <c r="T10" i="53"/>
  <c r="S10" i="53"/>
  <c r="R10" i="53"/>
  <c r="Q10" i="53"/>
  <c r="P10" i="53"/>
  <c r="O10" i="53"/>
  <c r="N10" i="53"/>
  <c r="M10" i="53"/>
  <c r="L10" i="53"/>
  <c r="K10" i="53"/>
  <c r="J10" i="53"/>
  <c r="I10" i="53"/>
  <c r="H10" i="53"/>
  <c r="G10" i="53"/>
  <c r="F10" i="53"/>
  <c r="E10" i="53"/>
  <c r="D10" i="53"/>
  <c r="C10" i="53"/>
  <c r="B10" i="53"/>
  <c r="Y9" i="53"/>
  <c r="X9" i="53"/>
  <c r="W9" i="53"/>
  <c r="V9" i="53"/>
  <c r="U9" i="53"/>
  <c r="T9" i="53"/>
  <c r="S9" i="53"/>
  <c r="R9" i="53"/>
  <c r="Q9" i="53"/>
  <c r="P9" i="53"/>
  <c r="O9" i="53"/>
  <c r="N9" i="53"/>
  <c r="M9" i="53"/>
  <c r="L9" i="53"/>
  <c r="K9" i="53"/>
  <c r="J9" i="53"/>
  <c r="I9" i="53"/>
  <c r="H9" i="53"/>
  <c r="G9" i="53"/>
  <c r="F9" i="53"/>
  <c r="E9" i="53"/>
  <c r="D9" i="53"/>
  <c r="C9" i="53"/>
  <c r="B9" i="53"/>
  <c r="Y8" i="53"/>
  <c r="X8" i="53"/>
  <c r="W8" i="53"/>
  <c r="V8" i="53"/>
  <c r="U8" i="53"/>
  <c r="T8" i="53"/>
  <c r="S8" i="53"/>
  <c r="R8" i="53"/>
  <c r="Q8" i="53"/>
  <c r="P8" i="53"/>
  <c r="O8" i="53"/>
  <c r="N8" i="53"/>
  <c r="M8" i="53"/>
  <c r="L8" i="53"/>
  <c r="K8" i="53"/>
  <c r="J8" i="53"/>
  <c r="I8" i="53"/>
  <c r="H8" i="53"/>
  <c r="G8" i="53"/>
  <c r="F8" i="53"/>
  <c r="E8" i="53"/>
  <c r="D8" i="53"/>
  <c r="C8" i="53"/>
  <c r="B8" i="53"/>
  <c r="AJ345" i="52"/>
  <c r="AI345" i="52"/>
  <c r="AH345" i="52"/>
  <c r="AG345" i="52"/>
  <c r="AF345" i="52"/>
  <c r="AE345" i="52"/>
  <c r="AD345" i="52"/>
  <c r="AC345" i="52"/>
  <c r="AB345" i="52"/>
  <c r="AA345" i="52"/>
  <c r="Z345" i="52"/>
  <c r="Y345" i="52"/>
  <c r="X345" i="52"/>
  <c r="W345" i="52"/>
  <c r="V345" i="52"/>
  <c r="U345" i="52"/>
  <c r="T345" i="52"/>
  <c r="S345" i="52"/>
  <c r="R345" i="52"/>
  <c r="Q345" i="52"/>
  <c r="P345" i="52"/>
  <c r="O345" i="52"/>
  <c r="N345" i="52"/>
  <c r="M345" i="52"/>
  <c r="L345" i="52"/>
  <c r="K345" i="52"/>
  <c r="J345" i="52"/>
  <c r="A345" i="52"/>
  <c r="AJ344" i="52"/>
  <c r="AI344" i="52"/>
  <c r="AH344" i="52"/>
  <c r="AG344" i="52"/>
  <c r="AF344" i="52"/>
  <c r="AE344" i="52"/>
  <c r="AD344" i="52"/>
  <c r="AC344" i="52"/>
  <c r="AB344" i="52"/>
  <c r="AA344" i="52"/>
  <c r="Z344" i="52"/>
  <c r="Y344" i="52"/>
  <c r="X344" i="52"/>
  <c r="W344" i="52"/>
  <c r="V344" i="52"/>
  <c r="U344" i="52"/>
  <c r="T344" i="52"/>
  <c r="S344" i="52"/>
  <c r="R344" i="52"/>
  <c r="O344" i="52"/>
  <c r="N344" i="52"/>
  <c r="M344" i="52"/>
  <c r="K344" i="52"/>
  <c r="J344" i="52"/>
  <c r="AJ343" i="52"/>
  <c r="AI343" i="52"/>
  <c r="AH343" i="52"/>
  <c r="AG343" i="52"/>
  <c r="AC343" i="52"/>
  <c r="Y343" i="52"/>
  <c r="U343" i="52"/>
  <c r="AJ342" i="52"/>
  <c r="AI342" i="52"/>
  <c r="AH342" i="52"/>
  <c r="AG342" i="52"/>
  <c r="AC342" i="52"/>
  <c r="Y342" i="52"/>
  <c r="U342" i="52"/>
  <c r="AJ340" i="52"/>
  <c r="AI340" i="52"/>
  <c r="AH340" i="52"/>
  <c r="AG340" i="52"/>
  <c r="AF340" i="52"/>
  <c r="AE340" i="52"/>
  <c r="AD340" i="52"/>
  <c r="AC340" i="52"/>
  <c r="AB340" i="52"/>
  <c r="AA340" i="52"/>
  <c r="Z340" i="52"/>
  <c r="Y340" i="52"/>
  <c r="X340" i="52"/>
  <c r="W340" i="52"/>
  <c r="V340" i="52"/>
  <c r="U340" i="52"/>
  <c r="T340" i="52"/>
  <c r="S340" i="52"/>
  <c r="R340" i="52"/>
  <c r="O340" i="52"/>
  <c r="N340" i="52"/>
  <c r="M340" i="52"/>
  <c r="K340" i="52"/>
  <c r="J340" i="52"/>
  <c r="AJ339" i="52"/>
  <c r="AI339" i="52"/>
  <c r="AH339" i="52"/>
  <c r="AG339" i="52"/>
  <c r="AC339" i="52"/>
  <c r="Y339" i="52"/>
  <c r="U339" i="52"/>
  <c r="AJ338" i="52"/>
  <c r="AI338" i="52"/>
  <c r="AH338" i="52"/>
  <c r="AG338" i="52"/>
  <c r="AC338" i="52"/>
  <c r="Y338" i="52"/>
  <c r="U338" i="52"/>
  <c r="AJ337" i="52"/>
  <c r="AI337" i="52"/>
  <c r="AH337" i="52"/>
  <c r="AG337" i="52"/>
  <c r="AC337" i="52"/>
  <c r="Y337" i="52"/>
  <c r="U337" i="52"/>
  <c r="AJ336" i="52"/>
  <c r="AI336" i="52"/>
  <c r="AH336" i="52"/>
  <c r="AG336" i="52"/>
  <c r="AC336" i="52"/>
  <c r="Y336" i="52"/>
  <c r="U336" i="52"/>
  <c r="AJ335" i="52"/>
  <c r="AI335" i="52"/>
  <c r="AH335" i="52"/>
  <c r="AG335" i="52"/>
  <c r="AC335" i="52"/>
  <c r="Y335" i="52"/>
  <c r="U335" i="52"/>
  <c r="AJ334" i="52"/>
  <c r="AI334" i="52"/>
  <c r="AH334" i="52"/>
  <c r="AG334" i="52"/>
  <c r="AC334" i="52"/>
  <c r="Y334" i="52"/>
  <c r="U334" i="52"/>
  <c r="AJ333" i="52"/>
  <c r="AI333" i="52"/>
  <c r="AH333" i="52"/>
  <c r="AG333" i="52"/>
  <c r="AC333" i="52"/>
  <c r="Y333" i="52"/>
  <c r="U333" i="52"/>
  <c r="AJ332" i="52"/>
  <c r="AI332" i="52"/>
  <c r="AH332" i="52"/>
  <c r="AG332" i="52"/>
  <c r="AC332" i="52"/>
  <c r="Y332" i="52"/>
  <c r="U332" i="52"/>
  <c r="AJ331" i="52"/>
  <c r="AI331" i="52"/>
  <c r="AH331" i="52"/>
  <c r="AG331" i="52"/>
  <c r="AC331" i="52"/>
  <c r="Y331" i="52"/>
  <c r="U331" i="52"/>
  <c r="AJ330" i="52"/>
  <c r="AI330" i="52"/>
  <c r="AH330" i="52"/>
  <c r="AG330" i="52"/>
  <c r="AC330" i="52"/>
  <c r="Y330" i="52"/>
  <c r="U330" i="52"/>
  <c r="AJ329" i="52"/>
  <c r="AI329" i="52"/>
  <c r="AH329" i="52"/>
  <c r="AG329" i="52"/>
  <c r="AC329" i="52"/>
  <c r="Y329" i="52"/>
  <c r="U329" i="52"/>
  <c r="AJ328" i="52"/>
  <c r="AI328" i="52"/>
  <c r="AH328" i="52"/>
  <c r="AG328" i="52"/>
  <c r="AC328" i="52"/>
  <c r="Y328" i="52"/>
  <c r="U328" i="52"/>
  <c r="AJ327" i="52"/>
  <c r="AI327" i="52"/>
  <c r="AH327" i="52"/>
  <c r="AG327" i="52"/>
  <c r="AC327" i="52"/>
  <c r="Y327" i="52"/>
  <c r="U327" i="52"/>
  <c r="AJ326" i="52"/>
  <c r="AI326" i="52"/>
  <c r="AH326" i="52"/>
  <c r="AG326" i="52"/>
  <c r="AC326" i="52"/>
  <c r="Y326" i="52"/>
  <c r="U326" i="52"/>
  <c r="AJ325" i="52"/>
  <c r="AI325" i="52"/>
  <c r="AH325" i="52"/>
  <c r="AG325" i="52"/>
  <c r="AC325" i="52"/>
  <c r="Y325" i="52"/>
  <c r="U325" i="52"/>
  <c r="AJ324" i="52"/>
  <c r="AI324" i="52"/>
  <c r="AH324" i="52"/>
  <c r="AG324" i="52"/>
  <c r="AC324" i="52"/>
  <c r="Y324" i="52"/>
  <c r="U324" i="52"/>
  <c r="AJ323" i="52"/>
  <c r="AI323" i="52"/>
  <c r="AH323" i="52"/>
  <c r="AG323" i="52"/>
  <c r="AC323" i="52"/>
  <c r="Y323" i="52"/>
  <c r="U323" i="52"/>
  <c r="AJ322" i="52"/>
  <c r="AI322" i="52"/>
  <c r="AH322" i="52"/>
  <c r="AG322" i="52"/>
  <c r="AC322" i="52"/>
  <c r="Y322" i="52"/>
  <c r="U322" i="52"/>
  <c r="AJ321" i="52"/>
  <c r="AI321" i="52"/>
  <c r="AH321" i="52"/>
  <c r="AG321" i="52"/>
  <c r="AC321" i="52"/>
  <c r="Y321" i="52"/>
  <c r="U321" i="52"/>
  <c r="AJ320" i="52"/>
  <c r="AI320" i="52"/>
  <c r="AH320" i="52"/>
  <c r="AG320" i="52"/>
  <c r="AC320" i="52"/>
  <c r="Y320" i="52"/>
  <c r="U320" i="52"/>
  <c r="AJ319" i="52"/>
  <c r="AI319" i="52"/>
  <c r="AH319" i="52"/>
  <c r="AG319" i="52"/>
  <c r="AC319" i="52"/>
  <c r="Y319" i="52"/>
  <c r="U319" i="52"/>
  <c r="AJ318" i="52"/>
  <c r="AI318" i="52"/>
  <c r="AH318" i="52"/>
  <c r="AG318" i="52"/>
  <c r="AC318" i="52"/>
  <c r="Y318" i="52"/>
  <c r="U318" i="52"/>
  <c r="AJ317" i="52"/>
  <c r="AI317" i="52"/>
  <c r="AH317" i="52"/>
  <c r="AG317" i="52"/>
  <c r="AC317" i="52"/>
  <c r="Y317" i="52"/>
  <c r="U317" i="52"/>
  <c r="AJ316" i="52"/>
  <c r="AI316" i="52"/>
  <c r="AH316" i="52"/>
  <c r="AG316" i="52"/>
  <c r="AC316" i="52"/>
  <c r="Y316" i="52"/>
  <c r="U316" i="52"/>
  <c r="AJ315" i="52"/>
  <c r="AI315" i="52"/>
  <c r="AH315" i="52"/>
  <c r="AG315" i="52"/>
  <c r="AC315" i="52"/>
  <c r="Y315" i="52"/>
  <c r="U315" i="52"/>
  <c r="AJ314" i="52"/>
  <c r="AI314" i="52"/>
  <c r="AH314" i="52"/>
  <c r="AG314" i="52"/>
  <c r="AC314" i="52"/>
  <c r="Y314" i="52"/>
  <c r="U314" i="52"/>
  <c r="AJ313" i="52"/>
  <c r="AI313" i="52"/>
  <c r="AH313" i="52"/>
  <c r="AG313" i="52"/>
  <c r="AC313" i="52"/>
  <c r="Y313" i="52"/>
  <c r="U313" i="52"/>
  <c r="AJ312" i="52"/>
  <c r="AI312" i="52"/>
  <c r="AH312" i="52"/>
  <c r="AG312" i="52"/>
  <c r="AC312" i="52"/>
  <c r="Y312" i="52"/>
  <c r="U312" i="52"/>
  <c r="AJ311" i="52"/>
  <c r="AI311" i="52"/>
  <c r="AH311" i="52"/>
  <c r="AG311" i="52"/>
  <c r="AC311" i="52"/>
  <c r="Y311" i="52"/>
  <c r="U311" i="52"/>
  <c r="AJ310" i="52"/>
  <c r="AI310" i="52"/>
  <c r="AH310" i="52"/>
  <c r="AG310" i="52"/>
  <c r="AC310" i="52"/>
  <c r="Y310" i="52"/>
  <c r="U310" i="52"/>
  <c r="AJ309" i="52"/>
  <c r="AI309" i="52"/>
  <c r="AH309" i="52"/>
  <c r="AG309" i="52"/>
  <c r="AC309" i="52"/>
  <c r="Y309" i="52"/>
  <c r="U309" i="52"/>
  <c r="AJ308" i="52"/>
  <c r="AI308" i="52"/>
  <c r="AH308" i="52"/>
  <c r="AG308" i="52"/>
  <c r="AC308" i="52"/>
  <c r="Y308" i="52"/>
  <c r="U308" i="52"/>
  <c r="AJ307" i="52"/>
  <c r="AI307" i="52"/>
  <c r="AH307" i="52"/>
  <c r="AG307" i="52"/>
  <c r="AC307" i="52"/>
  <c r="Y307" i="52"/>
  <c r="U307" i="52"/>
  <c r="AJ306" i="52"/>
  <c r="AI306" i="52"/>
  <c r="AH306" i="52"/>
  <c r="AG306" i="52"/>
  <c r="AC306" i="52"/>
  <c r="Y306" i="52"/>
  <c r="U306" i="52"/>
  <c r="AJ305" i="52"/>
  <c r="AI305" i="52"/>
  <c r="AH305" i="52"/>
  <c r="AG305" i="52"/>
  <c r="AC305" i="52"/>
  <c r="Y305" i="52"/>
  <c r="U305" i="52"/>
  <c r="AJ304" i="52"/>
  <c r="AI304" i="52"/>
  <c r="AH304" i="52"/>
  <c r="AG304" i="52"/>
  <c r="AC304" i="52"/>
  <c r="Y304" i="52"/>
  <c r="U304" i="52"/>
  <c r="AJ303" i="52"/>
  <c r="AI303" i="52"/>
  <c r="AH303" i="52"/>
  <c r="AG303" i="52"/>
  <c r="AC303" i="52"/>
  <c r="Y303" i="52"/>
  <c r="U303" i="52"/>
  <c r="AJ302" i="52"/>
  <c r="AI302" i="52"/>
  <c r="AH302" i="52"/>
  <c r="AG302" i="52"/>
  <c r="AC302" i="52"/>
  <c r="Y302" i="52"/>
  <c r="U302" i="52"/>
  <c r="AJ301" i="52"/>
  <c r="AI301" i="52"/>
  <c r="AH301" i="52"/>
  <c r="AG301" i="52"/>
  <c r="AC301" i="52"/>
  <c r="Y301" i="52"/>
  <c r="U301" i="52"/>
  <c r="AJ300" i="52"/>
  <c r="AI300" i="52"/>
  <c r="AH300" i="52"/>
  <c r="AG300" i="52"/>
  <c r="AC300" i="52"/>
  <c r="Y300" i="52"/>
  <c r="U300" i="52"/>
  <c r="AJ299" i="52"/>
  <c r="AI299" i="52"/>
  <c r="AH299" i="52"/>
  <c r="AG299" i="52"/>
  <c r="AC299" i="52"/>
  <c r="Y299" i="52"/>
  <c r="U299" i="52"/>
  <c r="AJ298" i="52"/>
  <c r="AI298" i="52"/>
  <c r="AH298" i="52"/>
  <c r="AG298" i="52"/>
  <c r="AC298" i="52"/>
  <c r="Y298" i="52"/>
  <c r="U298" i="52"/>
  <c r="AJ297" i="52"/>
  <c r="AI297" i="52"/>
  <c r="AH297" i="52"/>
  <c r="AG297" i="52"/>
  <c r="AC297" i="52"/>
  <c r="Y297" i="52"/>
  <c r="U297" i="52"/>
  <c r="AJ296" i="52"/>
  <c r="AI296" i="52"/>
  <c r="AH296" i="52"/>
  <c r="AG296" i="52"/>
  <c r="AC296" i="52"/>
  <c r="Y296" i="52"/>
  <c r="U296" i="52"/>
  <c r="AJ295" i="52"/>
  <c r="AI295" i="52"/>
  <c r="AH295" i="52"/>
  <c r="AG295" i="52"/>
  <c r="AC295" i="52"/>
  <c r="Y295" i="52"/>
  <c r="U295" i="52"/>
  <c r="AJ294" i="52"/>
  <c r="AI294" i="52"/>
  <c r="AH294" i="52"/>
  <c r="AG294" i="52"/>
  <c r="AC294" i="52"/>
  <c r="Y294" i="52"/>
  <c r="U294" i="52"/>
  <c r="AJ292" i="52"/>
  <c r="AI292" i="52"/>
  <c r="AH292" i="52"/>
  <c r="AG292" i="52"/>
  <c r="AF292" i="52"/>
  <c r="AE292" i="52"/>
  <c r="AD292" i="52"/>
  <c r="AC292" i="52"/>
  <c r="AB292" i="52"/>
  <c r="AA292" i="52"/>
  <c r="Z292" i="52"/>
  <c r="Y292" i="52"/>
  <c r="X292" i="52"/>
  <c r="W292" i="52"/>
  <c r="V292" i="52"/>
  <c r="U292" i="52"/>
  <c r="T292" i="52"/>
  <c r="S292" i="52"/>
  <c r="R292" i="52"/>
  <c r="O292" i="52"/>
  <c r="N292" i="52"/>
  <c r="M292" i="52"/>
  <c r="K292" i="52"/>
  <c r="J292" i="52"/>
  <c r="AJ291" i="52"/>
  <c r="AI291" i="52"/>
  <c r="AH291" i="52"/>
  <c r="AG291" i="52"/>
  <c r="AC291" i="52"/>
  <c r="Y291" i="52"/>
  <c r="U291" i="52"/>
  <c r="AJ290" i="52"/>
  <c r="AI290" i="52"/>
  <c r="AH290" i="52"/>
  <c r="AG290" i="52"/>
  <c r="AC290" i="52"/>
  <c r="Y290" i="52"/>
  <c r="U290" i="52"/>
  <c r="AJ289" i="52"/>
  <c r="AI289" i="52"/>
  <c r="AH289" i="52"/>
  <c r="AG289" i="52"/>
  <c r="AC289" i="52"/>
  <c r="Y289" i="52"/>
  <c r="U289" i="52"/>
  <c r="AJ288" i="52"/>
  <c r="AI288" i="52"/>
  <c r="AH288" i="52"/>
  <c r="AG288" i="52"/>
  <c r="AC288" i="52"/>
  <c r="Y288" i="52"/>
  <c r="U288" i="52"/>
  <c r="AJ287" i="52"/>
  <c r="AI287" i="52"/>
  <c r="AH287" i="52"/>
  <c r="AG287" i="52"/>
  <c r="AC287" i="52"/>
  <c r="Y287" i="52"/>
  <c r="U287" i="52"/>
  <c r="AJ286" i="52"/>
  <c r="AI286" i="52"/>
  <c r="AH286" i="52"/>
  <c r="AG286" i="52"/>
  <c r="AC286" i="52"/>
  <c r="Y286" i="52"/>
  <c r="U286" i="52"/>
  <c r="AJ285" i="52"/>
  <c r="AI285" i="52"/>
  <c r="AH285" i="52"/>
  <c r="AG285" i="52"/>
  <c r="AC285" i="52"/>
  <c r="Y285" i="52"/>
  <c r="U285" i="52"/>
  <c r="AJ284" i="52"/>
  <c r="AI284" i="52"/>
  <c r="AH284" i="52"/>
  <c r="AG284" i="52"/>
  <c r="AC284" i="52"/>
  <c r="Y284" i="52"/>
  <c r="U284" i="52"/>
  <c r="AJ283" i="52"/>
  <c r="AI283" i="52"/>
  <c r="AH283" i="52"/>
  <c r="AG283" i="52"/>
  <c r="AC283" i="52"/>
  <c r="Y283" i="52"/>
  <c r="U283" i="52"/>
  <c r="AJ282" i="52"/>
  <c r="AI282" i="52"/>
  <c r="AH282" i="52"/>
  <c r="AG282" i="52"/>
  <c r="AC282" i="52"/>
  <c r="Y282" i="52"/>
  <c r="U282" i="52"/>
  <c r="AJ281" i="52"/>
  <c r="AI281" i="52"/>
  <c r="AH281" i="52"/>
  <c r="AG281" i="52"/>
  <c r="AC281" i="52"/>
  <c r="Y281" i="52"/>
  <c r="U281" i="52"/>
  <c r="AJ280" i="52"/>
  <c r="AI280" i="52"/>
  <c r="AH280" i="52"/>
  <c r="AG280" i="52"/>
  <c r="AC280" i="52"/>
  <c r="Y280" i="52"/>
  <c r="U280" i="52"/>
  <c r="AJ279" i="52"/>
  <c r="AI279" i="52"/>
  <c r="AH279" i="52"/>
  <c r="AG279" i="52"/>
  <c r="AC279" i="52"/>
  <c r="Y279" i="52"/>
  <c r="U279" i="52"/>
  <c r="AJ278" i="52"/>
  <c r="AI278" i="52"/>
  <c r="AH278" i="52"/>
  <c r="AG278" i="52"/>
  <c r="AC278" i="52"/>
  <c r="Y278" i="52"/>
  <c r="U278" i="52"/>
  <c r="AJ277" i="52"/>
  <c r="AI277" i="52"/>
  <c r="AH277" i="52"/>
  <c r="AG277" i="52"/>
  <c r="AC277" i="52"/>
  <c r="Y277" i="52"/>
  <c r="U277" i="52"/>
  <c r="AJ276" i="52"/>
  <c r="AI276" i="52"/>
  <c r="AH276" i="52"/>
  <c r="AG276" i="52"/>
  <c r="AC276" i="52"/>
  <c r="Y276" i="52"/>
  <c r="U276" i="52"/>
  <c r="AJ275" i="52"/>
  <c r="AI275" i="52"/>
  <c r="AH275" i="52"/>
  <c r="AG275" i="52"/>
  <c r="AC275" i="52"/>
  <c r="Y275" i="52"/>
  <c r="U275" i="52"/>
  <c r="AJ274" i="52"/>
  <c r="AI274" i="52"/>
  <c r="AH274" i="52"/>
  <c r="AG274" i="52"/>
  <c r="AC274" i="52"/>
  <c r="Y274" i="52"/>
  <c r="U274" i="52"/>
  <c r="AJ273" i="52"/>
  <c r="AI273" i="52"/>
  <c r="AH273" i="52"/>
  <c r="AG273" i="52"/>
  <c r="AC273" i="52"/>
  <c r="Y273" i="52"/>
  <c r="U273" i="52"/>
  <c r="AJ272" i="52"/>
  <c r="AI272" i="52"/>
  <c r="AH272" i="52"/>
  <c r="AG272" i="52"/>
  <c r="AC272" i="52"/>
  <c r="Y272" i="52"/>
  <c r="U272" i="52"/>
  <c r="AJ271" i="52"/>
  <c r="AI271" i="52"/>
  <c r="AH271" i="52"/>
  <c r="AG271" i="52"/>
  <c r="AC271" i="52"/>
  <c r="Y271" i="52"/>
  <c r="U271" i="52"/>
  <c r="AJ269" i="52"/>
  <c r="AI269" i="52"/>
  <c r="AH269" i="52"/>
  <c r="AG269" i="52"/>
  <c r="AF269" i="52"/>
  <c r="AE269" i="52"/>
  <c r="AD269" i="52"/>
  <c r="AC269" i="52"/>
  <c r="AB269" i="52"/>
  <c r="AA269" i="52"/>
  <c r="Z269" i="52"/>
  <c r="Y269" i="52"/>
  <c r="X269" i="52"/>
  <c r="W269" i="52"/>
  <c r="V269" i="52"/>
  <c r="U269" i="52"/>
  <c r="T269" i="52"/>
  <c r="S269" i="52"/>
  <c r="R269" i="52"/>
  <c r="O269" i="52"/>
  <c r="N269" i="52"/>
  <c r="M269" i="52"/>
  <c r="K269" i="52"/>
  <c r="J269" i="52"/>
  <c r="AJ268" i="52"/>
  <c r="AI268" i="52"/>
  <c r="AH268" i="52"/>
  <c r="AG268" i="52"/>
  <c r="AC268" i="52"/>
  <c r="Y268" i="52"/>
  <c r="U268" i="52"/>
  <c r="AJ267" i="52"/>
  <c r="AI267" i="52"/>
  <c r="AH267" i="52"/>
  <c r="AG267" i="52"/>
  <c r="AC267" i="52"/>
  <c r="Y267" i="52"/>
  <c r="U267" i="52"/>
  <c r="AJ265" i="52"/>
  <c r="AI265" i="52"/>
  <c r="AH265" i="52"/>
  <c r="AG265" i="52"/>
  <c r="AF265" i="52"/>
  <c r="AE265" i="52"/>
  <c r="AD265" i="52"/>
  <c r="AC265" i="52"/>
  <c r="AB265" i="52"/>
  <c r="AA265" i="52"/>
  <c r="Z265" i="52"/>
  <c r="Y265" i="52"/>
  <c r="X265" i="52"/>
  <c r="W265" i="52"/>
  <c r="V265" i="52"/>
  <c r="U265" i="52"/>
  <c r="T265" i="52"/>
  <c r="S265" i="52"/>
  <c r="R265" i="52"/>
  <c r="O265" i="52"/>
  <c r="N265" i="52"/>
  <c r="M265" i="52"/>
  <c r="K265" i="52"/>
  <c r="J265" i="52"/>
  <c r="AJ264" i="52"/>
  <c r="AI264" i="52"/>
  <c r="AH264" i="52"/>
  <c r="AG264" i="52"/>
  <c r="AC264" i="52"/>
  <c r="Y264" i="52"/>
  <c r="U264" i="52"/>
  <c r="AJ263" i="52"/>
  <c r="AI263" i="52"/>
  <c r="AH263" i="52"/>
  <c r="AG263" i="52"/>
  <c r="AC263" i="52"/>
  <c r="Y263" i="52"/>
  <c r="U263" i="52"/>
  <c r="AJ262" i="52"/>
  <c r="AI262" i="52"/>
  <c r="AH262" i="52"/>
  <c r="AG262" i="52"/>
  <c r="AC262" i="52"/>
  <c r="Y262" i="52"/>
  <c r="U262" i="52"/>
  <c r="AJ261" i="52"/>
  <c r="AI261" i="52"/>
  <c r="AH261" i="52"/>
  <c r="AG261" i="52"/>
  <c r="AC261" i="52"/>
  <c r="Y261" i="52"/>
  <c r="U261" i="52"/>
  <c r="AJ260" i="52"/>
  <c r="AI260" i="52"/>
  <c r="AH260" i="52"/>
  <c r="AG260" i="52"/>
  <c r="AC260" i="52"/>
  <c r="Y260" i="52"/>
  <c r="U260" i="52"/>
  <c r="AJ259" i="52"/>
  <c r="AI259" i="52"/>
  <c r="AH259" i="52"/>
  <c r="AG259" i="52"/>
  <c r="AC259" i="52"/>
  <c r="Y259" i="52"/>
  <c r="U259" i="52"/>
  <c r="AJ258" i="52"/>
  <c r="AI258" i="52"/>
  <c r="AH258" i="52"/>
  <c r="AG258" i="52"/>
  <c r="AC258" i="52"/>
  <c r="Y258" i="52"/>
  <c r="U258" i="52"/>
  <c r="AJ257" i="52"/>
  <c r="AI257" i="52"/>
  <c r="AH257" i="52"/>
  <c r="AG257" i="52"/>
  <c r="AC257" i="52"/>
  <c r="Y257" i="52"/>
  <c r="U257" i="52"/>
  <c r="AJ256" i="52"/>
  <c r="AI256" i="52"/>
  <c r="AH256" i="52"/>
  <c r="AG256" i="52"/>
  <c r="AC256" i="52"/>
  <c r="Y256" i="52"/>
  <c r="U256" i="52"/>
  <c r="AJ255" i="52"/>
  <c r="AI255" i="52"/>
  <c r="AH255" i="52"/>
  <c r="AG255" i="52"/>
  <c r="AC255" i="52"/>
  <c r="Y255" i="52"/>
  <c r="U255" i="52"/>
  <c r="AJ254" i="52"/>
  <c r="AI254" i="52"/>
  <c r="AH254" i="52"/>
  <c r="AG254" i="52"/>
  <c r="AC254" i="52"/>
  <c r="Y254" i="52"/>
  <c r="U254" i="52"/>
  <c r="AJ252" i="52"/>
  <c r="AI252" i="52"/>
  <c r="AH252" i="52"/>
  <c r="AG252" i="52"/>
  <c r="AF252" i="52"/>
  <c r="AE252" i="52"/>
  <c r="AD252" i="52"/>
  <c r="AC252" i="52"/>
  <c r="AB252" i="52"/>
  <c r="AA252" i="52"/>
  <c r="Z252" i="52"/>
  <c r="Y252" i="52"/>
  <c r="X252" i="52"/>
  <c r="W252" i="52"/>
  <c r="V252" i="52"/>
  <c r="U252" i="52"/>
  <c r="T252" i="52"/>
  <c r="S252" i="52"/>
  <c r="R252" i="52"/>
  <c r="O252" i="52"/>
  <c r="N252" i="52"/>
  <c r="M252" i="52"/>
  <c r="K252" i="52"/>
  <c r="J252" i="52"/>
  <c r="AJ251" i="52"/>
  <c r="AI251" i="52"/>
  <c r="AH251" i="52"/>
  <c r="AG251" i="52"/>
  <c r="AC251" i="52"/>
  <c r="Y251" i="52"/>
  <c r="U251" i="52"/>
  <c r="AJ250" i="52"/>
  <c r="AI250" i="52"/>
  <c r="AH250" i="52"/>
  <c r="AG250" i="52"/>
  <c r="AC250" i="52"/>
  <c r="Y250" i="52"/>
  <c r="U250" i="52"/>
  <c r="AJ248" i="52"/>
  <c r="AI248" i="52"/>
  <c r="AH248" i="52"/>
  <c r="AG248" i="52"/>
  <c r="AF248" i="52"/>
  <c r="AE248" i="52"/>
  <c r="AD248" i="52"/>
  <c r="AC248" i="52"/>
  <c r="AB248" i="52"/>
  <c r="AA248" i="52"/>
  <c r="Z248" i="52"/>
  <c r="Y248" i="52"/>
  <c r="X248" i="52"/>
  <c r="W248" i="52"/>
  <c r="V248" i="52"/>
  <c r="U248" i="52"/>
  <c r="T248" i="52"/>
  <c r="S248" i="52"/>
  <c r="R248" i="52"/>
  <c r="O248" i="52"/>
  <c r="N248" i="52"/>
  <c r="M248" i="52"/>
  <c r="K248" i="52"/>
  <c r="J248" i="52"/>
  <c r="AJ247" i="52"/>
  <c r="AI247" i="52"/>
  <c r="AH247" i="52"/>
  <c r="AG247" i="52"/>
  <c r="AC247" i="52"/>
  <c r="Y247" i="52"/>
  <c r="U247" i="52"/>
  <c r="AJ246" i="52"/>
  <c r="AI246" i="52"/>
  <c r="AH246" i="52"/>
  <c r="AG246" i="52"/>
  <c r="AC246" i="52"/>
  <c r="Y246" i="52"/>
  <c r="U246" i="52"/>
  <c r="AJ245" i="52"/>
  <c r="AI245" i="52"/>
  <c r="AH245" i="52"/>
  <c r="AG245" i="52"/>
  <c r="AC245" i="52"/>
  <c r="Y245" i="52"/>
  <c r="U245" i="52"/>
  <c r="AJ244" i="52"/>
  <c r="AI244" i="52"/>
  <c r="AH244" i="52"/>
  <c r="AG244" i="52"/>
  <c r="AC244" i="52"/>
  <c r="Y244" i="52"/>
  <c r="U244" i="52"/>
  <c r="AJ243" i="52"/>
  <c r="AI243" i="52"/>
  <c r="AH243" i="52"/>
  <c r="AG243" i="52"/>
  <c r="AC243" i="52"/>
  <c r="Y243" i="52"/>
  <c r="U243" i="52"/>
  <c r="AJ241" i="52"/>
  <c r="AI241" i="52"/>
  <c r="AH241" i="52"/>
  <c r="AG241" i="52"/>
  <c r="AF241" i="52"/>
  <c r="AE241" i="52"/>
  <c r="AD241" i="52"/>
  <c r="AC241" i="52"/>
  <c r="AB241" i="52"/>
  <c r="AA241" i="52"/>
  <c r="Z241" i="52"/>
  <c r="Y241" i="52"/>
  <c r="X241" i="52"/>
  <c r="W241" i="52"/>
  <c r="V241" i="52"/>
  <c r="U241" i="52"/>
  <c r="T241" i="52"/>
  <c r="S241" i="52"/>
  <c r="R241" i="52"/>
  <c r="O241" i="52"/>
  <c r="N241" i="52"/>
  <c r="M241" i="52"/>
  <c r="K241" i="52"/>
  <c r="J241" i="52"/>
  <c r="AJ240" i="52"/>
  <c r="AI240" i="52"/>
  <c r="AH240" i="52"/>
  <c r="AG240" i="52"/>
  <c r="AC240" i="52"/>
  <c r="Y240" i="52"/>
  <c r="U240" i="52"/>
  <c r="AJ239" i="52"/>
  <c r="AI239" i="52"/>
  <c r="AH239" i="52"/>
  <c r="AG239" i="52"/>
  <c r="AC239" i="52"/>
  <c r="Y239" i="52"/>
  <c r="U239" i="52"/>
  <c r="AJ238" i="52"/>
  <c r="AI238" i="52"/>
  <c r="AH238" i="52"/>
  <c r="AG238" i="52"/>
  <c r="AC238" i="52"/>
  <c r="Y238" i="52"/>
  <c r="U238" i="52"/>
  <c r="AJ237" i="52"/>
  <c r="AI237" i="52"/>
  <c r="AH237" i="52"/>
  <c r="AG237" i="52"/>
  <c r="AC237" i="52"/>
  <c r="Y237" i="52"/>
  <c r="U237" i="52"/>
  <c r="AJ236" i="52"/>
  <c r="AI236" i="52"/>
  <c r="AH236" i="52"/>
  <c r="AG236" i="52"/>
  <c r="AC236" i="52"/>
  <c r="Y236" i="52"/>
  <c r="U236" i="52"/>
  <c r="AJ235" i="52"/>
  <c r="AI235" i="52"/>
  <c r="AH235" i="52"/>
  <c r="AG235" i="52"/>
  <c r="AC235" i="52"/>
  <c r="Y235" i="52"/>
  <c r="U235" i="52"/>
  <c r="AJ234" i="52"/>
  <c r="AI234" i="52"/>
  <c r="AH234" i="52"/>
  <c r="AG234" i="52"/>
  <c r="AC234" i="52"/>
  <c r="Y234" i="52"/>
  <c r="U234" i="52"/>
  <c r="AJ233" i="52"/>
  <c r="AI233" i="52"/>
  <c r="AH233" i="52"/>
  <c r="AG233" i="52"/>
  <c r="AC233" i="52"/>
  <c r="Y233" i="52"/>
  <c r="U233" i="52"/>
  <c r="AJ232" i="52"/>
  <c r="AI232" i="52"/>
  <c r="AH232" i="52"/>
  <c r="AG232" i="52"/>
  <c r="AC232" i="52"/>
  <c r="Y232" i="52"/>
  <c r="U232" i="52"/>
  <c r="AJ231" i="52"/>
  <c r="AI231" i="52"/>
  <c r="AH231" i="52"/>
  <c r="AG231" i="52"/>
  <c r="AC231" i="52"/>
  <c r="Y231" i="52"/>
  <c r="U231" i="52"/>
  <c r="AJ230" i="52"/>
  <c r="AI230" i="52"/>
  <c r="AH230" i="52"/>
  <c r="AG230" i="52"/>
  <c r="AC230" i="52"/>
  <c r="Y230" i="52"/>
  <c r="U230" i="52"/>
  <c r="AJ229" i="52"/>
  <c r="AI229" i="52"/>
  <c r="AH229" i="52"/>
  <c r="AG229" i="52"/>
  <c r="AC229" i="52"/>
  <c r="Y229" i="52"/>
  <c r="U229" i="52"/>
  <c r="AJ228" i="52"/>
  <c r="AI228" i="52"/>
  <c r="AH228" i="52"/>
  <c r="AG228" i="52"/>
  <c r="AC228" i="52"/>
  <c r="Y228" i="52"/>
  <c r="U228" i="52"/>
  <c r="AJ227" i="52"/>
  <c r="AI227" i="52"/>
  <c r="AH227" i="52"/>
  <c r="AG227" i="52"/>
  <c r="AC227" i="52"/>
  <c r="Y227" i="52"/>
  <c r="U227" i="52"/>
  <c r="AJ226" i="52"/>
  <c r="AI226" i="52"/>
  <c r="AH226" i="52"/>
  <c r="AG226" i="52"/>
  <c r="AC226" i="52"/>
  <c r="Y226" i="52"/>
  <c r="U226" i="52"/>
  <c r="AJ225" i="52"/>
  <c r="AI225" i="52"/>
  <c r="AH225" i="52"/>
  <c r="AG225" i="52"/>
  <c r="AC225" i="52"/>
  <c r="Y225" i="52"/>
  <c r="U225" i="52"/>
  <c r="AJ224" i="52"/>
  <c r="AI224" i="52"/>
  <c r="AH224" i="52"/>
  <c r="AG224" i="52"/>
  <c r="AC224" i="52"/>
  <c r="Y224" i="52"/>
  <c r="U224" i="52"/>
  <c r="AJ223" i="52"/>
  <c r="AI223" i="52"/>
  <c r="AH223" i="52"/>
  <c r="AG223" i="52"/>
  <c r="AC223" i="52"/>
  <c r="Y223" i="52"/>
  <c r="U223" i="52"/>
  <c r="AJ222" i="52"/>
  <c r="AI222" i="52"/>
  <c r="AH222" i="52"/>
  <c r="AG222" i="52"/>
  <c r="AC222" i="52"/>
  <c r="Y222" i="52"/>
  <c r="U222" i="52"/>
  <c r="AJ221" i="52"/>
  <c r="AI221" i="52"/>
  <c r="AH221" i="52"/>
  <c r="AG221" i="52"/>
  <c r="AC221" i="52"/>
  <c r="Y221" i="52"/>
  <c r="U221" i="52"/>
  <c r="AJ220" i="52"/>
  <c r="AI220" i="52"/>
  <c r="AH220" i="52"/>
  <c r="AG220" i="52"/>
  <c r="AC220" i="52"/>
  <c r="Y220" i="52"/>
  <c r="U220" i="52"/>
  <c r="AJ219" i="52"/>
  <c r="AI219" i="52"/>
  <c r="AH219" i="52"/>
  <c r="AG219" i="52"/>
  <c r="AC219" i="52"/>
  <c r="Y219" i="52"/>
  <c r="U219" i="52"/>
  <c r="AJ218" i="52"/>
  <c r="AI218" i="52"/>
  <c r="AH218" i="52"/>
  <c r="AG218" i="52"/>
  <c r="AC218" i="52"/>
  <c r="Y218" i="52"/>
  <c r="U218" i="52"/>
  <c r="AJ217" i="52"/>
  <c r="AI217" i="52"/>
  <c r="AH217" i="52"/>
  <c r="AG217" i="52"/>
  <c r="AC217" i="52"/>
  <c r="Y217" i="52"/>
  <c r="U217" i="52"/>
  <c r="AJ216" i="52"/>
  <c r="AI216" i="52"/>
  <c r="AH216" i="52"/>
  <c r="AG216" i="52"/>
  <c r="AC216" i="52"/>
  <c r="Y216" i="52"/>
  <c r="U216" i="52"/>
  <c r="AJ215" i="52"/>
  <c r="AI215" i="52"/>
  <c r="AH215" i="52"/>
  <c r="AG215" i="52"/>
  <c r="AC215" i="52"/>
  <c r="Y215" i="52"/>
  <c r="U215" i="52"/>
  <c r="AJ214" i="52"/>
  <c r="AI214" i="52"/>
  <c r="AH214" i="52"/>
  <c r="AG214" i="52"/>
  <c r="AC214" i="52"/>
  <c r="Y214" i="52"/>
  <c r="U214" i="52"/>
  <c r="AJ213" i="52"/>
  <c r="AI213" i="52"/>
  <c r="AH213" i="52"/>
  <c r="AG213" i="52"/>
  <c r="AC213" i="52"/>
  <c r="Y213" i="52"/>
  <c r="U213" i="52"/>
  <c r="AJ211" i="52"/>
  <c r="AI211" i="52"/>
  <c r="AH211" i="52"/>
  <c r="AG211" i="52"/>
  <c r="AF211" i="52"/>
  <c r="AE211" i="52"/>
  <c r="AD211" i="52"/>
  <c r="AC211" i="52"/>
  <c r="AB211" i="52"/>
  <c r="AA211" i="52"/>
  <c r="Z211" i="52"/>
  <c r="Y211" i="52"/>
  <c r="X211" i="52"/>
  <c r="W211" i="52"/>
  <c r="V211" i="52"/>
  <c r="U211" i="52"/>
  <c r="T211" i="52"/>
  <c r="S211" i="52"/>
  <c r="R211" i="52"/>
  <c r="O211" i="52"/>
  <c r="N211" i="52"/>
  <c r="M211" i="52"/>
  <c r="K211" i="52"/>
  <c r="J211" i="52"/>
  <c r="AJ210" i="52"/>
  <c r="AI210" i="52"/>
  <c r="AH210" i="52"/>
  <c r="AG210" i="52"/>
  <c r="AC210" i="52"/>
  <c r="Y210" i="52"/>
  <c r="U210" i="52"/>
  <c r="AJ209" i="52"/>
  <c r="AI209" i="52"/>
  <c r="AH209" i="52"/>
  <c r="AG209" i="52"/>
  <c r="AC209" i="52"/>
  <c r="Y209" i="52"/>
  <c r="U209" i="52"/>
  <c r="AJ208" i="52"/>
  <c r="AI208" i="52"/>
  <c r="AH208" i="52"/>
  <c r="AG208" i="52"/>
  <c r="AC208" i="52"/>
  <c r="Y208" i="52"/>
  <c r="U208" i="52"/>
  <c r="AJ207" i="52"/>
  <c r="AI207" i="52"/>
  <c r="AH207" i="52"/>
  <c r="AG207" i="52"/>
  <c r="AC207" i="52"/>
  <c r="Y207" i="52"/>
  <c r="U207" i="52"/>
  <c r="AJ206" i="52"/>
  <c r="AI206" i="52"/>
  <c r="AH206" i="52"/>
  <c r="AG206" i="52"/>
  <c r="AC206" i="52"/>
  <c r="Y206" i="52"/>
  <c r="U206" i="52"/>
  <c r="AJ205" i="52"/>
  <c r="AI205" i="52"/>
  <c r="AH205" i="52"/>
  <c r="AG205" i="52"/>
  <c r="AC205" i="52"/>
  <c r="Y205" i="52"/>
  <c r="U205" i="52"/>
  <c r="AJ204" i="52"/>
  <c r="AI204" i="52"/>
  <c r="AH204" i="52"/>
  <c r="AG204" i="52"/>
  <c r="AC204" i="52"/>
  <c r="Y204" i="52"/>
  <c r="U204" i="52"/>
  <c r="AJ203" i="52"/>
  <c r="AI203" i="52"/>
  <c r="AH203" i="52"/>
  <c r="AG203" i="52"/>
  <c r="AC203" i="52"/>
  <c r="Y203" i="52"/>
  <c r="U203" i="52"/>
  <c r="AJ202" i="52"/>
  <c r="AI202" i="52"/>
  <c r="AH202" i="52"/>
  <c r="AG202" i="52"/>
  <c r="AC202" i="52"/>
  <c r="Y202" i="52"/>
  <c r="U202" i="52"/>
  <c r="AJ201" i="52"/>
  <c r="AI201" i="52"/>
  <c r="AH201" i="52"/>
  <c r="AG201" i="52"/>
  <c r="AC201" i="52"/>
  <c r="Y201" i="52"/>
  <c r="U201" i="52"/>
  <c r="AJ200" i="52"/>
  <c r="AI200" i="52"/>
  <c r="AH200" i="52"/>
  <c r="AG200" i="52"/>
  <c r="AC200" i="52"/>
  <c r="Y200" i="52"/>
  <c r="U200" i="52"/>
  <c r="AJ199" i="52"/>
  <c r="AI199" i="52"/>
  <c r="AH199" i="52"/>
  <c r="AG199" i="52"/>
  <c r="AC199" i="52"/>
  <c r="Y199" i="52"/>
  <c r="U199" i="52"/>
  <c r="AJ198" i="52"/>
  <c r="AI198" i="52"/>
  <c r="AH198" i="52"/>
  <c r="AG198" i="52"/>
  <c r="AC198" i="52"/>
  <c r="Y198" i="52"/>
  <c r="U198" i="52"/>
  <c r="AJ197" i="52"/>
  <c r="AI197" i="52"/>
  <c r="AH197" i="52"/>
  <c r="AG197" i="52"/>
  <c r="AC197" i="52"/>
  <c r="Y197" i="52"/>
  <c r="U197" i="52"/>
  <c r="AJ196" i="52"/>
  <c r="AI196" i="52"/>
  <c r="AH196" i="52"/>
  <c r="AG196" i="52"/>
  <c r="AC196" i="52"/>
  <c r="Y196" i="52"/>
  <c r="U196" i="52"/>
  <c r="AJ195" i="52"/>
  <c r="AI195" i="52"/>
  <c r="AH195" i="52"/>
  <c r="AG195" i="52"/>
  <c r="AC195" i="52"/>
  <c r="Y195" i="52"/>
  <c r="U195" i="52"/>
  <c r="AJ194" i="52"/>
  <c r="AI194" i="52"/>
  <c r="AH194" i="52"/>
  <c r="AG194" i="52"/>
  <c r="AC194" i="52"/>
  <c r="Y194" i="52"/>
  <c r="U194" i="52"/>
  <c r="AJ193" i="52"/>
  <c r="AI193" i="52"/>
  <c r="AH193" i="52"/>
  <c r="AG193" i="52"/>
  <c r="AC193" i="52"/>
  <c r="Y193" i="52"/>
  <c r="U193" i="52"/>
  <c r="AJ192" i="52"/>
  <c r="AI192" i="52"/>
  <c r="AH192" i="52"/>
  <c r="AG192" i="52"/>
  <c r="AC192" i="52"/>
  <c r="Y192" i="52"/>
  <c r="U192" i="52"/>
  <c r="AJ191" i="52"/>
  <c r="AI191" i="52"/>
  <c r="AH191" i="52"/>
  <c r="AG191" i="52"/>
  <c r="AC191" i="52"/>
  <c r="Y191" i="52"/>
  <c r="U191" i="52"/>
  <c r="AJ190" i="52"/>
  <c r="AI190" i="52"/>
  <c r="AH190" i="52"/>
  <c r="AG190" i="52"/>
  <c r="AC190" i="52"/>
  <c r="Y190" i="52"/>
  <c r="U190" i="52"/>
  <c r="AJ189" i="52"/>
  <c r="AI189" i="52"/>
  <c r="AH189" i="52"/>
  <c r="AG189" i="52"/>
  <c r="AC189" i="52"/>
  <c r="Y189" i="52"/>
  <c r="U189" i="52"/>
  <c r="AJ188" i="52"/>
  <c r="AI188" i="52"/>
  <c r="AH188" i="52"/>
  <c r="AG188" i="52"/>
  <c r="AC188" i="52"/>
  <c r="Y188" i="52"/>
  <c r="U188" i="52"/>
  <c r="AJ187" i="52"/>
  <c r="AI187" i="52"/>
  <c r="AH187" i="52"/>
  <c r="AG187" i="52"/>
  <c r="AC187" i="52"/>
  <c r="Y187" i="52"/>
  <c r="U187" i="52"/>
  <c r="AJ186" i="52"/>
  <c r="AI186" i="52"/>
  <c r="AH186" i="52"/>
  <c r="AG186" i="52"/>
  <c r="AC186" i="52"/>
  <c r="Y186" i="52"/>
  <c r="U186" i="52"/>
  <c r="AJ185" i="52"/>
  <c r="AI185" i="52"/>
  <c r="AH185" i="52"/>
  <c r="AG185" i="52"/>
  <c r="AC185" i="52"/>
  <c r="Y185" i="52"/>
  <c r="U185" i="52"/>
  <c r="AJ184" i="52"/>
  <c r="AI184" i="52"/>
  <c r="AH184" i="52"/>
  <c r="AG184" i="52"/>
  <c r="AC184" i="52"/>
  <c r="Y184" i="52"/>
  <c r="U184" i="52"/>
  <c r="AJ183" i="52"/>
  <c r="AI183" i="52"/>
  <c r="AH183" i="52"/>
  <c r="AG183" i="52"/>
  <c r="AC183" i="52"/>
  <c r="Y183" i="52"/>
  <c r="U183" i="52"/>
  <c r="AJ182" i="52"/>
  <c r="AI182" i="52"/>
  <c r="AH182" i="52"/>
  <c r="AG182" i="52"/>
  <c r="AC182" i="52"/>
  <c r="Y182" i="52"/>
  <c r="U182" i="52"/>
  <c r="AJ181" i="52"/>
  <c r="AI181" i="52"/>
  <c r="AH181" i="52"/>
  <c r="AG181" i="52"/>
  <c r="AC181" i="52"/>
  <c r="Y181" i="52"/>
  <c r="U181" i="52"/>
  <c r="AJ179" i="52"/>
  <c r="AI179" i="52"/>
  <c r="AH179" i="52"/>
  <c r="AG179" i="52"/>
  <c r="AF179" i="52"/>
  <c r="AE179" i="52"/>
  <c r="AD179" i="52"/>
  <c r="AC179" i="52"/>
  <c r="AB179" i="52"/>
  <c r="AA179" i="52"/>
  <c r="Z179" i="52"/>
  <c r="Y179" i="52"/>
  <c r="X179" i="52"/>
  <c r="W179" i="52"/>
  <c r="V179" i="52"/>
  <c r="U179" i="52"/>
  <c r="T179" i="52"/>
  <c r="S179" i="52"/>
  <c r="R179" i="52"/>
  <c r="O179" i="52"/>
  <c r="N179" i="52"/>
  <c r="M179" i="52"/>
  <c r="K179" i="52"/>
  <c r="J179" i="52"/>
  <c r="AJ178" i="52"/>
  <c r="AI178" i="52"/>
  <c r="AH178" i="52"/>
  <c r="AG178" i="52"/>
  <c r="AC178" i="52"/>
  <c r="Y178" i="52"/>
  <c r="U178" i="52"/>
  <c r="AJ177" i="52"/>
  <c r="AI177" i="52"/>
  <c r="AH177" i="52"/>
  <c r="AG177" i="52"/>
  <c r="AC177" i="52"/>
  <c r="Y177" i="52"/>
  <c r="U177" i="52"/>
  <c r="AJ176" i="52"/>
  <c r="AI176" i="52"/>
  <c r="AH176" i="52"/>
  <c r="AG176" i="52"/>
  <c r="AC176" i="52"/>
  <c r="Y176" i="52"/>
  <c r="U176" i="52"/>
  <c r="AJ175" i="52"/>
  <c r="AI175" i="52"/>
  <c r="AH175" i="52"/>
  <c r="AG175" i="52"/>
  <c r="AC175" i="52"/>
  <c r="Y175" i="52"/>
  <c r="U175" i="52"/>
  <c r="AJ174" i="52"/>
  <c r="AI174" i="52"/>
  <c r="AH174" i="52"/>
  <c r="AG174" i="52"/>
  <c r="AC174" i="52"/>
  <c r="Y174" i="52"/>
  <c r="U174" i="52"/>
  <c r="AJ173" i="52"/>
  <c r="AI173" i="52"/>
  <c r="AH173" i="52"/>
  <c r="AG173" i="52"/>
  <c r="AC173" i="52"/>
  <c r="Y173" i="52"/>
  <c r="U173" i="52"/>
  <c r="AJ172" i="52"/>
  <c r="AI172" i="52"/>
  <c r="AH172" i="52"/>
  <c r="AG172" i="52"/>
  <c r="AC172" i="52"/>
  <c r="Y172" i="52"/>
  <c r="U172" i="52"/>
  <c r="AJ171" i="52"/>
  <c r="AI171" i="52"/>
  <c r="AH171" i="52"/>
  <c r="AG171" i="52"/>
  <c r="AC171" i="52"/>
  <c r="Y171" i="52"/>
  <c r="U171" i="52"/>
  <c r="AJ170" i="52"/>
  <c r="AI170" i="52"/>
  <c r="AH170" i="52"/>
  <c r="AG170" i="52"/>
  <c r="AC170" i="52"/>
  <c r="Y170" i="52"/>
  <c r="U170" i="52"/>
  <c r="AJ169" i="52"/>
  <c r="AI169" i="52"/>
  <c r="AH169" i="52"/>
  <c r="AG169" i="52"/>
  <c r="AC169" i="52"/>
  <c r="Y169" i="52"/>
  <c r="U169" i="52"/>
  <c r="AJ168" i="52"/>
  <c r="AI168" i="52"/>
  <c r="AH168" i="52"/>
  <c r="AG168" i="52"/>
  <c r="AC168" i="52"/>
  <c r="Y168" i="52"/>
  <c r="U168" i="52"/>
  <c r="AJ167" i="52"/>
  <c r="AI167" i="52"/>
  <c r="AH167" i="52"/>
  <c r="AG167" i="52"/>
  <c r="AC167" i="52"/>
  <c r="Y167" i="52"/>
  <c r="U167" i="52"/>
  <c r="AJ166" i="52"/>
  <c r="AI166" i="52"/>
  <c r="AH166" i="52"/>
  <c r="AG166" i="52"/>
  <c r="AC166" i="52"/>
  <c r="Y166" i="52"/>
  <c r="U166" i="52"/>
  <c r="AJ165" i="52"/>
  <c r="AI165" i="52"/>
  <c r="AH165" i="52"/>
  <c r="AG165" i="52"/>
  <c r="AC165" i="52"/>
  <c r="Y165" i="52"/>
  <c r="U165" i="52"/>
  <c r="AJ164" i="52"/>
  <c r="AI164" i="52"/>
  <c r="AH164" i="52"/>
  <c r="AG164" i="52"/>
  <c r="AC164" i="52"/>
  <c r="Y164" i="52"/>
  <c r="U164" i="52"/>
  <c r="AJ163" i="52"/>
  <c r="AI163" i="52"/>
  <c r="AH163" i="52"/>
  <c r="AG163" i="52"/>
  <c r="AC163" i="52"/>
  <c r="Y163" i="52"/>
  <c r="U163" i="52"/>
  <c r="AJ162" i="52"/>
  <c r="AI162" i="52"/>
  <c r="AH162" i="52"/>
  <c r="AG162" i="52"/>
  <c r="AC162" i="52"/>
  <c r="Y162" i="52"/>
  <c r="U162" i="52"/>
  <c r="AJ161" i="52"/>
  <c r="AI161" i="52"/>
  <c r="AH161" i="52"/>
  <c r="AG161" i="52"/>
  <c r="AC161" i="52"/>
  <c r="Y161" i="52"/>
  <c r="U161" i="52"/>
  <c r="AJ160" i="52"/>
  <c r="AI160" i="52"/>
  <c r="AH160" i="52"/>
  <c r="AG160" i="52"/>
  <c r="AC160" i="52"/>
  <c r="Y160" i="52"/>
  <c r="U160" i="52"/>
  <c r="AJ159" i="52"/>
  <c r="AI159" i="52"/>
  <c r="AH159" i="52"/>
  <c r="AG159" i="52"/>
  <c r="AC159" i="52"/>
  <c r="Y159" i="52"/>
  <c r="U159" i="52"/>
  <c r="AJ158" i="52"/>
  <c r="AI158" i="52"/>
  <c r="AH158" i="52"/>
  <c r="AG158" i="52"/>
  <c r="AC158" i="52"/>
  <c r="Y158" i="52"/>
  <c r="U158" i="52"/>
  <c r="AJ157" i="52"/>
  <c r="AI157" i="52"/>
  <c r="AH157" i="52"/>
  <c r="AG157" i="52"/>
  <c r="AC157" i="52"/>
  <c r="Y157" i="52"/>
  <c r="U157" i="52"/>
  <c r="AJ156" i="52"/>
  <c r="AI156" i="52"/>
  <c r="AH156" i="52"/>
  <c r="AG156" i="52"/>
  <c r="AC156" i="52"/>
  <c r="Y156" i="52"/>
  <c r="U156" i="52"/>
  <c r="AJ155" i="52"/>
  <c r="AI155" i="52"/>
  <c r="AH155" i="52"/>
  <c r="AG155" i="52"/>
  <c r="AC155" i="52"/>
  <c r="Y155" i="52"/>
  <c r="U155" i="52"/>
  <c r="AJ154" i="52"/>
  <c r="AI154" i="52"/>
  <c r="AH154" i="52"/>
  <c r="AG154" i="52"/>
  <c r="AC154" i="52"/>
  <c r="Y154" i="52"/>
  <c r="U154" i="52"/>
  <c r="AJ153" i="52"/>
  <c r="AI153" i="52"/>
  <c r="AH153" i="52"/>
  <c r="AG153" i="52"/>
  <c r="AC153" i="52"/>
  <c r="Y153" i="52"/>
  <c r="U153" i="52"/>
  <c r="AJ152" i="52"/>
  <c r="AI152" i="52"/>
  <c r="AH152" i="52"/>
  <c r="AG152" i="52"/>
  <c r="AC152" i="52"/>
  <c r="Y152" i="52"/>
  <c r="U152" i="52"/>
  <c r="AJ151" i="52"/>
  <c r="AI151" i="52"/>
  <c r="AH151" i="52"/>
  <c r="AG151" i="52"/>
  <c r="AC151" i="52"/>
  <c r="Y151" i="52"/>
  <c r="U151" i="52"/>
  <c r="AJ150" i="52"/>
  <c r="AI150" i="52"/>
  <c r="AH150" i="52"/>
  <c r="AG150" i="52"/>
  <c r="AC150" i="52"/>
  <c r="Y150" i="52"/>
  <c r="U150" i="52"/>
  <c r="AJ149" i="52"/>
  <c r="AI149" i="52"/>
  <c r="AH149" i="52"/>
  <c r="AG149" i="52"/>
  <c r="AC149" i="52"/>
  <c r="Y149" i="52"/>
  <c r="U149" i="52"/>
  <c r="AJ148" i="52"/>
  <c r="AI148" i="52"/>
  <c r="AH148" i="52"/>
  <c r="AG148" i="52"/>
  <c r="AC148" i="52"/>
  <c r="Y148" i="52"/>
  <c r="U148" i="52"/>
  <c r="AJ147" i="52"/>
  <c r="AI147" i="52"/>
  <c r="AH147" i="52"/>
  <c r="AG147" i="52"/>
  <c r="AC147" i="52"/>
  <c r="Y147" i="52"/>
  <c r="U147" i="52"/>
  <c r="AJ145" i="52"/>
  <c r="AI145" i="52"/>
  <c r="AH145" i="52"/>
  <c r="AG145" i="52"/>
  <c r="AF145" i="52"/>
  <c r="AE145" i="52"/>
  <c r="AD145" i="52"/>
  <c r="AC145" i="52"/>
  <c r="AB145" i="52"/>
  <c r="AA145" i="52"/>
  <c r="Z145" i="52"/>
  <c r="Y145" i="52"/>
  <c r="X145" i="52"/>
  <c r="W145" i="52"/>
  <c r="V145" i="52"/>
  <c r="U145" i="52"/>
  <c r="T145" i="52"/>
  <c r="S145" i="52"/>
  <c r="R145" i="52"/>
  <c r="O145" i="52"/>
  <c r="N145" i="52"/>
  <c r="M145" i="52"/>
  <c r="K145" i="52"/>
  <c r="J145" i="52"/>
  <c r="AJ144" i="52"/>
  <c r="AI144" i="52"/>
  <c r="AH144" i="52"/>
  <c r="AG144" i="52"/>
  <c r="AC144" i="52"/>
  <c r="Y144" i="52"/>
  <c r="U144" i="52"/>
  <c r="AJ143" i="52"/>
  <c r="AI143" i="52"/>
  <c r="AH143" i="52"/>
  <c r="AG143" i="52"/>
  <c r="AC143" i="52"/>
  <c r="Y143" i="52"/>
  <c r="U143" i="52"/>
  <c r="AJ142" i="52"/>
  <c r="AI142" i="52"/>
  <c r="AH142" i="52"/>
  <c r="AG142" i="52"/>
  <c r="AC142" i="52"/>
  <c r="Y142" i="52"/>
  <c r="U142" i="52"/>
  <c r="AJ141" i="52"/>
  <c r="AI141" i="52"/>
  <c r="AH141" i="52"/>
  <c r="AG141" i="52"/>
  <c r="AC141" i="52"/>
  <c r="Y141" i="52"/>
  <c r="U141" i="52"/>
  <c r="AJ140" i="52"/>
  <c r="AI140" i="52"/>
  <c r="AH140" i="52"/>
  <c r="AG140" i="52"/>
  <c r="AC140" i="52"/>
  <c r="Y140" i="52"/>
  <c r="U140" i="52"/>
  <c r="AJ139" i="52"/>
  <c r="AI139" i="52"/>
  <c r="AH139" i="52"/>
  <c r="AG139" i="52"/>
  <c r="AC139" i="52"/>
  <c r="Y139" i="52"/>
  <c r="U139" i="52"/>
  <c r="AJ138" i="52"/>
  <c r="AI138" i="52"/>
  <c r="AH138" i="52"/>
  <c r="AG138" i="52"/>
  <c r="AC138" i="52"/>
  <c r="Y138" i="52"/>
  <c r="U138" i="52"/>
  <c r="AJ137" i="52"/>
  <c r="AI137" i="52"/>
  <c r="AH137" i="52"/>
  <c r="AG137" i="52"/>
  <c r="AC137" i="52"/>
  <c r="Y137" i="52"/>
  <c r="U137" i="52"/>
  <c r="AJ136" i="52"/>
  <c r="AI136" i="52"/>
  <c r="AH136" i="52"/>
  <c r="AG136" i="52"/>
  <c r="AC136" i="52"/>
  <c r="Y136" i="52"/>
  <c r="U136" i="52"/>
  <c r="AJ135" i="52"/>
  <c r="AI135" i="52"/>
  <c r="AH135" i="52"/>
  <c r="AG135" i="52"/>
  <c r="AC135" i="52"/>
  <c r="Y135" i="52"/>
  <c r="U135" i="52"/>
  <c r="AJ134" i="52"/>
  <c r="AI134" i="52"/>
  <c r="AH134" i="52"/>
  <c r="AG134" i="52"/>
  <c r="AC134" i="52"/>
  <c r="Y134" i="52"/>
  <c r="U134" i="52"/>
  <c r="AJ133" i="52"/>
  <c r="AI133" i="52"/>
  <c r="AH133" i="52"/>
  <c r="AG133" i="52"/>
  <c r="AC133" i="52"/>
  <c r="Y133" i="52"/>
  <c r="U133" i="52"/>
  <c r="AJ132" i="52"/>
  <c r="AI132" i="52"/>
  <c r="AH132" i="52"/>
  <c r="AG132" i="52"/>
  <c r="AC132" i="52"/>
  <c r="Y132" i="52"/>
  <c r="U132" i="52"/>
  <c r="AJ131" i="52"/>
  <c r="AI131" i="52"/>
  <c r="AH131" i="52"/>
  <c r="AG131" i="52"/>
  <c r="AC131" i="52"/>
  <c r="Y131" i="52"/>
  <c r="U131" i="52"/>
  <c r="AJ130" i="52"/>
  <c r="AI130" i="52"/>
  <c r="AH130" i="52"/>
  <c r="AG130" i="52"/>
  <c r="AC130" i="52"/>
  <c r="Y130" i="52"/>
  <c r="U130" i="52"/>
  <c r="AJ129" i="52"/>
  <c r="AI129" i="52"/>
  <c r="AH129" i="52"/>
  <c r="AG129" i="52"/>
  <c r="AC129" i="52"/>
  <c r="Y129" i="52"/>
  <c r="U129" i="52"/>
  <c r="AJ128" i="52"/>
  <c r="AI128" i="52"/>
  <c r="AH128" i="52"/>
  <c r="AG128" i="52"/>
  <c r="AC128" i="52"/>
  <c r="Y128" i="52"/>
  <c r="U128" i="52"/>
  <c r="AJ127" i="52"/>
  <c r="AI127" i="52"/>
  <c r="AH127" i="52"/>
  <c r="AG127" i="52"/>
  <c r="AC127" i="52"/>
  <c r="Y127" i="52"/>
  <c r="U127" i="52"/>
  <c r="AJ126" i="52"/>
  <c r="AI126" i="52"/>
  <c r="AH126" i="52"/>
  <c r="AG126" i="52"/>
  <c r="AC126" i="52"/>
  <c r="Y126" i="52"/>
  <c r="U126" i="52"/>
  <c r="AJ125" i="52"/>
  <c r="AI125" i="52"/>
  <c r="AH125" i="52"/>
  <c r="AG125" i="52"/>
  <c r="AC125" i="52"/>
  <c r="Y125" i="52"/>
  <c r="U125" i="52"/>
  <c r="AJ124" i="52"/>
  <c r="AI124" i="52"/>
  <c r="AH124" i="52"/>
  <c r="AG124" i="52"/>
  <c r="AC124" i="52"/>
  <c r="Y124" i="52"/>
  <c r="U124" i="52"/>
  <c r="AJ123" i="52"/>
  <c r="AI123" i="52"/>
  <c r="AH123" i="52"/>
  <c r="AG123" i="52"/>
  <c r="AC123" i="52"/>
  <c r="Y123" i="52"/>
  <c r="U123" i="52"/>
  <c r="AJ122" i="52"/>
  <c r="AI122" i="52"/>
  <c r="AH122" i="52"/>
  <c r="AG122" i="52"/>
  <c r="AC122" i="52"/>
  <c r="Y122" i="52"/>
  <c r="U122" i="52"/>
  <c r="AJ121" i="52"/>
  <c r="AI121" i="52"/>
  <c r="AH121" i="52"/>
  <c r="AG121" i="52"/>
  <c r="AC121" i="52"/>
  <c r="Y121" i="52"/>
  <c r="U121" i="52"/>
  <c r="AJ120" i="52"/>
  <c r="AI120" i="52"/>
  <c r="AH120" i="52"/>
  <c r="AG120" i="52"/>
  <c r="AC120" i="52"/>
  <c r="Y120" i="52"/>
  <c r="U120" i="52"/>
  <c r="AJ119" i="52"/>
  <c r="AI119" i="52"/>
  <c r="AH119" i="52"/>
  <c r="AG119" i="52"/>
  <c r="AC119" i="52"/>
  <c r="Y119" i="52"/>
  <c r="U119" i="52"/>
  <c r="AJ118" i="52"/>
  <c r="AI118" i="52"/>
  <c r="AH118" i="52"/>
  <c r="AG118" i="52"/>
  <c r="AC118" i="52"/>
  <c r="Y118" i="52"/>
  <c r="U118" i="52"/>
  <c r="AJ117" i="52"/>
  <c r="AI117" i="52"/>
  <c r="AH117" i="52"/>
  <c r="AG117" i="52"/>
  <c r="AC117" i="52"/>
  <c r="Y117" i="52"/>
  <c r="U117" i="52"/>
  <c r="AJ115" i="52"/>
  <c r="AI115" i="52"/>
  <c r="AH115" i="52"/>
  <c r="AG115" i="52"/>
  <c r="AF115" i="52"/>
  <c r="AE115" i="52"/>
  <c r="AD115" i="52"/>
  <c r="AC115" i="52"/>
  <c r="AB115" i="52"/>
  <c r="AA115" i="52"/>
  <c r="Z115" i="52"/>
  <c r="Y115" i="52"/>
  <c r="X115" i="52"/>
  <c r="W115" i="52"/>
  <c r="V115" i="52"/>
  <c r="U115" i="52"/>
  <c r="T115" i="52"/>
  <c r="S115" i="52"/>
  <c r="R115" i="52"/>
  <c r="O115" i="52"/>
  <c r="N115" i="52"/>
  <c r="M115" i="52"/>
  <c r="K115" i="52"/>
  <c r="J115" i="52"/>
  <c r="AJ114" i="52"/>
  <c r="AI114" i="52"/>
  <c r="AH114" i="52"/>
  <c r="AG114" i="52"/>
  <c r="AC114" i="52"/>
  <c r="Y114" i="52"/>
  <c r="U114" i="52"/>
  <c r="AJ113" i="52"/>
  <c r="AI113" i="52"/>
  <c r="AH113" i="52"/>
  <c r="AG113" i="52"/>
  <c r="AC113" i="52"/>
  <c r="Y113" i="52"/>
  <c r="U113" i="52"/>
  <c r="AJ112" i="52"/>
  <c r="AI112" i="52"/>
  <c r="AH112" i="52"/>
  <c r="AG112" i="52"/>
  <c r="AC112" i="52"/>
  <c r="Y112" i="52"/>
  <c r="U112" i="52"/>
  <c r="AJ111" i="52"/>
  <c r="AI111" i="52"/>
  <c r="AH111" i="52"/>
  <c r="AG111" i="52"/>
  <c r="AC111" i="52"/>
  <c r="Y111" i="52"/>
  <c r="U111" i="52"/>
  <c r="AJ110" i="52"/>
  <c r="AI110" i="52"/>
  <c r="AH110" i="52"/>
  <c r="AG110" i="52"/>
  <c r="AC110" i="52"/>
  <c r="Y110" i="52"/>
  <c r="U110" i="52"/>
  <c r="AJ109" i="52"/>
  <c r="AI109" i="52"/>
  <c r="AH109" i="52"/>
  <c r="AG109" i="52"/>
  <c r="AC109" i="52"/>
  <c r="Y109" i="52"/>
  <c r="U109" i="52"/>
  <c r="AJ108" i="52"/>
  <c r="AI108" i="52"/>
  <c r="AH108" i="52"/>
  <c r="AG108" i="52"/>
  <c r="AC108" i="52"/>
  <c r="Y108" i="52"/>
  <c r="U108" i="52"/>
  <c r="AJ107" i="52"/>
  <c r="AI107" i="52"/>
  <c r="AH107" i="52"/>
  <c r="AG107" i="52"/>
  <c r="AC107" i="52"/>
  <c r="Y107" i="52"/>
  <c r="U107" i="52"/>
  <c r="AJ106" i="52"/>
  <c r="AI106" i="52"/>
  <c r="AH106" i="52"/>
  <c r="AG106" i="52"/>
  <c r="AC106" i="52"/>
  <c r="Y106" i="52"/>
  <c r="U106" i="52"/>
  <c r="AJ105" i="52"/>
  <c r="AI105" i="52"/>
  <c r="AH105" i="52"/>
  <c r="AG105" i="52"/>
  <c r="AC105" i="52"/>
  <c r="Y105" i="52"/>
  <c r="U105" i="52"/>
  <c r="AJ104" i="52"/>
  <c r="AI104" i="52"/>
  <c r="AH104" i="52"/>
  <c r="AG104" i="52"/>
  <c r="AC104" i="52"/>
  <c r="Y104" i="52"/>
  <c r="U104" i="52"/>
  <c r="AJ103" i="52"/>
  <c r="AI103" i="52"/>
  <c r="AH103" i="52"/>
  <c r="AG103" i="52"/>
  <c r="AC103" i="52"/>
  <c r="Y103" i="52"/>
  <c r="U103" i="52"/>
  <c r="AJ102" i="52"/>
  <c r="AI102" i="52"/>
  <c r="AH102" i="52"/>
  <c r="AG102" i="52"/>
  <c r="AC102" i="52"/>
  <c r="Y102" i="52"/>
  <c r="U102" i="52"/>
  <c r="AJ101" i="52"/>
  <c r="AI101" i="52"/>
  <c r="AH101" i="52"/>
  <c r="AG101" i="52"/>
  <c r="AC101" i="52"/>
  <c r="Y101" i="52"/>
  <c r="U101" i="52"/>
  <c r="AJ100" i="52"/>
  <c r="AI100" i="52"/>
  <c r="AH100" i="52"/>
  <c r="AG100" i="52"/>
  <c r="AC100" i="52"/>
  <c r="Y100" i="52"/>
  <c r="U100" i="52"/>
  <c r="AJ99" i="52"/>
  <c r="AI99" i="52"/>
  <c r="AH99" i="52"/>
  <c r="AG99" i="52"/>
  <c r="AC99" i="52"/>
  <c r="Y99" i="52"/>
  <c r="U99" i="52"/>
  <c r="AJ98" i="52"/>
  <c r="AI98" i="52"/>
  <c r="AH98" i="52"/>
  <c r="AG98" i="52"/>
  <c r="AC98" i="52"/>
  <c r="Y98" i="52"/>
  <c r="U98" i="52"/>
  <c r="AJ97" i="52"/>
  <c r="AI97" i="52"/>
  <c r="AH97" i="52"/>
  <c r="AG97" i="52"/>
  <c r="AC97" i="52"/>
  <c r="Y97" i="52"/>
  <c r="U97" i="52"/>
  <c r="AJ96" i="52"/>
  <c r="AI96" i="52"/>
  <c r="AH96" i="52"/>
  <c r="AG96" i="52"/>
  <c r="AC96" i="52"/>
  <c r="Y96" i="52"/>
  <c r="U96" i="52"/>
  <c r="AJ95" i="52"/>
  <c r="AI95" i="52"/>
  <c r="AH95" i="52"/>
  <c r="AG95" i="52"/>
  <c r="AC95" i="52"/>
  <c r="Y95" i="52"/>
  <c r="U95" i="52"/>
  <c r="AJ94" i="52"/>
  <c r="AI94" i="52"/>
  <c r="AH94" i="52"/>
  <c r="AG94" i="52"/>
  <c r="AC94" i="52"/>
  <c r="Y94" i="52"/>
  <c r="U94" i="52"/>
  <c r="AJ93" i="52"/>
  <c r="AI93" i="52"/>
  <c r="AH93" i="52"/>
  <c r="AG93" i="52"/>
  <c r="AC93" i="52"/>
  <c r="Y93" i="52"/>
  <c r="U93" i="52"/>
  <c r="AJ92" i="52"/>
  <c r="AI92" i="52"/>
  <c r="AH92" i="52"/>
  <c r="AG92" i="52"/>
  <c r="AC92" i="52"/>
  <c r="Y92" i="52"/>
  <c r="U92" i="52"/>
  <c r="AJ91" i="52"/>
  <c r="AI91" i="52"/>
  <c r="AH91" i="52"/>
  <c r="AG91" i="52"/>
  <c r="AC91" i="52"/>
  <c r="Y91" i="52"/>
  <c r="U91" i="52"/>
  <c r="AJ90" i="52"/>
  <c r="AI90" i="52"/>
  <c r="AH90" i="52"/>
  <c r="AG90" i="52"/>
  <c r="AC90" i="52"/>
  <c r="Y90" i="52"/>
  <c r="U90" i="52"/>
  <c r="AJ89" i="52"/>
  <c r="AI89" i="52"/>
  <c r="AH89" i="52"/>
  <c r="AG89" i="52"/>
  <c r="AC89" i="52"/>
  <c r="Y89" i="52"/>
  <c r="U89" i="52"/>
  <c r="AJ88" i="52"/>
  <c r="AI88" i="52"/>
  <c r="AH88" i="52"/>
  <c r="AG88" i="52"/>
  <c r="AC88" i="52"/>
  <c r="Y88" i="52"/>
  <c r="U88" i="52"/>
  <c r="AJ87" i="52"/>
  <c r="AI87" i="52"/>
  <c r="AH87" i="52"/>
  <c r="AG87" i="52"/>
  <c r="AC87" i="52"/>
  <c r="Y87" i="52"/>
  <c r="U87" i="52"/>
  <c r="AJ86" i="52"/>
  <c r="AI86" i="52"/>
  <c r="AH86" i="52"/>
  <c r="AG86" i="52"/>
  <c r="AC86" i="52"/>
  <c r="Y86" i="52"/>
  <c r="U86" i="52"/>
  <c r="AJ85" i="52"/>
  <c r="AI85" i="52"/>
  <c r="AH85" i="52"/>
  <c r="AG85" i="52"/>
  <c r="AC85" i="52"/>
  <c r="Y85" i="52"/>
  <c r="U85" i="52"/>
  <c r="AJ84" i="52"/>
  <c r="AI84" i="52"/>
  <c r="AH84" i="52"/>
  <c r="AG84" i="52"/>
  <c r="AC84" i="52"/>
  <c r="Y84" i="52"/>
  <c r="U84" i="52"/>
  <c r="AJ83" i="52"/>
  <c r="AI83" i="52"/>
  <c r="AH83" i="52"/>
  <c r="AG83" i="52"/>
  <c r="AC83" i="52"/>
  <c r="Y83" i="52"/>
  <c r="U83" i="52"/>
  <c r="AJ81" i="52"/>
  <c r="AI81" i="52"/>
  <c r="AH81" i="52"/>
  <c r="AG81" i="52"/>
  <c r="AF81" i="52"/>
  <c r="AE81" i="52"/>
  <c r="AD81" i="52"/>
  <c r="AC81" i="52"/>
  <c r="AB81" i="52"/>
  <c r="AA81" i="52"/>
  <c r="Z81" i="52"/>
  <c r="Y81" i="52"/>
  <c r="X81" i="52"/>
  <c r="W81" i="52"/>
  <c r="V81" i="52"/>
  <c r="U81" i="52"/>
  <c r="T81" i="52"/>
  <c r="S81" i="52"/>
  <c r="R81" i="52"/>
  <c r="O81" i="52"/>
  <c r="N81" i="52"/>
  <c r="M81" i="52"/>
  <c r="K81" i="52"/>
  <c r="J81" i="52"/>
  <c r="AJ80" i="52"/>
  <c r="AI80" i="52"/>
  <c r="AH80" i="52"/>
  <c r="AG80" i="52"/>
  <c r="AC80" i="52"/>
  <c r="Y80" i="52"/>
  <c r="U80" i="52"/>
  <c r="AJ79" i="52"/>
  <c r="AI79" i="52"/>
  <c r="AH79" i="52"/>
  <c r="AG79" i="52"/>
  <c r="AC79" i="52"/>
  <c r="Y79" i="52"/>
  <c r="U79" i="52"/>
  <c r="AJ78" i="52"/>
  <c r="AI78" i="52"/>
  <c r="AH78" i="52"/>
  <c r="AG78" i="52"/>
  <c r="AC78" i="52"/>
  <c r="Y78" i="52"/>
  <c r="U78" i="52"/>
  <c r="AJ77" i="52"/>
  <c r="AI77" i="52"/>
  <c r="AH77" i="52"/>
  <c r="AG77" i="52"/>
  <c r="AC77" i="52"/>
  <c r="Y77" i="52"/>
  <c r="U77" i="52"/>
  <c r="AJ76" i="52"/>
  <c r="AI76" i="52"/>
  <c r="AH76" i="52"/>
  <c r="AG76" i="52"/>
  <c r="AC76" i="52"/>
  <c r="Y76" i="52"/>
  <c r="U76" i="52"/>
  <c r="AJ75" i="52"/>
  <c r="AI75" i="52"/>
  <c r="AH75" i="52"/>
  <c r="AG75" i="52"/>
  <c r="AC75" i="52"/>
  <c r="Y75" i="52"/>
  <c r="U75" i="52"/>
  <c r="AJ74" i="52"/>
  <c r="AI74" i="52"/>
  <c r="AH74" i="52"/>
  <c r="AG74" i="52"/>
  <c r="AC74" i="52"/>
  <c r="Y74" i="52"/>
  <c r="U74" i="52"/>
  <c r="AJ73" i="52"/>
  <c r="AI73" i="52"/>
  <c r="AH73" i="52"/>
  <c r="AG73" i="52"/>
  <c r="AC73" i="52"/>
  <c r="Y73" i="52"/>
  <c r="U73" i="52"/>
  <c r="AJ72" i="52"/>
  <c r="AI72" i="52"/>
  <c r="AH72" i="52"/>
  <c r="AG72" i="52"/>
  <c r="AC72" i="52"/>
  <c r="Y72" i="52"/>
  <c r="U72" i="52"/>
  <c r="AJ71" i="52"/>
  <c r="AI71" i="52"/>
  <c r="AH71" i="52"/>
  <c r="AG71" i="52"/>
  <c r="AC71" i="52"/>
  <c r="Y71" i="52"/>
  <c r="U71" i="52"/>
  <c r="AJ70" i="52"/>
  <c r="AI70" i="52"/>
  <c r="AH70" i="52"/>
  <c r="AG70" i="52"/>
  <c r="AC70" i="52"/>
  <c r="Y70" i="52"/>
  <c r="U70" i="52"/>
  <c r="AJ69" i="52"/>
  <c r="AI69" i="52"/>
  <c r="AH69" i="52"/>
  <c r="AG69" i="52"/>
  <c r="AC69" i="52"/>
  <c r="Y69" i="52"/>
  <c r="U69" i="52"/>
  <c r="AJ68" i="52"/>
  <c r="AI68" i="52"/>
  <c r="AH68" i="52"/>
  <c r="AG68" i="52"/>
  <c r="AC68" i="52"/>
  <c r="Y68" i="52"/>
  <c r="U68" i="52"/>
  <c r="AJ67" i="52"/>
  <c r="AI67" i="52"/>
  <c r="AH67" i="52"/>
  <c r="AG67" i="52"/>
  <c r="AC67" i="52"/>
  <c r="Y67" i="52"/>
  <c r="U67" i="52"/>
  <c r="AJ66" i="52"/>
  <c r="AI66" i="52"/>
  <c r="AH66" i="52"/>
  <c r="AG66" i="52"/>
  <c r="AC66" i="52"/>
  <c r="Y66" i="52"/>
  <c r="U66" i="52"/>
  <c r="AJ65" i="52"/>
  <c r="AI65" i="52"/>
  <c r="AH65" i="52"/>
  <c r="AG65" i="52"/>
  <c r="AC65" i="52"/>
  <c r="Y65" i="52"/>
  <c r="U65" i="52"/>
  <c r="AJ64" i="52"/>
  <c r="AI64" i="52"/>
  <c r="AH64" i="52"/>
  <c r="AG64" i="52"/>
  <c r="AC64" i="52"/>
  <c r="Y64" i="52"/>
  <c r="U64" i="52"/>
  <c r="AJ63" i="52"/>
  <c r="AI63" i="52"/>
  <c r="AH63" i="52"/>
  <c r="AG63" i="52"/>
  <c r="AC63" i="52"/>
  <c r="Y63" i="52"/>
  <c r="U63" i="52"/>
  <c r="AJ62" i="52"/>
  <c r="AI62" i="52"/>
  <c r="AH62" i="52"/>
  <c r="AG62" i="52"/>
  <c r="AC62" i="52"/>
  <c r="Y62" i="52"/>
  <c r="U62" i="52"/>
  <c r="AJ61" i="52"/>
  <c r="AI61" i="52"/>
  <c r="AH61" i="52"/>
  <c r="AG61" i="52"/>
  <c r="AC61" i="52"/>
  <c r="Y61" i="52"/>
  <c r="U61" i="52"/>
  <c r="AJ60" i="52"/>
  <c r="AI60" i="52"/>
  <c r="AH60" i="52"/>
  <c r="AG60" i="52"/>
  <c r="AC60" i="52"/>
  <c r="Y60" i="52"/>
  <c r="U60" i="52"/>
  <c r="AJ59" i="52"/>
  <c r="AI59" i="52"/>
  <c r="AH59" i="52"/>
  <c r="AG59" i="52"/>
  <c r="AC59" i="52"/>
  <c r="Y59" i="52"/>
  <c r="U59" i="52"/>
  <c r="AJ58" i="52"/>
  <c r="AI58" i="52"/>
  <c r="AH58" i="52"/>
  <c r="AG58" i="52"/>
  <c r="AC58" i="52"/>
  <c r="Y58" i="52"/>
  <c r="U58" i="52"/>
  <c r="AJ57" i="52"/>
  <c r="AI57" i="52"/>
  <c r="AH57" i="52"/>
  <c r="AG57" i="52"/>
  <c r="AC57" i="52"/>
  <c r="Y57" i="52"/>
  <c r="U57" i="52"/>
  <c r="AJ56" i="52"/>
  <c r="AI56" i="52"/>
  <c r="AH56" i="52"/>
  <c r="AG56" i="52"/>
  <c r="AC56" i="52"/>
  <c r="Y56" i="52"/>
  <c r="U56" i="52"/>
  <c r="AJ55" i="52"/>
  <c r="AI55" i="52"/>
  <c r="AH55" i="52"/>
  <c r="AG55" i="52"/>
  <c r="AC55" i="52"/>
  <c r="Y55" i="52"/>
  <c r="U55" i="52"/>
  <c r="AJ54" i="52"/>
  <c r="AI54" i="52"/>
  <c r="AH54" i="52"/>
  <c r="AG54" i="52"/>
  <c r="AC54" i="52"/>
  <c r="Y54" i="52"/>
  <c r="U54" i="52"/>
  <c r="AJ53" i="52"/>
  <c r="AI53" i="52"/>
  <c r="AH53" i="52"/>
  <c r="AG53" i="52"/>
  <c r="AC53" i="52"/>
  <c r="Y53" i="52"/>
  <c r="U53" i="52"/>
  <c r="AJ52" i="52"/>
  <c r="AI52" i="52"/>
  <c r="AH52" i="52"/>
  <c r="AG52" i="52"/>
  <c r="AC52" i="52"/>
  <c r="Y52" i="52"/>
  <c r="U52" i="52"/>
  <c r="AJ51" i="52"/>
  <c r="AI51" i="52"/>
  <c r="AH51" i="52"/>
  <c r="AG51" i="52"/>
  <c r="AC51" i="52"/>
  <c r="Y51" i="52"/>
  <c r="U51" i="52"/>
  <c r="AJ50" i="52"/>
  <c r="AI50" i="52"/>
  <c r="AH50" i="52"/>
  <c r="AG50" i="52"/>
  <c r="AC50" i="52"/>
  <c r="Y50" i="52"/>
  <c r="U50" i="52"/>
  <c r="AJ49" i="52"/>
  <c r="AI49" i="52"/>
  <c r="AH49" i="52"/>
  <c r="AG49" i="52"/>
  <c r="AC49" i="52"/>
  <c r="Y49" i="52"/>
  <c r="U49" i="52"/>
  <c r="AJ48" i="52"/>
  <c r="AI48" i="52"/>
  <c r="AH48" i="52"/>
  <c r="AG48" i="52"/>
  <c r="AC48" i="52"/>
  <c r="Y48" i="52"/>
  <c r="U48" i="52"/>
  <c r="AJ47" i="52"/>
  <c r="AI47" i="52"/>
  <c r="AH47" i="52"/>
  <c r="AG47" i="52"/>
  <c r="AC47" i="52"/>
  <c r="Y47" i="52"/>
  <c r="U47" i="52"/>
  <c r="AJ45" i="52"/>
  <c r="AI45" i="52"/>
  <c r="AH45" i="52"/>
  <c r="AG45" i="52"/>
  <c r="AF45" i="52"/>
  <c r="AE45" i="52"/>
  <c r="AD45" i="52"/>
  <c r="AC45" i="52"/>
  <c r="AB45" i="52"/>
  <c r="AA45" i="52"/>
  <c r="Z45" i="52"/>
  <c r="Y45" i="52"/>
  <c r="X45" i="52"/>
  <c r="W45" i="52"/>
  <c r="V45" i="52"/>
  <c r="U45" i="52"/>
  <c r="T45" i="52"/>
  <c r="S45" i="52"/>
  <c r="R45" i="52"/>
  <c r="O45" i="52"/>
  <c r="N45" i="52"/>
  <c r="M45" i="52"/>
  <c r="K45" i="52"/>
  <c r="J45" i="52"/>
  <c r="AJ44" i="52"/>
  <c r="AI44" i="52"/>
  <c r="AH44" i="52"/>
  <c r="AG44" i="52"/>
  <c r="AC44" i="52"/>
  <c r="Y44" i="52"/>
  <c r="U44" i="52"/>
  <c r="AJ43" i="52"/>
  <c r="AI43" i="52"/>
  <c r="AH43" i="52"/>
  <c r="AG43" i="52"/>
  <c r="AC43" i="52"/>
  <c r="Y43" i="52"/>
  <c r="U43" i="52"/>
  <c r="AJ42" i="52"/>
  <c r="AI42" i="52"/>
  <c r="AH42" i="52"/>
  <c r="AG42" i="52"/>
  <c r="AC42" i="52"/>
  <c r="Y42" i="52"/>
  <c r="U42" i="52"/>
  <c r="AJ41" i="52"/>
  <c r="AI41" i="52"/>
  <c r="AH41" i="52"/>
  <c r="AG41" i="52"/>
  <c r="AC41" i="52"/>
  <c r="Y41" i="52"/>
  <c r="U41" i="52"/>
  <c r="AJ40" i="52"/>
  <c r="AI40" i="52"/>
  <c r="AH40" i="52"/>
  <c r="AG40" i="52"/>
  <c r="AC40" i="52"/>
  <c r="Y40" i="52"/>
  <c r="U40" i="52"/>
  <c r="AJ39" i="52"/>
  <c r="AI39" i="52"/>
  <c r="AH39" i="52"/>
  <c r="AG39" i="52"/>
  <c r="AC39" i="52"/>
  <c r="Y39" i="52"/>
  <c r="U39" i="52"/>
  <c r="AJ38" i="52"/>
  <c r="AI38" i="52"/>
  <c r="AH38" i="52"/>
  <c r="AG38" i="52"/>
  <c r="AC38" i="52"/>
  <c r="Y38" i="52"/>
  <c r="U38" i="52"/>
  <c r="AJ37" i="52"/>
  <c r="AI37" i="52"/>
  <c r="AH37" i="52"/>
  <c r="AG37" i="52"/>
  <c r="AC37" i="52"/>
  <c r="Y37" i="52"/>
  <c r="U37" i="52"/>
  <c r="AJ36" i="52"/>
  <c r="AI36" i="52"/>
  <c r="AH36" i="52"/>
  <c r="AG36" i="52"/>
  <c r="AC36" i="52"/>
  <c r="Y36" i="52"/>
  <c r="U36" i="52"/>
  <c r="AJ35" i="52"/>
  <c r="AI35" i="52"/>
  <c r="AH35" i="52"/>
  <c r="AG35" i="52"/>
  <c r="AC35" i="52"/>
  <c r="Y35" i="52"/>
  <c r="U35" i="52"/>
  <c r="AJ34" i="52"/>
  <c r="AI34" i="52"/>
  <c r="AH34" i="52"/>
  <c r="AG34" i="52"/>
  <c r="AC34" i="52"/>
  <c r="Y34" i="52"/>
  <c r="U34" i="52"/>
  <c r="AJ33" i="52"/>
  <c r="AI33" i="52"/>
  <c r="AH33" i="52"/>
  <c r="AG33" i="52"/>
  <c r="AC33" i="52"/>
  <c r="Y33" i="52"/>
  <c r="U33" i="52"/>
  <c r="AJ32" i="52"/>
  <c r="AI32" i="52"/>
  <c r="AH32" i="52"/>
  <c r="AG32" i="52"/>
  <c r="AC32" i="52"/>
  <c r="Y32" i="52"/>
  <c r="U32" i="52"/>
  <c r="AJ31" i="52"/>
  <c r="AI31" i="52"/>
  <c r="AH31" i="52"/>
  <c r="AG31" i="52"/>
  <c r="AC31" i="52"/>
  <c r="Y31" i="52"/>
  <c r="U31" i="52"/>
  <c r="AJ29" i="52"/>
  <c r="AI29" i="52"/>
  <c r="AH29" i="52"/>
  <c r="AG29" i="52"/>
  <c r="AF29" i="52"/>
  <c r="AE29" i="52"/>
  <c r="AD29" i="52"/>
  <c r="AC29" i="52"/>
  <c r="AB29" i="52"/>
  <c r="AA29" i="52"/>
  <c r="Z29" i="52"/>
  <c r="Y29" i="52"/>
  <c r="X29" i="52"/>
  <c r="W29" i="52"/>
  <c r="V29" i="52"/>
  <c r="U29" i="52"/>
  <c r="T29" i="52"/>
  <c r="S29" i="52"/>
  <c r="R29" i="52"/>
  <c r="O29" i="52"/>
  <c r="N29" i="52"/>
  <c r="M29" i="52"/>
  <c r="K29" i="52"/>
  <c r="J29" i="52"/>
  <c r="AJ28" i="52"/>
  <c r="AI28" i="52"/>
  <c r="AH28" i="52"/>
  <c r="AG28" i="52"/>
  <c r="AC28" i="52"/>
  <c r="Y28" i="52"/>
  <c r="U28" i="52"/>
  <c r="AJ27" i="52"/>
  <c r="AI27" i="52"/>
  <c r="AH27" i="52"/>
  <c r="AG27" i="52"/>
  <c r="AC27" i="52"/>
  <c r="Y27" i="52"/>
  <c r="U27" i="52"/>
  <c r="AJ26" i="52"/>
  <c r="AI26" i="52"/>
  <c r="AH26" i="52"/>
  <c r="AG26" i="52"/>
  <c r="AC26" i="52"/>
  <c r="Y26" i="52"/>
  <c r="U26" i="52"/>
  <c r="AJ25" i="52"/>
  <c r="AI25" i="52"/>
  <c r="AH25" i="52"/>
  <c r="AG25" i="52"/>
  <c r="AC25" i="52"/>
  <c r="Y25" i="52"/>
  <c r="U25" i="52"/>
  <c r="AJ24" i="52"/>
  <c r="AI24" i="52"/>
  <c r="AH24" i="52"/>
  <c r="AG24" i="52"/>
  <c r="AC24" i="52"/>
  <c r="Y24" i="52"/>
  <c r="U24" i="52"/>
  <c r="AJ23" i="52"/>
  <c r="AI23" i="52"/>
  <c r="AH23" i="52"/>
  <c r="AG23" i="52"/>
  <c r="AC23" i="52"/>
  <c r="Y23" i="52"/>
  <c r="U23" i="52"/>
  <c r="AJ22" i="52"/>
  <c r="AI22" i="52"/>
  <c r="AH22" i="52"/>
  <c r="AG22" i="52"/>
  <c r="AC22" i="52"/>
  <c r="Y22" i="52"/>
  <c r="U22" i="52"/>
  <c r="AJ21" i="52"/>
  <c r="AI21" i="52"/>
  <c r="AH21" i="52"/>
  <c r="AG21" i="52"/>
  <c r="AC21" i="52"/>
  <c r="Y21" i="52"/>
  <c r="U21" i="52"/>
  <c r="AJ19" i="52"/>
  <c r="AI19" i="52"/>
  <c r="AH19" i="52"/>
  <c r="AG19" i="52"/>
  <c r="AF19" i="52"/>
  <c r="AE19" i="52"/>
  <c r="AD19" i="52"/>
  <c r="AC19" i="52"/>
  <c r="AB19" i="52"/>
  <c r="AA19" i="52"/>
  <c r="Z19" i="52"/>
  <c r="Y19" i="52"/>
  <c r="X19" i="52"/>
  <c r="W19" i="52"/>
  <c r="V19" i="52"/>
  <c r="U19" i="52"/>
  <c r="T19" i="52"/>
  <c r="S19" i="52"/>
  <c r="R19" i="52"/>
  <c r="O19" i="52"/>
  <c r="N19" i="52"/>
  <c r="M19" i="52"/>
  <c r="K19" i="52"/>
  <c r="J19" i="52"/>
  <c r="AJ18" i="52"/>
  <c r="AI18" i="52"/>
  <c r="AH18" i="52"/>
  <c r="AG18" i="52"/>
  <c r="AC18" i="52"/>
  <c r="Y18" i="52"/>
  <c r="U18" i="52"/>
  <c r="AJ17" i="52"/>
  <c r="AI17" i="52"/>
  <c r="AH17" i="52"/>
  <c r="AG17" i="52"/>
  <c r="AC17" i="52"/>
  <c r="Y17" i="52"/>
  <c r="U17" i="52"/>
  <c r="AJ15" i="52"/>
  <c r="AI15" i="52"/>
  <c r="AH15" i="52"/>
  <c r="AG15" i="52"/>
  <c r="AF15" i="52"/>
  <c r="AE15" i="52"/>
  <c r="AD15" i="52"/>
  <c r="AC15" i="52"/>
  <c r="AB15" i="52"/>
  <c r="AA15" i="52"/>
  <c r="Z15" i="52"/>
  <c r="Y15" i="52"/>
  <c r="X15" i="52"/>
  <c r="W15" i="52"/>
  <c r="V15" i="52"/>
  <c r="U15" i="52"/>
  <c r="T15" i="52"/>
  <c r="S15" i="52"/>
  <c r="R15" i="52"/>
  <c r="O15" i="52"/>
  <c r="N15" i="52"/>
  <c r="M15" i="52"/>
  <c r="K15" i="52"/>
  <c r="J15" i="52"/>
  <c r="AJ14" i="52"/>
  <c r="AI14" i="52"/>
  <c r="AH14" i="52"/>
  <c r="AG14" i="52"/>
  <c r="AC14" i="52"/>
  <c r="Y14" i="52"/>
  <c r="U14" i="52"/>
  <c r="AJ13" i="52"/>
  <c r="AI13" i="52"/>
  <c r="AH13" i="52"/>
  <c r="AG13" i="52"/>
  <c r="AC13" i="52"/>
  <c r="Y13" i="52"/>
  <c r="U13" i="52"/>
  <c r="AJ12" i="52"/>
  <c r="AI12" i="52"/>
  <c r="AH12" i="52"/>
  <c r="AG12" i="52"/>
  <c r="AC12" i="52"/>
  <c r="Y12" i="52"/>
  <c r="U12" i="52"/>
  <c r="AJ11" i="52"/>
  <c r="AI11" i="52"/>
  <c r="AH11" i="52"/>
  <c r="AG11" i="52"/>
  <c r="AC11" i="52"/>
  <c r="Y11" i="52"/>
  <c r="U11" i="52"/>
  <c r="AJ10" i="52"/>
  <c r="AI10" i="52"/>
  <c r="AH10" i="52"/>
  <c r="AG10" i="52"/>
  <c r="AC10" i="52"/>
  <c r="Y10" i="52"/>
  <c r="U10" i="52"/>
  <c r="AJ9" i="52"/>
  <c r="AI9" i="52"/>
  <c r="AH9" i="52"/>
  <c r="AG9" i="52"/>
  <c r="AC9" i="52"/>
  <c r="Y9" i="52"/>
  <c r="U9" i="52"/>
  <c r="Y25" i="51"/>
  <c r="X25" i="51"/>
  <c r="W25" i="51"/>
  <c r="V25" i="51"/>
  <c r="U25" i="51"/>
  <c r="T25" i="51"/>
  <c r="S25" i="51"/>
  <c r="R25" i="51"/>
  <c r="Q25" i="51"/>
  <c r="P25" i="51"/>
  <c r="O25" i="51"/>
  <c r="N25" i="51"/>
  <c r="M25" i="51"/>
  <c r="L25" i="51"/>
  <c r="K25" i="51"/>
  <c r="J25" i="51"/>
  <c r="I25" i="51"/>
  <c r="H25" i="51"/>
  <c r="G25" i="51"/>
  <c r="F25" i="51"/>
  <c r="E25" i="51"/>
  <c r="D25" i="51"/>
  <c r="C25" i="51"/>
  <c r="B25" i="51"/>
  <c r="A25" i="51"/>
  <c r="Y24" i="51"/>
  <c r="X24" i="51"/>
  <c r="W24" i="51"/>
  <c r="V24" i="51"/>
  <c r="U24" i="51"/>
  <c r="T24" i="51"/>
  <c r="S24" i="51"/>
  <c r="R24" i="51"/>
  <c r="Q24" i="51"/>
  <c r="P24" i="51"/>
  <c r="O24" i="51"/>
  <c r="N24" i="51"/>
  <c r="M24" i="51"/>
  <c r="L24" i="51"/>
  <c r="K24" i="51"/>
  <c r="J24" i="51"/>
  <c r="I24" i="51"/>
  <c r="H24" i="51"/>
  <c r="G24" i="51"/>
  <c r="F24" i="51"/>
  <c r="E24" i="51"/>
  <c r="D24" i="51"/>
  <c r="C24" i="51"/>
  <c r="B24" i="51"/>
  <c r="Y23" i="51"/>
  <c r="X23" i="51"/>
  <c r="W23" i="51"/>
  <c r="V23" i="51"/>
  <c r="U23" i="51"/>
  <c r="T23" i="51"/>
  <c r="S23" i="51"/>
  <c r="R23" i="51"/>
  <c r="Q23" i="51"/>
  <c r="P23" i="51"/>
  <c r="O23" i="51"/>
  <c r="N23" i="51"/>
  <c r="M23" i="51"/>
  <c r="L23" i="51"/>
  <c r="K23" i="51"/>
  <c r="J23" i="51"/>
  <c r="I23" i="51"/>
  <c r="H23" i="51"/>
  <c r="G23" i="51"/>
  <c r="F23" i="51"/>
  <c r="E23" i="51"/>
  <c r="D23" i="51"/>
  <c r="C23" i="51"/>
  <c r="B23" i="51"/>
  <c r="Y22" i="51"/>
  <c r="X22" i="51"/>
  <c r="W22" i="51"/>
  <c r="V22" i="51"/>
  <c r="U22" i="51"/>
  <c r="T22" i="51"/>
  <c r="S22" i="51"/>
  <c r="R22" i="51"/>
  <c r="Q22" i="51"/>
  <c r="P22" i="51"/>
  <c r="O22" i="51"/>
  <c r="N22" i="51"/>
  <c r="M22" i="51"/>
  <c r="L22" i="51"/>
  <c r="K22" i="51"/>
  <c r="J22" i="51"/>
  <c r="I22" i="51"/>
  <c r="H22" i="51"/>
  <c r="G22" i="51"/>
  <c r="F22" i="51"/>
  <c r="E22" i="51"/>
  <c r="D22" i="51"/>
  <c r="C22" i="51"/>
  <c r="B22" i="51"/>
  <c r="Y21" i="51"/>
  <c r="X21" i="51"/>
  <c r="W21" i="51"/>
  <c r="V21" i="51"/>
  <c r="U21" i="51"/>
  <c r="T21" i="51"/>
  <c r="S21" i="51"/>
  <c r="R21" i="51"/>
  <c r="Q21" i="51"/>
  <c r="P21" i="51"/>
  <c r="O21" i="51"/>
  <c r="N21" i="51"/>
  <c r="M21" i="51"/>
  <c r="L21" i="51"/>
  <c r="K21" i="51"/>
  <c r="J21" i="51"/>
  <c r="I21" i="51"/>
  <c r="H21" i="51"/>
  <c r="G21" i="51"/>
  <c r="F21" i="51"/>
  <c r="E21" i="51"/>
  <c r="D21" i="51"/>
  <c r="C21" i="51"/>
  <c r="B21" i="51"/>
  <c r="Y20" i="51"/>
  <c r="X20" i="51"/>
  <c r="W20" i="51"/>
  <c r="V20" i="51"/>
  <c r="U20" i="51"/>
  <c r="T20" i="51"/>
  <c r="S20" i="51"/>
  <c r="R20" i="51"/>
  <c r="Q20" i="51"/>
  <c r="P20" i="51"/>
  <c r="O20" i="51"/>
  <c r="N20" i="51"/>
  <c r="M20" i="51"/>
  <c r="L20" i="51"/>
  <c r="K20" i="51"/>
  <c r="J20" i="51"/>
  <c r="I20" i="51"/>
  <c r="H20" i="51"/>
  <c r="G20" i="51"/>
  <c r="F20" i="51"/>
  <c r="E20" i="51"/>
  <c r="D20" i="51"/>
  <c r="C20" i="51"/>
  <c r="B20" i="51"/>
  <c r="Y19" i="51"/>
  <c r="X19" i="51"/>
  <c r="W19" i="51"/>
  <c r="V19" i="51"/>
  <c r="U19" i="51"/>
  <c r="T19" i="51"/>
  <c r="S19" i="51"/>
  <c r="R19" i="51"/>
  <c r="Q19" i="51"/>
  <c r="P19" i="51"/>
  <c r="O19" i="51"/>
  <c r="N19" i="51"/>
  <c r="M19" i="51"/>
  <c r="L19" i="51"/>
  <c r="K19" i="51"/>
  <c r="J19" i="51"/>
  <c r="I19" i="51"/>
  <c r="H19" i="51"/>
  <c r="G19" i="51"/>
  <c r="F19" i="51"/>
  <c r="E19" i="51"/>
  <c r="D19" i="51"/>
  <c r="C19" i="51"/>
  <c r="B19" i="51"/>
  <c r="Y18" i="51"/>
  <c r="X18" i="51"/>
  <c r="W18" i="51"/>
  <c r="V18" i="51"/>
  <c r="U18" i="51"/>
  <c r="T18" i="51"/>
  <c r="S18" i="51"/>
  <c r="R18" i="51"/>
  <c r="Q18" i="51"/>
  <c r="P18" i="51"/>
  <c r="O18" i="51"/>
  <c r="N18" i="51"/>
  <c r="M18" i="51"/>
  <c r="L18" i="51"/>
  <c r="K18" i="51"/>
  <c r="J18" i="51"/>
  <c r="I18" i="51"/>
  <c r="H18" i="51"/>
  <c r="G18" i="51"/>
  <c r="F18" i="51"/>
  <c r="E18" i="51"/>
  <c r="D18" i="51"/>
  <c r="C18" i="51"/>
  <c r="B18" i="51"/>
  <c r="Y17" i="51"/>
  <c r="X17" i="51"/>
  <c r="W17" i="51"/>
  <c r="V17" i="51"/>
  <c r="U17" i="51"/>
  <c r="T17" i="51"/>
  <c r="S17" i="51"/>
  <c r="R17" i="51"/>
  <c r="Q17" i="51"/>
  <c r="P17" i="51"/>
  <c r="O17" i="51"/>
  <c r="N17" i="51"/>
  <c r="M17" i="51"/>
  <c r="L17" i="51"/>
  <c r="K17" i="51"/>
  <c r="J17" i="51"/>
  <c r="I17" i="51"/>
  <c r="H17" i="51"/>
  <c r="G17" i="51"/>
  <c r="F17" i="51"/>
  <c r="E17" i="51"/>
  <c r="D17" i="51"/>
  <c r="C17" i="51"/>
  <c r="B17" i="51"/>
  <c r="Y16" i="51"/>
  <c r="X16" i="51"/>
  <c r="W16" i="51"/>
  <c r="V16" i="51"/>
  <c r="U16" i="51"/>
  <c r="T16" i="51"/>
  <c r="S16" i="51"/>
  <c r="R16" i="51"/>
  <c r="Q16" i="51"/>
  <c r="P16" i="51"/>
  <c r="O16" i="51"/>
  <c r="N16" i="51"/>
  <c r="M16" i="51"/>
  <c r="L16" i="51"/>
  <c r="K16" i="51"/>
  <c r="J16" i="51"/>
  <c r="I16" i="51"/>
  <c r="H16" i="51"/>
  <c r="G16" i="51"/>
  <c r="F16" i="51"/>
  <c r="E16" i="51"/>
  <c r="D16" i="51"/>
  <c r="C16" i="51"/>
  <c r="B16" i="51"/>
  <c r="Y15" i="51"/>
  <c r="X15" i="51"/>
  <c r="W15" i="51"/>
  <c r="V15" i="51"/>
  <c r="U15" i="51"/>
  <c r="T15" i="51"/>
  <c r="S15" i="51"/>
  <c r="R15" i="51"/>
  <c r="Q15" i="51"/>
  <c r="P15" i="51"/>
  <c r="O15" i="51"/>
  <c r="N15" i="51"/>
  <c r="M15" i="51"/>
  <c r="L15" i="51"/>
  <c r="K15" i="51"/>
  <c r="J15" i="51"/>
  <c r="I15" i="51"/>
  <c r="H15" i="51"/>
  <c r="G15" i="51"/>
  <c r="F15" i="51"/>
  <c r="E15" i="51"/>
  <c r="D15" i="51"/>
  <c r="C15" i="51"/>
  <c r="B15" i="51"/>
  <c r="Y14" i="51"/>
  <c r="X14" i="51"/>
  <c r="W14" i="51"/>
  <c r="V14" i="51"/>
  <c r="U14" i="51"/>
  <c r="T14" i="51"/>
  <c r="S14" i="51"/>
  <c r="R14" i="51"/>
  <c r="Q14" i="51"/>
  <c r="P14" i="51"/>
  <c r="O14" i="51"/>
  <c r="N14" i="51"/>
  <c r="M14" i="51"/>
  <c r="L14" i="51"/>
  <c r="K14" i="51"/>
  <c r="J14" i="51"/>
  <c r="I14" i="51"/>
  <c r="H14" i="51"/>
  <c r="G14" i="51"/>
  <c r="F14" i="51"/>
  <c r="E14" i="51"/>
  <c r="D14" i="51"/>
  <c r="C14" i="51"/>
  <c r="B14" i="51"/>
  <c r="Y13" i="51"/>
  <c r="X13" i="51"/>
  <c r="W13" i="51"/>
  <c r="V13" i="51"/>
  <c r="U13" i="51"/>
  <c r="T13" i="51"/>
  <c r="S13" i="51"/>
  <c r="R13" i="51"/>
  <c r="Q13" i="51"/>
  <c r="P13" i="51"/>
  <c r="O13" i="51"/>
  <c r="N13" i="51"/>
  <c r="M13" i="51"/>
  <c r="L13" i="51"/>
  <c r="K13" i="51"/>
  <c r="J13" i="51"/>
  <c r="I13" i="51"/>
  <c r="H13" i="51"/>
  <c r="G13" i="51"/>
  <c r="F13" i="51"/>
  <c r="E13" i="51"/>
  <c r="D13" i="51"/>
  <c r="C13" i="51"/>
  <c r="B13" i="51"/>
  <c r="Y12" i="51"/>
  <c r="X12" i="51"/>
  <c r="W12" i="51"/>
  <c r="V12" i="51"/>
  <c r="U12" i="51"/>
  <c r="T12" i="51"/>
  <c r="S12" i="51"/>
  <c r="R12" i="51"/>
  <c r="Q12" i="51"/>
  <c r="P12" i="51"/>
  <c r="O12" i="51"/>
  <c r="N12" i="51"/>
  <c r="M12" i="51"/>
  <c r="L12" i="51"/>
  <c r="K12" i="51"/>
  <c r="J12" i="51"/>
  <c r="I12" i="51"/>
  <c r="H12" i="51"/>
  <c r="G12" i="51"/>
  <c r="F12" i="51"/>
  <c r="E12" i="51"/>
  <c r="D12" i="51"/>
  <c r="C12" i="51"/>
  <c r="B12" i="51"/>
  <c r="Y11" i="51"/>
  <c r="X11" i="51"/>
  <c r="W11" i="51"/>
  <c r="V11" i="51"/>
  <c r="U11" i="51"/>
  <c r="T11" i="51"/>
  <c r="S11" i="51"/>
  <c r="R11" i="51"/>
  <c r="Q11" i="51"/>
  <c r="P11" i="51"/>
  <c r="O11" i="51"/>
  <c r="N11" i="51"/>
  <c r="M11" i="51"/>
  <c r="L11" i="51"/>
  <c r="K11" i="51"/>
  <c r="J11" i="51"/>
  <c r="I11" i="51"/>
  <c r="H11" i="51"/>
  <c r="G11" i="51"/>
  <c r="F11" i="51"/>
  <c r="E11" i="51"/>
  <c r="D11" i="51"/>
  <c r="C11" i="51"/>
  <c r="B11" i="51"/>
  <c r="Y10" i="51"/>
  <c r="X10" i="51"/>
  <c r="W10" i="51"/>
  <c r="V10" i="51"/>
  <c r="U10" i="51"/>
  <c r="T10" i="51"/>
  <c r="S10" i="51"/>
  <c r="R10" i="51"/>
  <c r="Q10" i="51"/>
  <c r="P10" i="51"/>
  <c r="O10" i="51"/>
  <c r="N10" i="51"/>
  <c r="M10" i="51"/>
  <c r="L10" i="51"/>
  <c r="K10" i="51"/>
  <c r="J10" i="51"/>
  <c r="I10" i="51"/>
  <c r="H10" i="51"/>
  <c r="G10" i="51"/>
  <c r="F10" i="51"/>
  <c r="E10" i="51"/>
  <c r="D10" i="51"/>
  <c r="C10" i="51"/>
  <c r="B10" i="51"/>
  <c r="Y9" i="51"/>
  <c r="X9" i="51"/>
  <c r="W9" i="51"/>
  <c r="V9" i="51"/>
  <c r="U9" i="51"/>
  <c r="T9" i="51"/>
  <c r="S9" i="51"/>
  <c r="R9" i="51"/>
  <c r="Q9" i="51"/>
  <c r="P9" i="51"/>
  <c r="O9" i="51"/>
  <c r="N9" i="51"/>
  <c r="M9" i="51"/>
  <c r="L9" i="51"/>
  <c r="K9" i="51"/>
  <c r="J9" i="51"/>
  <c r="I9" i="51"/>
  <c r="H9" i="51"/>
  <c r="G9" i="51"/>
  <c r="F9" i="51"/>
  <c r="E9" i="51"/>
  <c r="D9" i="51"/>
  <c r="C9" i="51"/>
  <c r="B9" i="51"/>
  <c r="Y8" i="51"/>
  <c r="X8" i="51"/>
  <c r="W8" i="51"/>
  <c r="V8" i="51"/>
  <c r="U8" i="51"/>
  <c r="T8" i="51"/>
  <c r="S8" i="51"/>
  <c r="R8" i="51"/>
  <c r="Q8" i="51"/>
  <c r="P8" i="51"/>
  <c r="O8" i="51"/>
  <c r="N8" i="51"/>
  <c r="M8" i="51"/>
  <c r="L8" i="51"/>
  <c r="K8" i="51"/>
  <c r="J8" i="51"/>
  <c r="I8" i="51"/>
  <c r="H8" i="51"/>
  <c r="G8" i="51"/>
  <c r="F8" i="51"/>
  <c r="E8" i="51"/>
  <c r="D8" i="51"/>
  <c r="C8" i="51"/>
  <c r="B8" i="51"/>
  <c r="AJ76" i="50"/>
  <c r="AI76" i="50"/>
  <c r="AH76" i="50"/>
  <c r="AG76" i="50"/>
  <c r="AF76" i="50"/>
  <c r="AE76" i="50"/>
  <c r="AD76" i="50"/>
  <c r="AC76" i="50"/>
  <c r="AB76" i="50"/>
  <c r="AA76" i="50"/>
  <c r="Z76" i="50"/>
  <c r="Y76" i="50"/>
  <c r="X76" i="50"/>
  <c r="W76" i="50"/>
  <c r="V76" i="50"/>
  <c r="U76" i="50"/>
  <c r="T76" i="50"/>
  <c r="S76" i="50"/>
  <c r="R76" i="50"/>
  <c r="Q76" i="50"/>
  <c r="P76" i="50"/>
  <c r="O76" i="50"/>
  <c r="N76" i="50"/>
  <c r="M76" i="50"/>
  <c r="L76" i="50"/>
  <c r="K76" i="50"/>
  <c r="J76" i="50"/>
  <c r="A76" i="50"/>
  <c r="AJ75" i="50"/>
  <c r="AI75" i="50"/>
  <c r="AH75" i="50"/>
  <c r="AG75" i="50"/>
  <c r="AF75" i="50"/>
  <c r="AE75" i="50"/>
  <c r="AD75" i="50"/>
  <c r="AC75" i="50"/>
  <c r="AB75" i="50"/>
  <c r="AA75" i="50"/>
  <c r="Z75" i="50"/>
  <c r="Y75" i="50"/>
  <c r="X75" i="50"/>
  <c r="W75" i="50"/>
  <c r="V75" i="50"/>
  <c r="U75" i="50"/>
  <c r="T75" i="50"/>
  <c r="S75" i="50"/>
  <c r="R75" i="50"/>
  <c r="O75" i="50"/>
  <c r="N75" i="50"/>
  <c r="M75" i="50"/>
  <c r="K75" i="50"/>
  <c r="J75" i="50"/>
  <c r="AJ74" i="50"/>
  <c r="AI74" i="50"/>
  <c r="AH74" i="50"/>
  <c r="AG74" i="50"/>
  <c r="AC74" i="50"/>
  <c r="Y74" i="50"/>
  <c r="U74" i="50"/>
  <c r="AJ73" i="50"/>
  <c r="AI73" i="50"/>
  <c r="AH73" i="50"/>
  <c r="AG73" i="50"/>
  <c r="AC73" i="50"/>
  <c r="Y73" i="50"/>
  <c r="U73" i="50"/>
  <c r="AJ71" i="50"/>
  <c r="AI71" i="50"/>
  <c r="AH71" i="50"/>
  <c r="AG71" i="50"/>
  <c r="AF71" i="50"/>
  <c r="AE71" i="50"/>
  <c r="AD71" i="50"/>
  <c r="AC71" i="50"/>
  <c r="AB71" i="50"/>
  <c r="AA71" i="50"/>
  <c r="Z71" i="50"/>
  <c r="Y71" i="50"/>
  <c r="X71" i="50"/>
  <c r="W71" i="50"/>
  <c r="V71" i="50"/>
  <c r="U71" i="50"/>
  <c r="T71" i="50"/>
  <c r="S71" i="50"/>
  <c r="R71" i="50"/>
  <c r="O71" i="50"/>
  <c r="N71" i="50"/>
  <c r="M71" i="50"/>
  <c r="K71" i="50"/>
  <c r="J71" i="50"/>
  <c r="AJ70" i="50"/>
  <c r="AI70" i="50"/>
  <c r="AH70" i="50"/>
  <c r="AG70" i="50"/>
  <c r="AC70" i="50"/>
  <c r="Y70" i="50"/>
  <c r="U70" i="50"/>
  <c r="AJ69" i="50"/>
  <c r="AI69" i="50"/>
  <c r="AH69" i="50"/>
  <c r="AG69" i="50"/>
  <c r="AC69" i="50"/>
  <c r="Y69" i="50"/>
  <c r="U69" i="50"/>
  <c r="AJ67" i="50"/>
  <c r="AI67" i="50"/>
  <c r="AH67" i="50"/>
  <c r="AG67" i="50"/>
  <c r="AF67" i="50"/>
  <c r="AE67" i="50"/>
  <c r="AD67" i="50"/>
  <c r="AC67" i="50"/>
  <c r="AB67" i="50"/>
  <c r="AA67" i="50"/>
  <c r="Z67" i="50"/>
  <c r="Y67" i="50"/>
  <c r="X67" i="50"/>
  <c r="W67" i="50"/>
  <c r="V67" i="50"/>
  <c r="U67" i="50"/>
  <c r="T67" i="50"/>
  <c r="S67" i="50"/>
  <c r="R67" i="50"/>
  <c r="O67" i="50"/>
  <c r="N67" i="50"/>
  <c r="M67" i="50"/>
  <c r="K67" i="50"/>
  <c r="J67" i="50"/>
  <c r="AJ66" i="50"/>
  <c r="AI66" i="50"/>
  <c r="AH66" i="50"/>
  <c r="AG66" i="50"/>
  <c r="AC66" i="50"/>
  <c r="Y66" i="50"/>
  <c r="U66" i="50"/>
  <c r="AJ65" i="50"/>
  <c r="AI65" i="50"/>
  <c r="AH65" i="50"/>
  <c r="AG65" i="50"/>
  <c r="AC65" i="50"/>
  <c r="Y65" i="50"/>
  <c r="U65" i="50"/>
  <c r="AJ63" i="50"/>
  <c r="AI63" i="50"/>
  <c r="AH63" i="50"/>
  <c r="AG63" i="50"/>
  <c r="AF63" i="50"/>
  <c r="AE63" i="50"/>
  <c r="AD63" i="50"/>
  <c r="AC63" i="50"/>
  <c r="AB63" i="50"/>
  <c r="AA63" i="50"/>
  <c r="Z63" i="50"/>
  <c r="Y63" i="50"/>
  <c r="X63" i="50"/>
  <c r="W63" i="50"/>
  <c r="V63" i="50"/>
  <c r="U63" i="50"/>
  <c r="T63" i="50"/>
  <c r="S63" i="50"/>
  <c r="R63" i="50"/>
  <c r="O63" i="50"/>
  <c r="N63" i="50"/>
  <c r="M63" i="50"/>
  <c r="K63" i="50"/>
  <c r="J63" i="50"/>
  <c r="AJ62" i="50"/>
  <c r="AI62" i="50"/>
  <c r="AH62" i="50"/>
  <c r="AG62" i="50"/>
  <c r="AC62" i="50"/>
  <c r="Y62" i="50"/>
  <c r="U62" i="50"/>
  <c r="AJ61" i="50"/>
  <c r="AI61" i="50"/>
  <c r="AH61" i="50"/>
  <c r="AG61" i="50"/>
  <c r="AC61" i="50"/>
  <c r="Y61" i="50"/>
  <c r="U61" i="50"/>
  <c r="AJ59" i="50"/>
  <c r="AI59" i="50"/>
  <c r="AH59" i="50"/>
  <c r="AG59" i="50"/>
  <c r="AF59" i="50"/>
  <c r="AE59" i="50"/>
  <c r="AD59" i="50"/>
  <c r="AC59" i="50"/>
  <c r="AB59" i="50"/>
  <c r="AA59" i="50"/>
  <c r="Z59" i="50"/>
  <c r="Y59" i="50"/>
  <c r="X59" i="50"/>
  <c r="W59" i="50"/>
  <c r="V59" i="50"/>
  <c r="U59" i="50"/>
  <c r="T59" i="50"/>
  <c r="S59" i="50"/>
  <c r="R59" i="50"/>
  <c r="O59" i="50"/>
  <c r="N59" i="50"/>
  <c r="M59" i="50"/>
  <c r="K59" i="50"/>
  <c r="J59" i="50"/>
  <c r="AJ58" i="50"/>
  <c r="AI58" i="50"/>
  <c r="AH58" i="50"/>
  <c r="AG58" i="50"/>
  <c r="AC58" i="50"/>
  <c r="Y58" i="50"/>
  <c r="U58" i="50"/>
  <c r="AJ57" i="50"/>
  <c r="AI57" i="50"/>
  <c r="AH57" i="50"/>
  <c r="AG57" i="50"/>
  <c r="AC57" i="50"/>
  <c r="Y57" i="50"/>
  <c r="U57" i="50"/>
  <c r="AJ55" i="50"/>
  <c r="AI55" i="50"/>
  <c r="AH55" i="50"/>
  <c r="AG55" i="50"/>
  <c r="AF55" i="50"/>
  <c r="AE55" i="50"/>
  <c r="AD55" i="50"/>
  <c r="AC55" i="50"/>
  <c r="AB55" i="50"/>
  <c r="AA55" i="50"/>
  <c r="Z55" i="50"/>
  <c r="Y55" i="50"/>
  <c r="X55" i="50"/>
  <c r="W55" i="50"/>
  <c r="V55" i="50"/>
  <c r="U55" i="50"/>
  <c r="T55" i="50"/>
  <c r="S55" i="50"/>
  <c r="R55" i="50"/>
  <c r="O55" i="50"/>
  <c r="N55" i="50"/>
  <c r="M55" i="50"/>
  <c r="K55" i="50"/>
  <c r="J55" i="50"/>
  <c r="AJ54" i="50"/>
  <c r="AI54" i="50"/>
  <c r="AH54" i="50"/>
  <c r="AG54" i="50"/>
  <c r="AC54" i="50"/>
  <c r="Y54" i="50"/>
  <c r="U54" i="50"/>
  <c r="AJ53" i="50"/>
  <c r="AI53" i="50"/>
  <c r="AH53" i="50"/>
  <c r="AG53" i="50"/>
  <c r="AC53" i="50"/>
  <c r="Y53" i="50"/>
  <c r="U53" i="50"/>
  <c r="AJ51" i="50"/>
  <c r="AI51" i="50"/>
  <c r="AH51" i="50"/>
  <c r="AG51" i="50"/>
  <c r="AF51" i="50"/>
  <c r="AE51" i="50"/>
  <c r="AD51" i="50"/>
  <c r="AC51" i="50"/>
  <c r="AB51" i="50"/>
  <c r="AA51" i="50"/>
  <c r="Z51" i="50"/>
  <c r="Y51" i="50"/>
  <c r="X51" i="50"/>
  <c r="W51" i="50"/>
  <c r="V51" i="50"/>
  <c r="U51" i="50"/>
  <c r="T51" i="50"/>
  <c r="S51" i="50"/>
  <c r="R51" i="50"/>
  <c r="O51" i="50"/>
  <c r="N51" i="50"/>
  <c r="M51" i="50"/>
  <c r="J51" i="50"/>
  <c r="AJ50" i="50"/>
  <c r="AI50" i="50"/>
  <c r="AH50" i="50"/>
  <c r="AG50" i="50"/>
  <c r="AC50" i="50"/>
  <c r="Y50" i="50"/>
  <c r="U50" i="50"/>
  <c r="AJ49" i="50"/>
  <c r="AI49" i="50"/>
  <c r="AH49" i="50"/>
  <c r="AG49" i="50"/>
  <c r="AC49" i="50"/>
  <c r="Y49" i="50"/>
  <c r="U49" i="50"/>
  <c r="AJ47" i="50"/>
  <c r="AI47" i="50"/>
  <c r="AH47" i="50"/>
  <c r="AG47" i="50"/>
  <c r="AF47" i="50"/>
  <c r="AE47" i="50"/>
  <c r="AD47" i="50"/>
  <c r="AC47" i="50"/>
  <c r="AB47" i="50"/>
  <c r="AA47" i="50"/>
  <c r="Z47" i="50"/>
  <c r="Y47" i="50"/>
  <c r="X47" i="50"/>
  <c r="W47" i="50"/>
  <c r="V47" i="50"/>
  <c r="U47" i="50"/>
  <c r="T47" i="50"/>
  <c r="S47" i="50"/>
  <c r="R47" i="50"/>
  <c r="O47" i="50"/>
  <c r="N47" i="50"/>
  <c r="M47" i="50"/>
  <c r="K47" i="50"/>
  <c r="J47" i="50"/>
  <c r="AJ46" i="50"/>
  <c r="AI46" i="50"/>
  <c r="AH46" i="50"/>
  <c r="AG46" i="50"/>
  <c r="AC46" i="50"/>
  <c r="Y46" i="50"/>
  <c r="U46" i="50"/>
  <c r="AJ45" i="50"/>
  <c r="AI45" i="50"/>
  <c r="AH45" i="50"/>
  <c r="AG45" i="50"/>
  <c r="AC45" i="50"/>
  <c r="Y45" i="50"/>
  <c r="U45" i="50"/>
  <c r="AJ43" i="50"/>
  <c r="AI43" i="50"/>
  <c r="AH43" i="50"/>
  <c r="AG43" i="50"/>
  <c r="AF43" i="50"/>
  <c r="AE43" i="50"/>
  <c r="AD43" i="50"/>
  <c r="AC43" i="50"/>
  <c r="AB43" i="50"/>
  <c r="AA43" i="50"/>
  <c r="Z43" i="50"/>
  <c r="Y43" i="50"/>
  <c r="X43" i="50"/>
  <c r="W43" i="50"/>
  <c r="V43" i="50"/>
  <c r="U43" i="50"/>
  <c r="T43" i="50"/>
  <c r="S43" i="50"/>
  <c r="R43" i="50"/>
  <c r="O43" i="50"/>
  <c r="N43" i="50"/>
  <c r="M43" i="50"/>
  <c r="K43" i="50"/>
  <c r="J43" i="50"/>
  <c r="AJ42" i="50"/>
  <c r="AI42" i="50"/>
  <c r="AH42" i="50"/>
  <c r="AG42" i="50"/>
  <c r="AC42" i="50"/>
  <c r="Y42" i="50"/>
  <c r="U42" i="50"/>
  <c r="AJ41" i="50"/>
  <c r="AI41" i="50"/>
  <c r="AH41" i="50"/>
  <c r="AG41" i="50"/>
  <c r="AC41" i="50"/>
  <c r="Y41" i="50"/>
  <c r="U41" i="50"/>
  <c r="AJ39" i="50"/>
  <c r="AI39" i="50"/>
  <c r="AH39" i="50"/>
  <c r="AG39" i="50"/>
  <c r="AF39" i="50"/>
  <c r="AE39" i="50"/>
  <c r="AD39" i="50"/>
  <c r="AC39" i="50"/>
  <c r="AB39" i="50"/>
  <c r="AA39" i="50"/>
  <c r="Z39" i="50"/>
  <c r="Y39" i="50"/>
  <c r="X39" i="50"/>
  <c r="W39" i="50"/>
  <c r="V39" i="50"/>
  <c r="U39" i="50"/>
  <c r="T39" i="50"/>
  <c r="S39" i="50"/>
  <c r="R39" i="50"/>
  <c r="O39" i="50"/>
  <c r="N39" i="50"/>
  <c r="M39" i="50"/>
  <c r="K39" i="50"/>
  <c r="J39" i="50"/>
  <c r="AJ38" i="50"/>
  <c r="AI38" i="50"/>
  <c r="AH38" i="50"/>
  <c r="AG38" i="50"/>
  <c r="AC38" i="50"/>
  <c r="Y38" i="50"/>
  <c r="U38" i="50"/>
  <c r="AJ37" i="50"/>
  <c r="AI37" i="50"/>
  <c r="AH37" i="50"/>
  <c r="AG37" i="50"/>
  <c r="AC37" i="50"/>
  <c r="Y37" i="50"/>
  <c r="U37" i="50"/>
  <c r="AJ35" i="50"/>
  <c r="AI35" i="50"/>
  <c r="AH35" i="50"/>
  <c r="AG35" i="50"/>
  <c r="AF35" i="50"/>
  <c r="AE35" i="50"/>
  <c r="AD35" i="50"/>
  <c r="AC35" i="50"/>
  <c r="AB35" i="50"/>
  <c r="AA35" i="50"/>
  <c r="Z35" i="50"/>
  <c r="Y35" i="50"/>
  <c r="X35" i="50"/>
  <c r="W35" i="50"/>
  <c r="V35" i="50"/>
  <c r="U35" i="50"/>
  <c r="T35" i="50"/>
  <c r="S35" i="50"/>
  <c r="R35" i="50"/>
  <c r="O35" i="50"/>
  <c r="N35" i="50"/>
  <c r="M35" i="50"/>
  <c r="K35" i="50"/>
  <c r="J35" i="50"/>
  <c r="AJ34" i="50"/>
  <c r="AI34" i="50"/>
  <c r="AH34" i="50"/>
  <c r="AG34" i="50"/>
  <c r="AC34" i="50"/>
  <c r="Y34" i="50"/>
  <c r="U34" i="50"/>
  <c r="AJ33" i="50"/>
  <c r="AI33" i="50"/>
  <c r="AH33" i="50"/>
  <c r="AG33" i="50"/>
  <c r="AC33" i="50"/>
  <c r="Y33" i="50"/>
  <c r="U33" i="50"/>
  <c r="AJ31" i="50"/>
  <c r="AI31" i="50"/>
  <c r="AH31" i="50"/>
  <c r="AG31" i="50"/>
  <c r="AF31" i="50"/>
  <c r="AE31" i="50"/>
  <c r="AD31" i="50"/>
  <c r="AC31" i="50"/>
  <c r="AB31" i="50"/>
  <c r="AA31" i="50"/>
  <c r="Z31" i="50"/>
  <c r="Y31" i="50"/>
  <c r="X31" i="50"/>
  <c r="W31" i="50"/>
  <c r="V31" i="50"/>
  <c r="U31" i="50"/>
  <c r="T31" i="50"/>
  <c r="S31" i="50"/>
  <c r="R31" i="50"/>
  <c r="O31" i="50"/>
  <c r="N31" i="50"/>
  <c r="M31" i="50"/>
  <c r="K31" i="50"/>
  <c r="J31" i="50"/>
  <c r="AJ30" i="50"/>
  <c r="AI30" i="50"/>
  <c r="AH30" i="50"/>
  <c r="AG30" i="50"/>
  <c r="AC30" i="50"/>
  <c r="Y30" i="50"/>
  <c r="U30" i="50"/>
  <c r="AJ29" i="50"/>
  <c r="AI29" i="50"/>
  <c r="AH29" i="50"/>
  <c r="AG29" i="50"/>
  <c r="AC29" i="50"/>
  <c r="Y29" i="50"/>
  <c r="U29" i="50"/>
  <c r="AJ27" i="50"/>
  <c r="AI27" i="50"/>
  <c r="AH27" i="50"/>
  <c r="AG27" i="50"/>
  <c r="AF27" i="50"/>
  <c r="AE27" i="50"/>
  <c r="AD27" i="50"/>
  <c r="AC27" i="50"/>
  <c r="AB27" i="50"/>
  <c r="AA27" i="50"/>
  <c r="Z27" i="50"/>
  <c r="Y27" i="50"/>
  <c r="X27" i="50"/>
  <c r="W27" i="50"/>
  <c r="V27" i="50"/>
  <c r="U27" i="50"/>
  <c r="T27" i="50"/>
  <c r="S27" i="50"/>
  <c r="R27" i="50"/>
  <c r="O27" i="50"/>
  <c r="N27" i="50"/>
  <c r="M27" i="50"/>
  <c r="K27" i="50"/>
  <c r="J27" i="50"/>
  <c r="AJ26" i="50"/>
  <c r="AI26" i="50"/>
  <c r="AH26" i="50"/>
  <c r="AG26" i="50"/>
  <c r="AC26" i="50"/>
  <c r="Y26" i="50"/>
  <c r="U26" i="50"/>
  <c r="AJ25" i="50"/>
  <c r="AI25" i="50"/>
  <c r="AH25" i="50"/>
  <c r="AG25" i="50"/>
  <c r="AC25" i="50"/>
  <c r="Y25" i="50"/>
  <c r="U25" i="50"/>
  <c r="AJ23" i="50"/>
  <c r="AI23" i="50"/>
  <c r="AH23" i="50"/>
  <c r="AG23" i="50"/>
  <c r="AF23" i="50"/>
  <c r="AE23" i="50"/>
  <c r="AD23" i="50"/>
  <c r="AC23" i="50"/>
  <c r="AB23" i="50"/>
  <c r="AA23" i="50"/>
  <c r="Z23" i="50"/>
  <c r="Y23" i="50"/>
  <c r="X23" i="50"/>
  <c r="W23" i="50"/>
  <c r="V23" i="50"/>
  <c r="U23" i="50"/>
  <c r="T23" i="50"/>
  <c r="S23" i="50"/>
  <c r="R23" i="50"/>
  <c r="O23" i="50"/>
  <c r="N23" i="50"/>
  <c r="M23" i="50"/>
  <c r="K23" i="50"/>
  <c r="J23" i="50"/>
  <c r="AJ22" i="50"/>
  <c r="AI22" i="50"/>
  <c r="AH22" i="50"/>
  <c r="AG22" i="50"/>
  <c r="AC22" i="50"/>
  <c r="Y22" i="50"/>
  <c r="U22" i="50"/>
  <c r="AJ21" i="50"/>
  <c r="AI21" i="50"/>
  <c r="AH21" i="50"/>
  <c r="AG21" i="50"/>
  <c r="AC21" i="50"/>
  <c r="Y21" i="50"/>
  <c r="U21" i="50"/>
  <c r="AJ19" i="50"/>
  <c r="AI19" i="50"/>
  <c r="AH19" i="50"/>
  <c r="AG19" i="50"/>
  <c r="AF19" i="50"/>
  <c r="AE19" i="50"/>
  <c r="AD19" i="50"/>
  <c r="AC19" i="50"/>
  <c r="AB19" i="50"/>
  <c r="AA19" i="50"/>
  <c r="Z19" i="50"/>
  <c r="Y19" i="50"/>
  <c r="X19" i="50"/>
  <c r="W19" i="50"/>
  <c r="V19" i="50"/>
  <c r="U19" i="50"/>
  <c r="T19" i="50"/>
  <c r="S19" i="50"/>
  <c r="R19" i="50"/>
  <c r="O19" i="50"/>
  <c r="N19" i="50"/>
  <c r="M19" i="50"/>
  <c r="K19" i="50"/>
  <c r="J19" i="50"/>
  <c r="AJ18" i="50"/>
  <c r="AI18" i="50"/>
  <c r="AH18" i="50"/>
  <c r="AG18" i="50"/>
  <c r="AC18" i="50"/>
  <c r="Y18" i="50"/>
  <c r="U18" i="50"/>
  <c r="AJ17" i="50"/>
  <c r="AI17" i="50"/>
  <c r="AH17" i="50"/>
  <c r="AG17" i="50"/>
  <c r="AC17" i="50"/>
  <c r="Y17" i="50"/>
  <c r="U17" i="50"/>
  <c r="AJ15" i="50"/>
  <c r="AI15" i="50"/>
  <c r="AH15" i="50"/>
  <c r="AG15" i="50"/>
  <c r="AF15" i="50"/>
  <c r="AE15" i="50"/>
  <c r="AD15" i="50"/>
  <c r="AC15" i="50"/>
  <c r="AB15" i="50"/>
  <c r="AA15" i="50"/>
  <c r="Z15" i="50"/>
  <c r="Y15" i="50"/>
  <c r="X15" i="50"/>
  <c r="W15" i="50"/>
  <c r="V15" i="50"/>
  <c r="U15" i="50"/>
  <c r="T15" i="50"/>
  <c r="S15" i="50"/>
  <c r="R15" i="50"/>
  <c r="O15" i="50"/>
  <c r="N15" i="50"/>
  <c r="M15" i="50"/>
  <c r="K15" i="50"/>
  <c r="J15" i="50"/>
  <c r="AJ14" i="50"/>
  <c r="AI14" i="50"/>
  <c r="AH14" i="50"/>
  <c r="AG14" i="50"/>
  <c r="AC14" i="50"/>
  <c r="Y14" i="50"/>
  <c r="U14" i="50"/>
  <c r="AJ13" i="50"/>
  <c r="AI13" i="50"/>
  <c r="AH13" i="50"/>
  <c r="AG13" i="50"/>
  <c r="AC13" i="50"/>
  <c r="Y13" i="50"/>
  <c r="U13" i="50"/>
  <c r="AJ11" i="50"/>
  <c r="AI11" i="50"/>
  <c r="AH11" i="50"/>
  <c r="AG11" i="50"/>
  <c r="AF11" i="50"/>
  <c r="AE11" i="50"/>
  <c r="AD11" i="50"/>
  <c r="AC11" i="50"/>
  <c r="AB11" i="50"/>
  <c r="AA11" i="50"/>
  <c r="Z11" i="50"/>
  <c r="Y11" i="50"/>
  <c r="X11" i="50"/>
  <c r="W11" i="50"/>
  <c r="V11" i="50"/>
  <c r="U11" i="50"/>
  <c r="T11" i="50"/>
  <c r="S11" i="50"/>
  <c r="R11" i="50"/>
  <c r="O11" i="50"/>
  <c r="N11" i="50"/>
  <c r="M11" i="50"/>
  <c r="K11" i="50"/>
  <c r="J11" i="50"/>
  <c r="AJ10" i="50"/>
  <c r="AI10" i="50"/>
  <c r="AH10" i="50"/>
  <c r="AG10" i="50"/>
  <c r="AC10" i="50"/>
  <c r="Y10" i="50"/>
  <c r="U10" i="50"/>
  <c r="AJ9" i="50"/>
  <c r="AI9" i="50"/>
  <c r="AH9" i="50"/>
  <c r="AG9" i="50"/>
  <c r="AC9" i="50"/>
  <c r="Y9" i="50"/>
  <c r="U9" i="50"/>
  <c r="Y25" i="49"/>
  <c r="X25" i="49"/>
  <c r="W25" i="49"/>
  <c r="V25" i="49"/>
  <c r="U25" i="49"/>
  <c r="T25" i="49"/>
  <c r="S25" i="49"/>
  <c r="R25" i="49"/>
  <c r="Q25" i="49"/>
  <c r="P25" i="49"/>
  <c r="O25" i="49"/>
  <c r="N25" i="49"/>
  <c r="M25" i="49"/>
  <c r="L25" i="49"/>
  <c r="K25" i="49"/>
  <c r="J25" i="49"/>
  <c r="I25" i="49"/>
  <c r="H25" i="49"/>
  <c r="G25" i="49"/>
  <c r="F25" i="49"/>
  <c r="E25" i="49"/>
  <c r="D25" i="49"/>
  <c r="C25" i="49"/>
  <c r="B25" i="49"/>
  <c r="A25" i="49"/>
  <c r="Y24" i="49"/>
  <c r="X24" i="49"/>
  <c r="W24" i="49"/>
  <c r="V24" i="49"/>
  <c r="U24" i="49"/>
  <c r="T24" i="49"/>
  <c r="S24" i="49"/>
  <c r="R24" i="49"/>
  <c r="Q24" i="49"/>
  <c r="P24" i="49"/>
  <c r="O24" i="49"/>
  <c r="N24" i="49"/>
  <c r="M24" i="49"/>
  <c r="L24" i="49"/>
  <c r="K24" i="49"/>
  <c r="J24" i="49"/>
  <c r="I24" i="49"/>
  <c r="H24" i="49"/>
  <c r="G24" i="49"/>
  <c r="F24" i="49"/>
  <c r="E24" i="49"/>
  <c r="D24" i="49"/>
  <c r="C24" i="49"/>
  <c r="B24" i="49"/>
  <c r="Y23" i="49"/>
  <c r="X23" i="49"/>
  <c r="W23" i="49"/>
  <c r="V23" i="49"/>
  <c r="U23" i="49"/>
  <c r="T23" i="49"/>
  <c r="S23" i="49"/>
  <c r="R23" i="49"/>
  <c r="Q23" i="49"/>
  <c r="P23" i="49"/>
  <c r="O23" i="49"/>
  <c r="N23" i="49"/>
  <c r="M23" i="49"/>
  <c r="L23" i="49"/>
  <c r="K23" i="49"/>
  <c r="J23" i="49"/>
  <c r="I23" i="49"/>
  <c r="H23" i="49"/>
  <c r="G23" i="49"/>
  <c r="F23" i="49"/>
  <c r="E23" i="49"/>
  <c r="D23" i="49"/>
  <c r="C23" i="49"/>
  <c r="B23" i="49"/>
  <c r="Y22" i="49"/>
  <c r="X22" i="49"/>
  <c r="W22" i="49"/>
  <c r="V22" i="49"/>
  <c r="U22" i="49"/>
  <c r="T22" i="49"/>
  <c r="S22" i="49"/>
  <c r="R22" i="49"/>
  <c r="Q22" i="49"/>
  <c r="P22" i="49"/>
  <c r="O22" i="49"/>
  <c r="N22" i="49"/>
  <c r="M22" i="49"/>
  <c r="L22" i="49"/>
  <c r="K22" i="49"/>
  <c r="J22" i="49"/>
  <c r="I22" i="49"/>
  <c r="H22" i="49"/>
  <c r="G22" i="49"/>
  <c r="F22" i="49"/>
  <c r="E22" i="49"/>
  <c r="D22" i="49"/>
  <c r="C22" i="49"/>
  <c r="B22" i="49"/>
  <c r="Y21" i="49"/>
  <c r="X21" i="49"/>
  <c r="W21" i="49"/>
  <c r="V21" i="49"/>
  <c r="U21" i="49"/>
  <c r="T21" i="49"/>
  <c r="S21" i="49"/>
  <c r="R21" i="49"/>
  <c r="Q21" i="49"/>
  <c r="P21" i="49"/>
  <c r="O21" i="49"/>
  <c r="N21" i="49"/>
  <c r="M21" i="49"/>
  <c r="L21" i="49"/>
  <c r="K21" i="49"/>
  <c r="J21" i="49"/>
  <c r="I21" i="49"/>
  <c r="H21" i="49"/>
  <c r="G21" i="49"/>
  <c r="F21" i="49"/>
  <c r="E21" i="49"/>
  <c r="D21" i="49"/>
  <c r="C21" i="49"/>
  <c r="B21" i="49"/>
  <c r="Y20" i="49"/>
  <c r="X20" i="49"/>
  <c r="W20" i="49"/>
  <c r="V20" i="49"/>
  <c r="U20" i="49"/>
  <c r="T20" i="49"/>
  <c r="S20" i="49"/>
  <c r="R20" i="49"/>
  <c r="Q20" i="49"/>
  <c r="P20" i="49"/>
  <c r="O20" i="49"/>
  <c r="N20" i="49"/>
  <c r="M20" i="49"/>
  <c r="L20" i="49"/>
  <c r="K20" i="49"/>
  <c r="J20" i="49"/>
  <c r="I20" i="49"/>
  <c r="H20" i="49"/>
  <c r="G20" i="49"/>
  <c r="F20" i="49"/>
  <c r="E20" i="49"/>
  <c r="D20" i="49"/>
  <c r="C20" i="49"/>
  <c r="B20" i="49"/>
  <c r="Y19" i="49"/>
  <c r="X19" i="49"/>
  <c r="W19" i="49"/>
  <c r="V19" i="49"/>
  <c r="U19" i="49"/>
  <c r="T19" i="49"/>
  <c r="S19" i="49"/>
  <c r="R19" i="49"/>
  <c r="Q19" i="49"/>
  <c r="P19" i="49"/>
  <c r="O19" i="49"/>
  <c r="N19" i="49"/>
  <c r="M19" i="49"/>
  <c r="L19" i="49"/>
  <c r="K19" i="49"/>
  <c r="J19" i="49"/>
  <c r="I19" i="49"/>
  <c r="H19" i="49"/>
  <c r="G19" i="49"/>
  <c r="F19" i="49"/>
  <c r="E19" i="49"/>
  <c r="D19" i="49"/>
  <c r="C19" i="49"/>
  <c r="B19" i="49"/>
  <c r="Y18" i="49"/>
  <c r="X18" i="49"/>
  <c r="W18" i="49"/>
  <c r="V18" i="49"/>
  <c r="U18" i="49"/>
  <c r="T18" i="49"/>
  <c r="S18" i="49"/>
  <c r="R18" i="49"/>
  <c r="Q18" i="49"/>
  <c r="P18" i="49"/>
  <c r="O18" i="49"/>
  <c r="N18" i="49"/>
  <c r="M18" i="49"/>
  <c r="L18" i="49"/>
  <c r="K18" i="49"/>
  <c r="J18" i="49"/>
  <c r="I18" i="49"/>
  <c r="H18" i="49"/>
  <c r="G18" i="49"/>
  <c r="F18" i="49"/>
  <c r="E18" i="49"/>
  <c r="D18" i="49"/>
  <c r="C18" i="49"/>
  <c r="B18" i="49"/>
  <c r="Y17" i="49"/>
  <c r="X17" i="49"/>
  <c r="W17" i="49"/>
  <c r="V17" i="49"/>
  <c r="U17" i="49"/>
  <c r="T17" i="49"/>
  <c r="S17" i="49"/>
  <c r="R17" i="49"/>
  <c r="Q17" i="49"/>
  <c r="P17" i="49"/>
  <c r="O17" i="49"/>
  <c r="N17" i="49"/>
  <c r="M17" i="49"/>
  <c r="L17" i="49"/>
  <c r="K17" i="49"/>
  <c r="J17" i="49"/>
  <c r="I17" i="49"/>
  <c r="H17" i="49"/>
  <c r="G17" i="49"/>
  <c r="F17" i="49"/>
  <c r="E17" i="49"/>
  <c r="D17" i="49"/>
  <c r="C17" i="49"/>
  <c r="B17" i="49"/>
  <c r="Y16" i="49"/>
  <c r="X16" i="49"/>
  <c r="W16" i="49"/>
  <c r="V16" i="49"/>
  <c r="U16" i="49"/>
  <c r="T16" i="49"/>
  <c r="S16" i="49"/>
  <c r="R16" i="49"/>
  <c r="Q16" i="49"/>
  <c r="P16" i="49"/>
  <c r="O16" i="49"/>
  <c r="N16" i="49"/>
  <c r="M16" i="49"/>
  <c r="L16" i="49"/>
  <c r="K16" i="49"/>
  <c r="J16" i="49"/>
  <c r="I16" i="49"/>
  <c r="H16" i="49"/>
  <c r="G16" i="49"/>
  <c r="F16" i="49"/>
  <c r="E16" i="49"/>
  <c r="D16" i="49"/>
  <c r="C16" i="49"/>
  <c r="B16" i="49"/>
  <c r="Y15" i="49"/>
  <c r="X15" i="49"/>
  <c r="W15" i="49"/>
  <c r="V15" i="49"/>
  <c r="U15" i="49"/>
  <c r="T15" i="49"/>
  <c r="S15" i="49"/>
  <c r="R15" i="49"/>
  <c r="Q15" i="49"/>
  <c r="P15" i="49"/>
  <c r="O15" i="49"/>
  <c r="N15" i="49"/>
  <c r="M15" i="49"/>
  <c r="L15" i="49"/>
  <c r="K15" i="49"/>
  <c r="J15" i="49"/>
  <c r="I15" i="49"/>
  <c r="H15" i="49"/>
  <c r="G15" i="49"/>
  <c r="F15" i="49"/>
  <c r="E15" i="49"/>
  <c r="D15" i="49"/>
  <c r="C15" i="49"/>
  <c r="B15" i="49"/>
  <c r="Y14" i="49"/>
  <c r="X14" i="49"/>
  <c r="W14" i="49"/>
  <c r="V14" i="49"/>
  <c r="U14" i="49"/>
  <c r="T14" i="49"/>
  <c r="S14" i="49"/>
  <c r="R14" i="49"/>
  <c r="Q14" i="49"/>
  <c r="P14" i="49"/>
  <c r="O14" i="49"/>
  <c r="N14" i="49"/>
  <c r="M14" i="49"/>
  <c r="L14" i="49"/>
  <c r="K14" i="49"/>
  <c r="J14" i="49"/>
  <c r="I14" i="49"/>
  <c r="H14" i="49"/>
  <c r="G14" i="49"/>
  <c r="F14" i="49"/>
  <c r="E14" i="49"/>
  <c r="D14" i="49"/>
  <c r="C14" i="49"/>
  <c r="B14" i="49"/>
  <c r="Y13" i="49"/>
  <c r="X13" i="49"/>
  <c r="W13" i="49"/>
  <c r="V13" i="49"/>
  <c r="U13" i="49"/>
  <c r="T13" i="49"/>
  <c r="S13" i="49"/>
  <c r="R13" i="49"/>
  <c r="Q13" i="49"/>
  <c r="P13" i="49"/>
  <c r="O13" i="49"/>
  <c r="N13" i="49"/>
  <c r="M13" i="49"/>
  <c r="L13" i="49"/>
  <c r="K13" i="49"/>
  <c r="J13" i="49"/>
  <c r="I13" i="49"/>
  <c r="H13" i="49"/>
  <c r="G13" i="49"/>
  <c r="F13" i="49"/>
  <c r="E13" i="49"/>
  <c r="D13" i="49"/>
  <c r="C13" i="49"/>
  <c r="B13" i="49"/>
  <c r="Y12" i="49"/>
  <c r="X12" i="49"/>
  <c r="W12" i="49"/>
  <c r="V12" i="49"/>
  <c r="U12" i="49"/>
  <c r="T12" i="49"/>
  <c r="S12" i="49"/>
  <c r="R12" i="49"/>
  <c r="Q12" i="49"/>
  <c r="P12" i="49"/>
  <c r="O12" i="49"/>
  <c r="N12" i="49"/>
  <c r="M12" i="49"/>
  <c r="L12" i="49"/>
  <c r="K12" i="49"/>
  <c r="J12" i="49"/>
  <c r="I12" i="49"/>
  <c r="H12" i="49"/>
  <c r="G12" i="49"/>
  <c r="F12" i="49"/>
  <c r="E12" i="49"/>
  <c r="D12" i="49"/>
  <c r="C12" i="49"/>
  <c r="B12" i="49"/>
  <c r="Y11" i="49"/>
  <c r="X11" i="49"/>
  <c r="W11" i="49"/>
  <c r="V11" i="49"/>
  <c r="U11" i="49"/>
  <c r="T11" i="49"/>
  <c r="S11" i="49"/>
  <c r="R11" i="49"/>
  <c r="Q11" i="49"/>
  <c r="P11" i="49"/>
  <c r="O11" i="49"/>
  <c r="N11" i="49"/>
  <c r="M11" i="49"/>
  <c r="L11" i="49"/>
  <c r="K11" i="49"/>
  <c r="J11" i="49"/>
  <c r="I11" i="49"/>
  <c r="H11" i="49"/>
  <c r="G11" i="49"/>
  <c r="F11" i="49"/>
  <c r="E11" i="49"/>
  <c r="D11" i="49"/>
  <c r="C11" i="49"/>
  <c r="B11" i="49"/>
  <c r="Y10" i="49"/>
  <c r="X10" i="49"/>
  <c r="W10" i="49"/>
  <c r="V10" i="49"/>
  <c r="U10" i="49"/>
  <c r="T10" i="49"/>
  <c r="S10" i="49"/>
  <c r="R10" i="49"/>
  <c r="Q10" i="49"/>
  <c r="P10" i="49"/>
  <c r="O10" i="49"/>
  <c r="N10" i="49"/>
  <c r="M10" i="49"/>
  <c r="L10" i="49"/>
  <c r="K10" i="49"/>
  <c r="J10" i="49"/>
  <c r="I10" i="49"/>
  <c r="H10" i="49"/>
  <c r="G10" i="49"/>
  <c r="F10" i="49"/>
  <c r="E10" i="49"/>
  <c r="D10" i="49"/>
  <c r="C10" i="49"/>
  <c r="B10" i="49"/>
  <c r="Y9" i="49"/>
  <c r="X9" i="49"/>
  <c r="W9" i="49"/>
  <c r="V9" i="49"/>
  <c r="U9" i="49"/>
  <c r="T9" i="49"/>
  <c r="S9" i="49"/>
  <c r="R9" i="49"/>
  <c r="Q9" i="49"/>
  <c r="P9" i="49"/>
  <c r="O9" i="49"/>
  <c r="N9" i="49"/>
  <c r="M9" i="49"/>
  <c r="L9" i="49"/>
  <c r="K9" i="49"/>
  <c r="J9" i="49"/>
  <c r="I9" i="49"/>
  <c r="H9" i="49"/>
  <c r="G9" i="49"/>
  <c r="F9" i="49"/>
  <c r="E9" i="49"/>
  <c r="D9" i="49"/>
  <c r="C9" i="49"/>
  <c r="B9" i="49"/>
  <c r="Y8" i="49"/>
  <c r="X8" i="49"/>
  <c r="W8" i="49"/>
  <c r="V8" i="49"/>
  <c r="U8" i="49"/>
  <c r="T8" i="49"/>
  <c r="S8" i="49"/>
  <c r="R8" i="49"/>
  <c r="Q8" i="49"/>
  <c r="P8" i="49"/>
  <c r="O8" i="49"/>
  <c r="N8" i="49"/>
  <c r="M8" i="49"/>
  <c r="L8" i="49"/>
  <c r="K8" i="49"/>
  <c r="J8" i="49"/>
  <c r="I8" i="49"/>
  <c r="H8" i="49"/>
  <c r="G8" i="49"/>
  <c r="F8" i="49"/>
  <c r="E8" i="49"/>
  <c r="D8" i="49"/>
  <c r="C8" i="49"/>
  <c r="B8" i="49"/>
  <c r="AJ76" i="48"/>
  <c r="AI76" i="48"/>
  <c r="AH76" i="48"/>
  <c r="AG76" i="48"/>
  <c r="AF76" i="48"/>
  <c r="AE76" i="48"/>
  <c r="AD76" i="48"/>
  <c r="AC76" i="48"/>
  <c r="AB76" i="48"/>
  <c r="AA76" i="48"/>
  <c r="Z76" i="48"/>
  <c r="Y76" i="48"/>
  <c r="X76" i="48"/>
  <c r="W76" i="48"/>
  <c r="V76" i="48"/>
  <c r="U76" i="48"/>
  <c r="T76" i="48"/>
  <c r="S76" i="48"/>
  <c r="R76" i="48"/>
  <c r="Q76" i="48"/>
  <c r="P76" i="48"/>
  <c r="O76" i="48"/>
  <c r="N76" i="48"/>
  <c r="M76" i="48"/>
  <c r="L76" i="48"/>
  <c r="K76" i="48"/>
  <c r="J76" i="48"/>
  <c r="A76" i="48"/>
  <c r="AJ75" i="48"/>
  <c r="AI75" i="48"/>
  <c r="AH75" i="48"/>
  <c r="AG75" i="48"/>
  <c r="AF75" i="48"/>
  <c r="AE75" i="48"/>
  <c r="AD75" i="48"/>
  <c r="AC75" i="48"/>
  <c r="AB75" i="48"/>
  <c r="AA75" i="48"/>
  <c r="Z75" i="48"/>
  <c r="Y75" i="48"/>
  <c r="X75" i="48"/>
  <c r="W75" i="48"/>
  <c r="V75" i="48"/>
  <c r="U75" i="48"/>
  <c r="T75" i="48"/>
  <c r="S75" i="48"/>
  <c r="R75" i="48"/>
  <c r="O75" i="48"/>
  <c r="N75" i="48"/>
  <c r="M75" i="48"/>
  <c r="K75" i="48"/>
  <c r="J75" i="48"/>
  <c r="AJ74" i="48"/>
  <c r="AI74" i="48"/>
  <c r="AH74" i="48"/>
  <c r="AG74" i="48"/>
  <c r="AC74" i="48"/>
  <c r="Y74" i="48"/>
  <c r="U74" i="48"/>
  <c r="AJ73" i="48"/>
  <c r="AI73" i="48"/>
  <c r="AH73" i="48"/>
  <c r="AG73" i="48"/>
  <c r="AC73" i="48"/>
  <c r="Y73" i="48"/>
  <c r="U73" i="48"/>
  <c r="AJ71" i="48"/>
  <c r="AI71" i="48"/>
  <c r="AH71" i="48"/>
  <c r="AG71" i="48"/>
  <c r="AF71" i="48"/>
  <c r="AE71" i="48"/>
  <c r="AD71" i="48"/>
  <c r="AC71" i="48"/>
  <c r="AB71" i="48"/>
  <c r="AA71" i="48"/>
  <c r="Z71" i="48"/>
  <c r="Y71" i="48"/>
  <c r="X71" i="48"/>
  <c r="W71" i="48"/>
  <c r="V71" i="48"/>
  <c r="U71" i="48"/>
  <c r="T71" i="48"/>
  <c r="S71" i="48"/>
  <c r="R71" i="48"/>
  <c r="O71" i="48"/>
  <c r="N71" i="48"/>
  <c r="M71" i="48"/>
  <c r="K71" i="48"/>
  <c r="J71" i="48"/>
  <c r="AJ70" i="48"/>
  <c r="AI70" i="48"/>
  <c r="AH70" i="48"/>
  <c r="AG70" i="48"/>
  <c r="AC70" i="48"/>
  <c r="Y70" i="48"/>
  <c r="U70" i="48"/>
  <c r="AJ69" i="48"/>
  <c r="AI69" i="48"/>
  <c r="AH69" i="48"/>
  <c r="AG69" i="48"/>
  <c r="AC69" i="48"/>
  <c r="Y69" i="48"/>
  <c r="U69" i="48"/>
  <c r="AJ67" i="48"/>
  <c r="AI67" i="48"/>
  <c r="AH67" i="48"/>
  <c r="AG67" i="48"/>
  <c r="AF67" i="48"/>
  <c r="AE67" i="48"/>
  <c r="AD67" i="48"/>
  <c r="AC67" i="48"/>
  <c r="AB67" i="48"/>
  <c r="AA67" i="48"/>
  <c r="Z67" i="48"/>
  <c r="Y67" i="48"/>
  <c r="X67" i="48"/>
  <c r="W67" i="48"/>
  <c r="V67" i="48"/>
  <c r="U67" i="48"/>
  <c r="T67" i="48"/>
  <c r="S67" i="48"/>
  <c r="R67" i="48"/>
  <c r="O67" i="48"/>
  <c r="N67" i="48"/>
  <c r="M67" i="48"/>
  <c r="K67" i="48"/>
  <c r="J67" i="48"/>
  <c r="AJ66" i="48"/>
  <c r="AI66" i="48"/>
  <c r="AH66" i="48"/>
  <c r="AG66" i="48"/>
  <c r="AC66" i="48"/>
  <c r="Y66" i="48"/>
  <c r="U66" i="48"/>
  <c r="AJ65" i="48"/>
  <c r="AI65" i="48"/>
  <c r="AH65" i="48"/>
  <c r="AG65" i="48"/>
  <c r="AC65" i="48"/>
  <c r="Y65" i="48"/>
  <c r="U65" i="48"/>
  <c r="AJ63" i="48"/>
  <c r="AI63" i="48"/>
  <c r="AH63" i="48"/>
  <c r="AG63" i="48"/>
  <c r="AF63" i="48"/>
  <c r="AE63" i="48"/>
  <c r="AD63" i="48"/>
  <c r="AC63" i="48"/>
  <c r="AB63" i="48"/>
  <c r="AA63" i="48"/>
  <c r="Z63" i="48"/>
  <c r="Y63" i="48"/>
  <c r="X63" i="48"/>
  <c r="W63" i="48"/>
  <c r="V63" i="48"/>
  <c r="U63" i="48"/>
  <c r="T63" i="48"/>
  <c r="S63" i="48"/>
  <c r="R63" i="48"/>
  <c r="O63" i="48"/>
  <c r="N63" i="48"/>
  <c r="M63" i="48"/>
  <c r="K63" i="48"/>
  <c r="J63" i="48"/>
  <c r="AJ62" i="48"/>
  <c r="AI62" i="48"/>
  <c r="AH62" i="48"/>
  <c r="AG62" i="48"/>
  <c r="AC62" i="48"/>
  <c r="Y62" i="48"/>
  <c r="U62" i="48"/>
  <c r="AJ61" i="48"/>
  <c r="AI61" i="48"/>
  <c r="AH61" i="48"/>
  <c r="AG61" i="48"/>
  <c r="AC61" i="48"/>
  <c r="Y61" i="48"/>
  <c r="U61" i="48"/>
  <c r="AJ59" i="48"/>
  <c r="AI59" i="48"/>
  <c r="AH59" i="48"/>
  <c r="AG59" i="48"/>
  <c r="AF59" i="48"/>
  <c r="AE59" i="48"/>
  <c r="AD59" i="48"/>
  <c r="AC59" i="48"/>
  <c r="AB59" i="48"/>
  <c r="AA59" i="48"/>
  <c r="Z59" i="48"/>
  <c r="Y59" i="48"/>
  <c r="X59" i="48"/>
  <c r="W59" i="48"/>
  <c r="V59" i="48"/>
  <c r="U59" i="48"/>
  <c r="T59" i="48"/>
  <c r="S59" i="48"/>
  <c r="R59" i="48"/>
  <c r="O59" i="48"/>
  <c r="N59" i="48"/>
  <c r="M59" i="48"/>
  <c r="K59" i="48"/>
  <c r="J59" i="48"/>
  <c r="AJ58" i="48"/>
  <c r="AI58" i="48"/>
  <c r="AH58" i="48"/>
  <c r="AG58" i="48"/>
  <c r="AC58" i="48"/>
  <c r="Y58" i="48"/>
  <c r="U58" i="48"/>
  <c r="AJ57" i="48"/>
  <c r="AI57" i="48"/>
  <c r="AH57" i="48"/>
  <c r="AG57" i="48"/>
  <c r="AC57" i="48"/>
  <c r="Y57" i="48"/>
  <c r="U57" i="48"/>
  <c r="AJ55" i="48"/>
  <c r="AI55" i="48"/>
  <c r="AH55" i="48"/>
  <c r="AG55" i="48"/>
  <c r="AF55" i="48"/>
  <c r="AE55" i="48"/>
  <c r="AD55" i="48"/>
  <c r="AC55" i="48"/>
  <c r="AB55" i="48"/>
  <c r="AA55" i="48"/>
  <c r="Z55" i="48"/>
  <c r="Y55" i="48"/>
  <c r="X55" i="48"/>
  <c r="W55" i="48"/>
  <c r="V55" i="48"/>
  <c r="U55" i="48"/>
  <c r="T55" i="48"/>
  <c r="S55" i="48"/>
  <c r="R55" i="48"/>
  <c r="O55" i="48"/>
  <c r="N55" i="48"/>
  <c r="M55" i="48"/>
  <c r="K55" i="48"/>
  <c r="J55" i="48"/>
  <c r="AJ54" i="48"/>
  <c r="AI54" i="48"/>
  <c r="AH54" i="48"/>
  <c r="AG54" i="48"/>
  <c r="AC54" i="48"/>
  <c r="Y54" i="48"/>
  <c r="U54" i="48"/>
  <c r="AJ53" i="48"/>
  <c r="AI53" i="48"/>
  <c r="AH53" i="48"/>
  <c r="AG53" i="48"/>
  <c r="AC53" i="48"/>
  <c r="Y53" i="48"/>
  <c r="U53" i="48"/>
  <c r="AJ51" i="48"/>
  <c r="AI51" i="48"/>
  <c r="AH51" i="48"/>
  <c r="AG51" i="48"/>
  <c r="AF51" i="48"/>
  <c r="AE51" i="48"/>
  <c r="AD51" i="48"/>
  <c r="AC51" i="48"/>
  <c r="AB51" i="48"/>
  <c r="AA51" i="48"/>
  <c r="Z51" i="48"/>
  <c r="Y51" i="48"/>
  <c r="X51" i="48"/>
  <c r="W51" i="48"/>
  <c r="V51" i="48"/>
  <c r="U51" i="48"/>
  <c r="T51" i="48"/>
  <c r="S51" i="48"/>
  <c r="R51" i="48"/>
  <c r="O51" i="48"/>
  <c r="N51" i="48"/>
  <c r="M51" i="48"/>
  <c r="J51" i="48"/>
  <c r="AJ50" i="48"/>
  <c r="AI50" i="48"/>
  <c r="AH50" i="48"/>
  <c r="AG50" i="48"/>
  <c r="AC50" i="48"/>
  <c r="Y50" i="48"/>
  <c r="U50" i="48"/>
  <c r="AJ49" i="48"/>
  <c r="AI49" i="48"/>
  <c r="AH49" i="48"/>
  <c r="AG49" i="48"/>
  <c r="AC49" i="48"/>
  <c r="Y49" i="48"/>
  <c r="U49" i="48"/>
  <c r="AJ47" i="48"/>
  <c r="AI47" i="48"/>
  <c r="AH47" i="48"/>
  <c r="AG47" i="48"/>
  <c r="AF47" i="48"/>
  <c r="AE47" i="48"/>
  <c r="AD47" i="48"/>
  <c r="AC47" i="48"/>
  <c r="AB47" i="48"/>
  <c r="AA47" i="48"/>
  <c r="Z47" i="48"/>
  <c r="Y47" i="48"/>
  <c r="X47" i="48"/>
  <c r="W47" i="48"/>
  <c r="V47" i="48"/>
  <c r="U47" i="48"/>
  <c r="T47" i="48"/>
  <c r="S47" i="48"/>
  <c r="R47" i="48"/>
  <c r="O47" i="48"/>
  <c r="N47" i="48"/>
  <c r="M47" i="48"/>
  <c r="K47" i="48"/>
  <c r="J47" i="48"/>
  <c r="AJ46" i="48"/>
  <c r="AI46" i="48"/>
  <c r="AH46" i="48"/>
  <c r="AG46" i="48"/>
  <c r="AC46" i="48"/>
  <c r="Y46" i="48"/>
  <c r="U46" i="48"/>
  <c r="AJ45" i="48"/>
  <c r="AI45" i="48"/>
  <c r="AH45" i="48"/>
  <c r="AG45" i="48"/>
  <c r="AC45" i="48"/>
  <c r="Y45" i="48"/>
  <c r="U45" i="48"/>
  <c r="AJ43" i="48"/>
  <c r="AI43" i="48"/>
  <c r="AH43" i="48"/>
  <c r="AG43" i="48"/>
  <c r="AF43" i="48"/>
  <c r="AE43" i="48"/>
  <c r="AD43" i="48"/>
  <c r="AC43" i="48"/>
  <c r="AB43" i="48"/>
  <c r="AA43" i="48"/>
  <c r="Z43" i="48"/>
  <c r="Y43" i="48"/>
  <c r="X43" i="48"/>
  <c r="W43" i="48"/>
  <c r="V43" i="48"/>
  <c r="U43" i="48"/>
  <c r="T43" i="48"/>
  <c r="S43" i="48"/>
  <c r="R43" i="48"/>
  <c r="O43" i="48"/>
  <c r="N43" i="48"/>
  <c r="M43" i="48"/>
  <c r="K43" i="48"/>
  <c r="J43" i="48"/>
  <c r="AJ42" i="48"/>
  <c r="AI42" i="48"/>
  <c r="AH42" i="48"/>
  <c r="AG42" i="48"/>
  <c r="AC42" i="48"/>
  <c r="Y42" i="48"/>
  <c r="U42" i="48"/>
  <c r="AJ41" i="48"/>
  <c r="AI41" i="48"/>
  <c r="AH41" i="48"/>
  <c r="AG41" i="48"/>
  <c r="AC41" i="48"/>
  <c r="Y41" i="48"/>
  <c r="U41" i="48"/>
  <c r="AJ39" i="48"/>
  <c r="AI39" i="48"/>
  <c r="AH39" i="48"/>
  <c r="AG39" i="48"/>
  <c r="AF39" i="48"/>
  <c r="AE39" i="48"/>
  <c r="AD39" i="48"/>
  <c r="AC39" i="48"/>
  <c r="AB39" i="48"/>
  <c r="AA39" i="48"/>
  <c r="Z39" i="48"/>
  <c r="Y39" i="48"/>
  <c r="X39" i="48"/>
  <c r="W39" i="48"/>
  <c r="V39" i="48"/>
  <c r="U39" i="48"/>
  <c r="T39" i="48"/>
  <c r="S39" i="48"/>
  <c r="R39" i="48"/>
  <c r="O39" i="48"/>
  <c r="N39" i="48"/>
  <c r="M39" i="48"/>
  <c r="K39" i="48"/>
  <c r="J39" i="48"/>
  <c r="AJ38" i="48"/>
  <c r="AI38" i="48"/>
  <c r="AH38" i="48"/>
  <c r="AG38" i="48"/>
  <c r="AC38" i="48"/>
  <c r="Y38" i="48"/>
  <c r="U38" i="48"/>
  <c r="AJ37" i="48"/>
  <c r="AI37" i="48"/>
  <c r="AH37" i="48"/>
  <c r="AG37" i="48"/>
  <c r="AC37" i="48"/>
  <c r="Y37" i="48"/>
  <c r="U37" i="48"/>
  <c r="AJ35" i="48"/>
  <c r="AI35" i="48"/>
  <c r="AH35" i="48"/>
  <c r="AG35" i="48"/>
  <c r="AF35" i="48"/>
  <c r="AE35" i="48"/>
  <c r="AD35" i="48"/>
  <c r="AC35" i="48"/>
  <c r="AB35" i="48"/>
  <c r="AA35" i="48"/>
  <c r="Z35" i="48"/>
  <c r="Y35" i="48"/>
  <c r="X35" i="48"/>
  <c r="W35" i="48"/>
  <c r="V35" i="48"/>
  <c r="U35" i="48"/>
  <c r="T35" i="48"/>
  <c r="S35" i="48"/>
  <c r="R35" i="48"/>
  <c r="O35" i="48"/>
  <c r="N35" i="48"/>
  <c r="M35" i="48"/>
  <c r="K35" i="48"/>
  <c r="J35" i="48"/>
  <c r="AJ34" i="48"/>
  <c r="AI34" i="48"/>
  <c r="AH34" i="48"/>
  <c r="AG34" i="48"/>
  <c r="AC34" i="48"/>
  <c r="Y34" i="48"/>
  <c r="U34" i="48"/>
  <c r="AJ33" i="48"/>
  <c r="AI33" i="48"/>
  <c r="AH33" i="48"/>
  <c r="AG33" i="48"/>
  <c r="AC33" i="48"/>
  <c r="Y33" i="48"/>
  <c r="U33" i="48"/>
  <c r="AJ31" i="48"/>
  <c r="AI31" i="48"/>
  <c r="AH31" i="48"/>
  <c r="AG31" i="48"/>
  <c r="AF31" i="48"/>
  <c r="AE31" i="48"/>
  <c r="AD31" i="48"/>
  <c r="AC31" i="48"/>
  <c r="AB31" i="48"/>
  <c r="AA31" i="48"/>
  <c r="Z31" i="48"/>
  <c r="Y31" i="48"/>
  <c r="X31" i="48"/>
  <c r="W31" i="48"/>
  <c r="V31" i="48"/>
  <c r="U31" i="48"/>
  <c r="T31" i="48"/>
  <c r="S31" i="48"/>
  <c r="R31" i="48"/>
  <c r="O31" i="48"/>
  <c r="N31" i="48"/>
  <c r="M31" i="48"/>
  <c r="K31" i="48"/>
  <c r="J31" i="48"/>
  <c r="AJ30" i="48"/>
  <c r="AI30" i="48"/>
  <c r="AH30" i="48"/>
  <c r="AG30" i="48"/>
  <c r="AC30" i="48"/>
  <c r="Y30" i="48"/>
  <c r="U30" i="48"/>
  <c r="AJ29" i="48"/>
  <c r="AI29" i="48"/>
  <c r="AH29" i="48"/>
  <c r="AG29" i="48"/>
  <c r="AC29" i="48"/>
  <c r="Y29" i="48"/>
  <c r="U29" i="48"/>
  <c r="AJ27" i="48"/>
  <c r="AI27" i="48"/>
  <c r="AH27" i="48"/>
  <c r="AG27" i="48"/>
  <c r="AF27" i="48"/>
  <c r="AE27" i="48"/>
  <c r="AD27" i="48"/>
  <c r="AC27" i="48"/>
  <c r="AB27" i="48"/>
  <c r="AA27" i="48"/>
  <c r="Z27" i="48"/>
  <c r="Y27" i="48"/>
  <c r="X27" i="48"/>
  <c r="W27" i="48"/>
  <c r="V27" i="48"/>
  <c r="U27" i="48"/>
  <c r="T27" i="48"/>
  <c r="S27" i="48"/>
  <c r="R27" i="48"/>
  <c r="O27" i="48"/>
  <c r="N27" i="48"/>
  <c r="M27" i="48"/>
  <c r="K27" i="48"/>
  <c r="J27" i="48"/>
  <c r="AJ26" i="48"/>
  <c r="AI26" i="48"/>
  <c r="AH26" i="48"/>
  <c r="AG26" i="48"/>
  <c r="AC26" i="48"/>
  <c r="Y26" i="48"/>
  <c r="U26" i="48"/>
  <c r="AJ25" i="48"/>
  <c r="AI25" i="48"/>
  <c r="AH25" i="48"/>
  <c r="AG25" i="48"/>
  <c r="AC25" i="48"/>
  <c r="Y25" i="48"/>
  <c r="U25" i="48"/>
  <c r="AJ23" i="48"/>
  <c r="AI23" i="48"/>
  <c r="AH23" i="48"/>
  <c r="AG23" i="48"/>
  <c r="AF23" i="48"/>
  <c r="AE23" i="48"/>
  <c r="AD23" i="48"/>
  <c r="AC23" i="48"/>
  <c r="AB23" i="48"/>
  <c r="AA23" i="48"/>
  <c r="Z23" i="48"/>
  <c r="Y23" i="48"/>
  <c r="X23" i="48"/>
  <c r="W23" i="48"/>
  <c r="V23" i="48"/>
  <c r="U23" i="48"/>
  <c r="T23" i="48"/>
  <c r="S23" i="48"/>
  <c r="R23" i="48"/>
  <c r="O23" i="48"/>
  <c r="N23" i="48"/>
  <c r="M23" i="48"/>
  <c r="K23" i="48"/>
  <c r="J23" i="48"/>
  <c r="AJ22" i="48"/>
  <c r="AI22" i="48"/>
  <c r="AH22" i="48"/>
  <c r="AG22" i="48"/>
  <c r="AC22" i="48"/>
  <c r="Y22" i="48"/>
  <c r="U22" i="48"/>
  <c r="AJ21" i="48"/>
  <c r="AI21" i="48"/>
  <c r="AH21" i="48"/>
  <c r="AG21" i="48"/>
  <c r="AC21" i="48"/>
  <c r="Y21" i="48"/>
  <c r="U21" i="48"/>
  <c r="AJ19" i="48"/>
  <c r="AI19" i="48"/>
  <c r="AH19" i="48"/>
  <c r="AG19" i="48"/>
  <c r="AF19" i="48"/>
  <c r="AE19" i="48"/>
  <c r="AD19" i="48"/>
  <c r="AC19" i="48"/>
  <c r="AB19" i="48"/>
  <c r="AA19" i="48"/>
  <c r="Z19" i="48"/>
  <c r="Y19" i="48"/>
  <c r="X19" i="48"/>
  <c r="W19" i="48"/>
  <c r="V19" i="48"/>
  <c r="U19" i="48"/>
  <c r="T19" i="48"/>
  <c r="S19" i="48"/>
  <c r="R19" i="48"/>
  <c r="O19" i="48"/>
  <c r="N19" i="48"/>
  <c r="M19" i="48"/>
  <c r="K19" i="48"/>
  <c r="J19" i="48"/>
  <c r="AJ18" i="48"/>
  <c r="AI18" i="48"/>
  <c r="AH18" i="48"/>
  <c r="AG18" i="48"/>
  <c r="AC18" i="48"/>
  <c r="Y18" i="48"/>
  <c r="U18" i="48"/>
  <c r="AJ17" i="48"/>
  <c r="AI17" i="48"/>
  <c r="AH17" i="48"/>
  <c r="AG17" i="48"/>
  <c r="AC17" i="48"/>
  <c r="Y17" i="48"/>
  <c r="U17" i="48"/>
  <c r="AJ15" i="48"/>
  <c r="AI15" i="48"/>
  <c r="AH15" i="48"/>
  <c r="AG15" i="48"/>
  <c r="AF15" i="48"/>
  <c r="AE15" i="48"/>
  <c r="AD15" i="48"/>
  <c r="AC15" i="48"/>
  <c r="AB15" i="48"/>
  <c r="AA15" i="48"/>
  <c r="Z15" i="48"/>
  <c r="Y15" i="48"/>
  <c r="X15" i="48"/>
  <c r="W15" i="48"/>
  <c r="V15" i="48"/>
  <c r="U15" i="48"/>
  <c r="T15" i="48"/>
  <c r="S15" i="48"/>
  <c r="R15" i="48"/>
  <c r="O15" i="48"/>
  <c r="N15" i="48"/>
  <c r="M15" i="48"/>
  <c r="K15" i="48"/>
  <c r="J15" i="48"/>
  <c r="AJ14" i="48"/>
  <c r="AI14" i="48"/>
  <c r="AH14" i="48"/>
  <c r="AG14" i="48"/>
  <c r="AC14" i="48"/>
  <c r="Y14" i="48"/>
  <c r="U14" i="48"/>
  <c r="AJ13" i="48"/>
  <c r="AI13" i="48"/>
  <c r="AH13" i="48"/>
  <c r="AG13" i="48"/>
  <c r="AC13" i="48"/>
  <c r="Y13" i="48"/>
  <c r="U13" i="48"/>
  <c r="AJ11" i="48"/>
  <c r="AI11" i="48"/>
  <c r="AH11" i="48"/>
  <c r="AG11" i="48"/>
  <c r="AF11" i="48"/>
  <c r="AE11" i="48"/>
  <c r="AD11" i="48"/>
  <c r="AC11" i="48"/>
  <c r="AB11" i="48"/>
  <c r="AA11" i="48"/>
  <c r="Z11" i="48"/>
  <c r="Y11" i="48"/>
  <c r="X11" i="48"/>
  <c r="W11" i="48"/>
  <c r="V11" i="48"/>
  <c r="U11" i="48"/>
  <c r="T11" i="48"/>
  <c r="S11" i="48"/>
  <c r="R11" i="48"/>
  <c r="O11" i="48"/>
  <c r="N11" i="48"/>
  <c r="M11" i="48"/>
  <c r="K11" i="48"/>
  <c r="J11" i="48"/>
  <c r="AJ10" i="48"/>
  <c r="AI10" i="48"/>
  <c r="AH10" i="48"/>
  <c r="AG10" i="48"/>
  <c r="AC10" i="48"/>
  <c r="Y10" i="48"/>
  <c r="U10" i="48"/>
  <c r="AJ9" i="48"/>
  <c r="AI9" i="48"/>
  <c r="AH9" i="48"/>
  <c r="AG9" i="48"/>
  <c r="AC9" i="48"/>
  <c r="Y9" i="48"/>
  <c r="U9" i="48"/>
  <c r="Y25" i="47"/>
  <c r="X25" i="47"/>
  <c r="W25" i="47"/>
  <c r="V25" i="47"/>
  <c r="U25" i="47"/>
  <c r="T25" i="47"/>
  <c r="S25" i="47"/>
  <c r="R25" i="47"/>
  <c r="Q25" i="47"/>
  <c r="P25" i="47"/>
  <c r="O25" i="47"/>
  <c r="M25" i="47"/>
  <c r="L25" i="47"/>
  <c r="K25" i="47"/>
  <c r="J25" i="47"/>
  <c r="I25" i="47"/>
  <c r="H25" i="47"/>
  <c r="G25" i="47"/>
  <c r="F25" i="47"/>
  <c r="E25" i="47"/>
  <c r="D25" i="47"/>
  <c r="C25" i="47"/>
  <c r="B25" i="47"/>
  <c r="A25" i="47"/>
  <c r="Y24" i="47"/>
  <c r="X24" i="47"/>
  <c r="W24" i="47"/>
  <c r="V24" i="47"/>
  <c r="U24" i="47"/>
  <c r="T24" i="47"/>
  <c r="S24" i="47"/>
  <c r="R24" i="47"/>
  <c r="Q24" i="47"/>
  <c r="P24" i="47"/>
  <c r="O24" i="47"/>
  <c r="N24" i="47"/>
  <c r="N25" i="47" s="1"/>
  <c r="M24" i="47"/>
  <c r="L24" i="47"/>
  <c r="K24" i="47"/>
  <c r="J24" i="47"/>
  <c r="I24" i="47"/>
  <c r="H24" i="47"/>
  <c r="G24" i="47"/>
  <c r="F24" i="47"/>
  <c r="E24" i="47"/>
  <c r="D24" i="47"/>
  <c r="C24" i="47"/>
  <c r="B24" i="47"/>
  <c r="Y23" i="47"/>
  <c r="X23" i="47"/>
  <c r="W23" i="47"/>
  <c r="V23" i="47"/>
  <c r="U23" i="47"/>
  <c r="T23" i="47"/>
  <c r="S23" i="47"/>
  <c r="R23" i="47"/>
  <c r="Q23" i="47"/>
  <c r="P23" i="47"/>
  <c r="O23" i="47"/>
  <c r="N23" i="47"/>
  <c r="M23" i="47"/>
  <c r="L23" i="47"/>
  <c r="K23" i="47"/>
  <c r="J23" i="47"/>
  <c r="I23" i="47"/>
  <c r="H23" i="47"/>
  <c r="G23" i="47"/>
  <c r="F23" i="47"/>
  <c r="E23" i="47"/>
  <c r="D23" i="47"/>
  <c r="C23" i="47"/>
  <c r="B23" i="47"/>
  <c r="Y22" i="47"/>
  <c r="X22" i="47"/>
  <c r="W22" i="47"/>
  <c r="V22" i="47"/>
  <c r="U22" i="47"/>
  <c r="T22" i="47"/>
  <c r="S22" i="47"/>
  <c r="R22" i="47"/>
  <c r="Q22" i="47"/>
  <c r="P22" i="47"/>
  <c r="O22" i="47"/>
  <c r="N22" i="47"/>
  <c r="M22" i="47"/>
  <c r="L22" i="47"/>
  <c r="K22" i="47"/>
  <c r="J22" i="47"/>
  <c r="I22" i="47"/>
  <c r="H22" i="47"/>
  <c r="G22" i="47"/>
  <c r="F22" i="47"/>
  <c r="E22" i="47"/>
  <c r="D22" i="47"/>
  <c r="C22" i="47"/>
  <c r="B22" i="47"/>
  <c r="Y21" i="47"/>
  <c r="X21" i="47"/>
  <c r="W21" i="47"/>
  <c r="V21" i="47"/>
  <c r="U21" i="47"/>
  <c r="T21" i="47"/>
  <c r="S21" i="47"/>
  <c r="R21" i="47"/>
  <c r="Q21" i="47"/>
  <c r="P21" i="47"/>
  <c r="O21" i="47"/>
  <c r="N21" i="47"/>
  <c r="M21" i="47"/>
  <c r="L21" i="47"/>
  <c r="K21" i="47"/>
  <c r="J21" i="47"/>
  <c r="I21" i="47"/>
  <c r="H21" i="47"/>
  <c r="G21" i="47"/>
  <c r="F21" i="47"/>
  <c r="E21" i="47"/>
  <c r="D21" i="47"/>
  <c r="C21" i="47"/>
  <c r="B21" i="47"/>
  <c r="Y20" i="47"/>
  <c r="X20" i="47"/>
  <c r="W20" i="47"/>
  <c r="V20" i="47"/>
  <c r="U20" i="47"/>
  <c r="T20" i="47"/>
  <c r="S20" i="47"/>
  <c r="R20" i="47"/>
  <c r="Q20" i="47"/>
  <c r="P20" i="47"/>
  <c r="O20" i="47"/>
  <c r="N20" i="47"/>
  <c r="M20" i="47"/>
  <c r="L20" i="47"/>
  <c r="K20" i="47"/>
  <c r="J20" i="47"/>
  <c r="I20" i="47"/>
  <c r="H20" i="47"/>
  <c r="G20" i="47"/>
  <c r="F20" i="47"/>
  <c r="E20" i="47"/>
  <c r="D20" i="47"/>
  <c r="C20" i="47"/>
  <c r="B20" i="47"/>
  <c r="Y19" i="47"/>
  <c r="X19" i="47"/>
  <c r="W19" i="47"/>
  <c r="V19" i="47"/>
  <c r="U19" i="47"/>
  <c r="T19" i="47"/>
  <c r="S19" i="47"/>
  <c r="R19" i="47"/>
  <c r="Q19" i="47"/>
  <c r="P19" i="47"/>
  <c r="O19" i="47"/>
  <c r="N19" i="47"/>
  <c r="M19" i="47"/>
  <c r="L19" i="47"/>
  <c r="K19" i="47"/>
  <c r="J19" i="47"/>
  <c r="I19" i="47"/>
  <c r="H19" i="47"/>
  <c r="G19" i="47"/>
  <c r="F19" i="47"/>
  <c r="E19" i="47"/>
  <c r="D19" i="47"/>
  <c r="C19" i="47"/>
  <c r="B19" i="47"/>
  <c r="Y18" i="47"/>
  <c r="X18" i="47"/>
  <c r="W18" i="47"/>
  <c r="V18" i="47"/>
  <c r="U18" i="47"/>
  <c r="T18" i="47"/>
  <c r="S18" i="47"/>
  <c r="R18" i="47"/>
  <c r="Q18" i="47"/>
  <c r="P18" i="47"/>
  <c r="O18" i="47"/>
  <c r="N18" i="47"/>
  <c r="M18" i="47"/>
  <c r="L18" i="47"/>
  <c r="K18" i="47"/>
  <c r="J18" i="47"/>
  <c r="I18" i="47"/>
  <c r="H18" i="47"/>
  <c r="G18" i="47"/>
  <c r="F18" i="47"/>
  <c r="E18" i="47"/>
  <c r="D18" i="47"/>
  <c r="C18" i="47"/>
  <c r="B18" i="47"/>
  <c r="Y17" i="47"/>
  <c r="X17" i="47"/>
  <c r="W17" i="47"/>
  <c r="V17" i="47"/>
  <c r="U17" i="47"/>
  <c r="T17" i="47"/>
  <c r="S17" i="47"/>
  <c r="R17" i="47"/>
  <c r="Q17" i="47"/>
  <c r="P17" i="47"/>
  <c r="O17" i="47"/>
  <c r="N17" i="47"/>
  <c r="M17" i="47"/>
  <c r="L17" i="47"/>
  <c r="K17" i="47"/>
  <c r="J17" i="47"/>
  <c r="I17" i="47"/>
  <c r="H17" i="47"/>
  <c r="G17" i="47"/>
  <c r="F17" i="47"/>
  <c r="E17" i="47"/>
  <c r="D17" i="47"/>
  <c r="C17" i="47"/>
  <c r="B17" i="47"/>
  <c r="Y16" i="47"/>
  <c r="X16" i="47"/>
  <c r="W16" i="47"/>
  <c r="V16" i="47"/>
  <c r="U16" i="47"/>
  <c r="T16" i="47"/>
  <c r="S16" i="47"/>
  <c r="R16" i="47"/>
  <c r="Q16" i="47"/>
  <c r="P16" i="47"/>
  <c r="O16" i="47"/>
  <c r="N16" i="47"/>
  <c r="M16" i="47"/>
  <c r="L16" i="47"/>
  <c r="K16" i="47"/>
  <c r="J16" i="47"/>
  <c r="I16" i="47"/>
  <c r="H16" i="47"/>
  <c r="G16" i="47"/>
  <c r="F16" i="47"/>
  <c r="E16" i="47"/>
  <c r="D16" i="47"/>
  <c r="C16" i="47"/>
  <c r="B16" i="47"/>
  <c r="Y15" i="47"/>
  <c r="X15" i="47"/>
  <c r="W15" i="47"/>
  <c r="V15" i="47"/>
  <c r="U15" i="47"/>
  <c r="T15" i="47"/>
  <c r="S15" i="47"/>
  <c r="R15" i="47"/>
  <c r="Q15" i="47"/>
  <c r="P15" i="47"/>
  <c r="O15" i="47"/>
  <c r="N15" i="47"/>
  <c r="M15" i="47"/>
  <c r="L15" i="47"/>
  <c r="K15" i="47"/>
  <c r="J15" i="47"/>
  <c r="I15" i="47"/>
  <c r="H15" i="47"/>
  <c r="G15" i="47"/>
  <c r="F15" i="47"/>
  <c r="E15" i="47"/>
  <c r="D15" i="47"/>
  <c r="C15" i="47"/>
  <c r="B15" i="47"/>
  <c r="Y14" i="47"/>
  <c r="X14" i="47"/>
  <c r="W14" i="47"/>
  <c r="V14" i="47"/>
  <c r="U14" i="47"/>
  <c r="T14" i="47"/>
  <c r="S14" i="47"/>
  <c r="R14" i="47"/>
  <c r="Q14" i="47"/>
  <c r="P14" i="47"/>
  <c r="O14" i="47"/>
  <c r="N14" i="47"/>
  <c r="M14" i="47"/>
  <c r="L14" i="47"/>
  <c r="K14" i="47"/>
  <c r="J14" i="47"/>
  <c r="I14" i="47"/>
  <c r="H14" i="47"/>
  <c r="G14" i="47"/>
  <c r="F14" i="47"/>
  <c r="E14" i="47"/>
  <c r="D14" i="47"/>
  <c r="C14" i="47"/>
  <c r="B14" i="47"/>
  <c r="Y13" i="47"/>
  <c r="X13" i="47"/>
  <c r="W13" i="47"/>
  <c r="V13" i="47"/>
  <c r="U13" i="47"/>
  <c r="T13" i="47"/>
  <c r="S13" i="47"/>
  <c r="R13" i="47"/>
  <c r="Q13" i="47"/>
  <c r="P13" i="47"/>
  <c r="O13" i="47"/>
  <c r="N13" i="47"/>
  <c r="M13" i="47"/>
  <c r="L13" i="47"/>
  <c r="K13" i="47"/>
  <c r="J13" i="47"/>
  <c r="I13" i="47"/>
  <c r="H13" i="47"/>
  <c r="G13" i="47"/>
  <c r="F13" i="47"/>
  <c r="E13" i="47"/>
  <c r="D13" i="47"/>
  <c r="C13" i="47"/>
  <c r="B13" i="47"/>
  <c r="Y12" i="47"/>
  <c r="X12" i="47"/>
  <c r="W12" i="47"/>
  <c r="V12" i="47"/>
  <c r="U12" i="47"/>
  <c r="T12" i="47"/>
  <c r="S12" i="47"/>
  <c r="R12" i="47"/>
  <c r="Q12" i="47"/>
  <c r="P12" i="47"/>
  <c r="O12" i="47"/>
  <c r="N12" i="47"/>
  <c r="M12" i="47"/>
  <c r="L12" i="47"/>
  <c r="K12" i="47"/>
  <c r="J12" i="47"/>
  <c r="I12" i="47"/>
  <c r="H12" i="47"/>
  <c r="G12" i="47"/>
  <c r="F12" i="47"/>
  <c r="E12" i="47"/>
  <c r="D12" i="47"/>
  <c r="C12" i="47"/>
  <c r="B12" i="47"/>
  <c r="Y11" i="47"/>
  <c r="X11" i="47"/>
  <c r="W11" i="47"/>
  <c r="V11" i="47"/>
  <c r="U11" i="47"/>
  <c r="T11" i="47"/>
  <c r="S11" i="47"/>
  <c r="R11" i="47"/>
  <c r="Q11" i="47"/>
  <c r="P11" i="47"/>
  <c r="O11" i="47"/>
  <c r="N11" i="47"/>
  <c r="M11" i="47"/>
  <c r="L11" i="47"/>
  <c r="K11" i="47"/>
  <c r="J11" i="47"/>
  <c r="I11" i="47"/>
  <c r="H11" i="47"/>
  <c r="G11" i="47"/>
  <c r="F11" i="47"/>
  <c r="E11" i="47"/>
  <c r="D11" i="47"/>
  <c r="C11" i="47"/>
  <c r="B11" i="47"/>
  <c r="Y10" i="47"/>
  <c r="X10" i="47"/>
  <c r="W10" i="47"/>
  <c r="V10" i="47"/>
  <c r="U10" i="47"/>
  <c r="T10" i="47"/>
  <c r="S10" i="47"/>
  <c r="R10" i="47"/>
  <c r="Q10" i="47"/>
  <c r="P10" i="47"/>
  <c r="O10" i="47"/>
  <c r="N10" i="47"/>
  <c r="M10" i="47"/>
  <c r="L10" i="47"/>
  <c r="K10" i="47"/>
  <c r="J10" i="47"/>
  <c r="I10" i="47"/>
  <c r="H10" i="47"/>
  <c r="G10" i="47"/>
  <c r="F10" i="47"/>
  <c r="E10" i="47"/>
  <c r="D10" i="47"/>
  <c r="C10" i="47"/>
  <c r="B10" i="47"/>
  <c r="Y9" i="47"/>
  <c r="X9" i="47"/>
  <c r="W9" i="47"/>
  <c r="V9" i="47"/>
  <c r="U9" i="47"/>
  <c r="T9" i="47"/>
  <c r="S9" i="47"/>
  <c r="R9" i="47"/>
  <c r="Q9" i="47"/>
  <c r="P9" i="47"/>
  <c r="O9" i="47"/>
  <c r="N9" i="47"/>
  <c r="M9" i="47"/>
  <c r="L9" i="47"/>
  <c r="K9" i="47"/>
  <c r="J9" i="47"/>
  <c r="I9" i="47"/>
  <c r="H9" i="47"/>
  <c r="G9" i="47"/>
  <c r="F9" i="47"/>
  <c r="E9" i="47"/>
  <c r="D9" i="47"/>
  <c r="C9" i="47"/>
  <c r="B9" i="47"/>
  <c r="Y8" i="47"/>
  <c r="X8" i="47"/>
  <c r="W8" i="47"/>
  <c r="V8" i="47"/>
  <c r="U8" i="47"/>
  <c r="T8" i="47"/>
  <c r="S8" i="47"/>
  <c r="R8" i="47"/>
  <c r="Q8" i="47"/>
  <c r="P8" i="47"/>
  <c r="O8" i="47"/>
  <c r="N8" i="47"/>
  <c r="M8" i="47"/>
  <c r="L8" i="47"/>
  <c r="K8" i="47"/>
  <c r="J8" i="47"/>
  <c r="I8" i="47"/>
  <c r="H8" i="47"/>
  <c r="G8" i="47"/>
  <c r="F8" i="47"/>
  <c r="E8" i="47"/>
  <c r="D8" i="47"/>
  <c r="C8" i="47"/>
  <c r="B8" i="47"/>
  <c r="AJ76" i="46"/>
  <c r="AI76" i="46"/>
  <c r="AH76" i="46"/>
  <c r="AG76" i="46"/>
  <c r="AF76" i="46"/>
  <c r="AE76" i="46"/>
  <c r="AD76" i="46"/>
  <c r="AC76" i="46"/>
  <c r="AB76" i="46"/>
  <c r="AA76" i="46"/>
  <c r="Z76" i="46"/>
  <c r="Y76" i="46"/>
  <c r="X76" i="46"/>
  <c r="W76" i="46"/>
  <c r="V76" i="46"/>
  <c r="U76" i="46"/>
  <c r="T76" i="46"/>
  <c r="S76" i="46"/>
  <c r="R76" i="46"/>
  <c r="Q76" i="46"/>
  <c r="P76" i="46"/>
  <c r="O76" i="46"/>
  <c r="N76" i="46"/>
  <c r="M76" i="46"/>
  <c r="L76" i="46"/>
  <c r="K76" i="46"/>
  <c r="J76" i="46"/>
  <c r="A76" i="46"/>
  <c r="AJ75" i="46"/>
  <c r="AI75" i="46"/>
  <c r="AH75" i="46"/>
  <c r="AG75" i="46"/>
  <c r="AF75" i="46"/>
  <c r="AE75" i="46"/>
  <c r="AD75" i="46"/>
  <c r="AC75" i="46"/>
  <c r="AB75" i="46"/>
  <c r="AA75" i="46"/>
  <c r="X75" i="46"/>
  <c r="W75" i="46"/>
  <c r="V75" i="46"/>
  <c r="U75" i="46"/>
  <c r="T75" i="46"/>
  <c r="S75" i="46"/>
  <c r="R75" i="46"/>
  <c r="O75" i="46"/>
  <c r="N75" i="46"/>
  <c r="M75" i="46"/>
  <c r="K75" i="46"/>
  <c r="J75" i="46"/>
  <c r="AJ74" i="46"/>
  <c r="AI74" i="46"/>
  <c r="AH74" i="46"/>
  <c r="AG74" i="46"/>
  <c r="AC74" i="46"/>
  <c r="Y74" i="46"/>
  <c r="U74" i="46"/>
  <c r="AJ73" i="46"/>
  <c r="AI73" i="46"/>
  <c r="AH73" i="46"/>
  <c r="AG73" i="46"/>
  <c r="AC73" i="46"/>
  <c r="Y73" i="46"/>
  <c r="U73" i="46"/>
  <c r="AJ71" i="46"/>
  <c r="AI71" i="46"/>
  <c r="AH71" i="46"/>
  <c r="AG71" i="46"/>
  <c r="AF71" i="46"/>
  <c r="AE71" i="46"/>
  <c r="AD71" i="46"/>
  <c r="AC71" i="46"/>
  <c r="AB71" i="46"/>
  <c r="AA71" i="46"/>
  <c r="Z71" i="46"/>
  <c r="Y71" i="46"/>
  <c r="X71" i="46"/>
  <c r="W71" i="46"/>
  <c r="V71" i="46"/>
  <c r="U71" i="46"/>
  <c r="T71" i="46"/>
  <c r="S71" i="46"/>
  <c r="R71" i="46"/>
  <c r="O71" i="46"/>
  <c r="N71" i="46"/>
  <c r="M71" i="46"/>
  <c r="K71" i="46"/>
  <c r="J71" i="46"/>
  <c r="AJ70" i="46"/>
  <c r="AI70" i="46"/>
  <c r="AH70" i="46"/>
  <c r="AG70" i="46"/>
  <c r="AC70" i="46"/>
  <c r="Y70" i="46"/>
  <c r="U70" i="46"/>
  <c r="AJ69" i="46"/>
  <c r="AI69" i="46"/>
  <c r="AH69" i="46"/>
  <c r="AG69" i="46"/>
  <c r="AC69" i="46"/>
  <c r="Y69" i="46"/>
  <c r="U69" i="46"/>
  <c r="AJ67" i="46"/>
  <c r="AI67" i="46"/>
  <c r="AH67" i="46"/>
  <c r="AG67" i="46"/>
  <c r="AF67" i="46"/>
  <c r="AE67" i="46"/>
  <c r="AD67" i="46"/>
  <c r="AC67" i="46"/>
  <c r="AB67" i="46"/>
  <c r="AA67" i="46"/>
  <c r="Z67" i="46"/>
  <c r="Y67" i="46"/>
  <c r="X67" i="46"/>
  <c r="W67" i="46"/>
  <c r="V67" i="46"/>
  <c r="U67" i="46"/>
  <c r="T67" i="46"/>
  <c r="S67" i="46"/>
  <c r="R67" i="46"/>
  <c r="O67" i="46"/>
  <c r="N67" i="46"/>
  <c r="M67" i="46"/>
  <c r="K67" i="46"/>
  <c r="J67" i="46"/>
  <c r="AJ66" i="46"/>
  <c r="AI66" i="46"/>
  <c r="AH66" i="46"/>
  <c r="AG66" i="46"/>
  <c r="AC66" i="46"/>
  <c r="Y66" i="46"/>
  <c r="U66" i="46"/>
  <c r="AJ65" i="46"/>
  <c r="AI65" i="46"/>
  <c r="AH65" i="46"/>
  <c r="AG65" i="46"/>
  <c r="AC65" i="46"/>
  <c r="Y65" i="46"/>
  <c r="U65" i="46"/>
  <c r="AJ63" i="46"/>
  <c r="AI63" i="46"/>
  <c r="AH63" i="46"/>
  <c r="AG63" i="46"/>
  <c r="AF63" i="46"/>
  <c r="AE63" i="46"/>
  <c r="AD63" i="46"/>
  <c r="AC63" i="46"/>
  <c r="AB63" i="46"/>
  <c r="AA63" i="46"/>
  <c r="Z63" i="46"/>
  <c r="Y63" i="46"/>
  <c r="X63" i="46"/>
  <c r="W63" i="46"/>
  <c r="V63" i="46"/>
  <c r="U63" i="46"/>
  <c r="T63" i="46"/>
  <c r="S63" i="46"/>
  <c r="R63" i="46"/>
  <c r="O63" i="46"/>
  <c r="N63" i="46"/>
  <c r="M63" i="46"/>
  <c r="K63" i="46"/>
  <c r="J63" i="46"/>
  <c r="AJ62" i="46"/>
  <c r="AI62" i="46"/>
  <c r="AH62" i="46"/>
  <c r="AG62" i="46"/>
  <c r="AC62" i="46"/>
  <c r="Y62" i="46"/>
  <c r="U62" i="46"/>
  <c r="AJ61" i="46"/>
  <c r="AI61" i="46"/>
  <c r="AH61" i="46"/>
  <c r="AG61" i="46"/>
  <c r="AC61" i="46"/>
  <c r="Y61" i="46"/>
  <c r="U61" i="46"/>
  <c r="AJ59" i="46"/>
  <c r="AI59" i="46"/>
  <c r="AH59" i="46"/>
  <c r="AG59" i="46"/>
  <c r="AF59" i="46"/>
  <c r="AE59" i="46"/>
  <c r="AD59" i="46"/>
  <c r="AC59" i="46"/>
  <c r="AB59" i="46"/>
  <c r="AA59" i="46"/>
  <c r="Z59" i="46"/>
  <c r="Y59" i="46"/>
  <c r="X59" i="46"/>
  <c r="W59" i="46"/>
  <c r="V59" i="46"/>
  <c r="U59" i="46"/>
  <c r="T59" i="46"/>
  <c r="S59" i="46"/>
  <c r="R59" i="46"/>
  <c r="O59" i="46"/>
  <c r="N59" i="46"/>
  <c r="M59" i="46"/>
  <c r="K59" i="46"/>
  <c r="J59" i="46"/>
  <c r="AJ58" i="46"/>
  <c r="AI58" i="46"/>
  <c r="AH58" i="46"/>
  <c r="AG58" i="46"/>
  <c r="AC58" i="46"/>
  <c r="Y58" i="46"/>
  <c r="U58" i="46"/>
  <c r="AJ57" i="46"/>
  <c r="AI57" i="46"/>
  <c r="AH57" i="46"/>
  <c r="AG57" i="46"/>
  <c r="AC57" i="46"/>
  <c r="Y57" i="46"/>
  <c r="U57" i="46"/>
  <c r="AJ55" i="46"/>
  <c r="AI55" i="46"/>
  <c r="AH55" i="46"/>
  <c r="AG55" i="46"/>
  <c r="AF55" i="46"/>
  <c r="AE55" i="46"/>
  <c r="AD55" i="46"/>
  <c r="AC55" i="46"/>
  <c r="AB55" i="46"/>
  <c r="AA55" i="46"/>
  <c r="Z55" i="46"/>
  <c r="Y55" i="46"/>
  <c r="X55" i="46"/>
  <c r="W55" i="46"/>
  <c r="V55" i="46"/>
  <c r="U55" i="46"/>
  <c r="T55" i="46"/>
  <c r="S55" i="46"/>
  <c r="R55" i="46"/>
  <c r="O55" i="46"/>
  <c r="N55" i="46"/>
  <c r="M55" i="46"/>
  <c r="K55" i="46"/>
  <c r="J55" i="46"/>
  <c r="AJ54" i="46"/>
  <c r="AI54" i="46"/>
  <c r="AH54" i="46"/>
  <c r="AG54" i="46"/>
  <c r="AC54" i="46"/>
  <c r="Y54" i="46"/>
  <c r="U54" i="46"/>
  <c r="AJ53" i="46"/>
  <c r="AI53" i="46"/>
  <c r="AH53" i="46"/>
  <c r="AG53" i="46"/>
  <c r="AC53" i="46"/>
  <c r="Y53" i="46"/>
  <c r="U53" i="46"/>
  <c r="AJ51" i="46"/>
  <c r="AI51" i="46"/>
  <c r="AH51" i="46"/>
  <c r="AG51" i="46"/>
  <c r="AF51" i="46"/>
  <c r="AE51" i="46"/>
  <c r="AD51" i="46"/>
  <c r="AC51" i="46"/>
  <c r="AB51" i="46"/>
  <c r="AA51" i="46"/>
  <c r="Z51" i="46"/>
  <c r="Y51" i="46"/>
  <c r="X51" i="46"/>
  <c r="W51" i="46"/>
  <c r="V51" i="46"/>
  <c r="U51" i="46"/>
  <c r="T51" i="46"/>
  <c r="S51" i="46"/>
  <c r="R51" i="46"/>
  <c r="O51" i="46"/>
  <c r="N51" i="46"/>
  <c r="M51" i="46"/>
  <c r="J51" i="46"/>
  <c r="AJ50" i="46"/>
  <c r="AI50" i="46"/>
  <c r="AH50" i="46"/>
  <c r="AG50" i="46"/>
  <c r="AC50" i="46"/>
  <c r="Y50" i="46"/>
  <c r="U50" i="46"/>
  <c r="AJ49" i="46"/>
  <c r="AI49" i="46"/>
  <c r="AH49" i="46"/>
  <c r="AG49" i="46"/>
  <c r="AC49" i="46"/>
  <c r="Y49" i="46"/>
  <c r="U49" i="46"/>
  <c r="AJ47" i="46"/>
  <c r="AI47" i="46"/>
  <c r="AH47" i="46"/>
  <c r="AG47" i="46"/>
  <c r="AF47" i="46"/>
  <c r="AE47" i="46"/>
  <c r="AD47" i="46"/>
  <c r="AC47" i="46"/>
  <c r="AB47" i="46"/>
  <c r="AA47" i="46"/>
  <c r="Z47" i="46"/>
  <c r="Y47" i="46"/>
  <c r="X47" i="46"/>
  <c r="W47" i="46"/>
  <c r="V47" i="46"/>
  <c r="U47" i="46"/>
  <c r="T47" i="46"/>
  <c r="S47" i="46"/>
  <c r="R47" i="46"/>
  <c r="O47" i="46"/>
  <c r="N47" i="46"/>
  <c r="M47" i="46"/>
  <c r="K47" i="46"/>
  <c r="J47" i="46"/>
  <c r="AJ46" i="46"/>
  <c r="AI46" i="46"/>
  <c r="AH46" i="46"/>
  <c r="AG46" i="46"/>
  <c r="AC46" i="46"/>
  <c r="Y46" i="46"/>
  <c r="U46" i="46"/>
  <c r="AJ45" i="46"/>
  <c r="AI45" i="46"/>
  <c r="AH45" i="46"/>
  <c r="AG45" i="46"/>
  <c r="AC45" i="46"/>
  <c r="Y45" i="46"/>
  <c r="U45" i="46"/>
  <c r="AJ43" i="46"/>
  <c r="AI43" i="46"/>
  <c r="AH43" i="46"/>
  <c r="AG43" i="46"/>
  <c r="AF43" i="46"/>
  <c r="AE43" i="46"/>
  <c r="AD43" i="46"/>
  <c r="AC43" i="46"/>
  <c r="AB43" i="46"/>
  <c r="AA43" i="46"/>
  <c r="Z43" i="46"/>
  <c r="Y43" i="46"/>
  <c r="X43" i="46"/>
  <c r="W43" i="46"/>
  <c r="V43" i="46"/>
  <c r="U43" i="46"/>
  <c r="T43" i="46"/>
  <c r="S43" i="46"/>
  <c r="R43" i="46"/>
  <c r="O43" i="46"/>
  <c r="N43" i="46"/>
  <c r="M43" i="46"/>
  <c r="K43" i="46"/>
  <c r="J43" i="46"/>
  <c r="AJ42" i="46"/>
  <c r="AI42" i="46"/>
  <c r="AH42" i="46"/>
  <c r="AG42" i="46"/>
  <c r="AC42" i="46"/>
  <c r="Y42" i="46"/>
  <c r="U42" i="46"/>
  <c r="AJ41" i="46"/>
  <c r="AI41" i="46"/>
  <c r="AH41" i="46"/>
  <c r="AG41" i="46"/>
  <c r="AC41" i="46"/>
  <c r="Y41" i="46"/>
  <c r="U41" i="46"/>
  <c r="AJ39" i="46"/>
  <c r="AI39" i="46"/>
  <c r="AH39" i="46"/>
  <c r="AG39" i="46"/>
  <c r="AF39" i="46"/>
  <c r="AE39" i="46"/>
  <c r="AD39" i="46"/>
  <c r="AC39" i="46"/>
  <c r="AB39" i="46"/>
  <c r="AA39" i="46"/>
  <c r="Z39" i="46"/>
  <c r="Y39" i="46"/>
  <c r="X39" i="46"/>
  <c r="W39" i="46"/>
  <c r="V39" i="46"/>
  <c r="U39" i="46"/>
  <c r="T39" i="46"/>
  <c r="S39" i="46"/>
  <c r="R39" i="46"/>
  <c r="O39" i="46"/>
  <c r="N39" i="46"/>
  <c r="M39" i="46"/>
  <c r="K39" i="46"/>
  <c r="J39" i="46"/>
  <c r="AJ38" i="46"/>
  <c r="AI38" i="46"/>
  <c r="AH38" i="46"/>
  <c r="AG38" i="46"/>
  <c r="AC38" i="46"/>
  <c r="Y38" i="46"/>
  <c r="U38" i="46"/>
  <c r="AJ37" i="46"/>
  <c r="AI37" i="46"/>
  <c r="AH37" i="46"/>
  <c r="AG37" i="46"/>
  <c r="AC37" i="46"/>
  <c r="Y37" i="46"/>
  <c r="U37" i="46"/>
  <c r="AJ35" i="46"/>
  <c r="AI35" i="46"/>
  <c r="AH35" i="46"/>
  <c r="AG35" i="46"/>
  <c r="AF35" i="46"/>
  <c r="AE35" i="46"/>
  <c r="AD35" i="46"/>
  <c r="AC35" i="46"/>
  <c r="AB35" i="46"/>
  <c r="AA35" i="46"/>
  <c r="Z35" i="46"/>
  <c r="Y35" i="46"/>
  <c r="X35" i="46"/>
  <c r="W35" i="46"/>
  <c r="V35" i="46"/>
  <c r="U35" i="46"/>
  <c r="T35" i="46"/>
  <c r="S35" i="46"/>
  <c r="R35" i="46"/>
  <c r="O35" i="46"/>
  <c r="N35" i="46"/>
  <c r="M35" i="46"/>
  <c r="K35" i="46"/>
  <c r="J35" i="46"/>
  <c r="AJ34" i="46"/>
  <c r="AI34" i="46"/>
  <c r="AH34" i="46"/>
  <c r="AG34" i="46"/>
  <c r="AC34" i="46"/>
  <c r="Y34" i="46"/>
  <c r="U34" i="46"/>
  <c r="AJ33" i="46"/>
  <c r="AI33" i="46"/>
  <c r="AH33" i="46"/>
  <c r="AG33" i="46"/>
  <c r="AC33" i="46"/>
  <c r="Y33" i="46"/>
  <c r="U33" i="46"/>
  <c r="AJ31" i="46"/>
  <c r="AI31" i="46"/>
  <c r="AH31" i="46"/>
  <c r="AG31" i="46"/>
  <c r="AF31" i="46"/>
  <c r="AE31" i="46"/>
  <c r="AD31" i="46"/>
  <c r="AC31" i="46"/>
  <c r="AB31" i="46"/>
  <c r="AA31" i="46"/>
  <c r="Z31" i="46"/>
  <c r="Y31" i="46"/>
  <c r="X31" i="46"/>
  <c r="W31" i="46"/>
  <c r="V31" i="46"/>
  <c r="U31" i="46"/>
  <c r="T31" i="46"/>
  <c r="S31" i="46"/>
  <c r="R31" i="46"/>
  <c r="O31" i="46"/>
  <c r="N31" i="46"/>
  <c r="M31" i="46"/>
  <c r="K31" i="46"/>
  <c r="J31" i="46"/>
  <c r="AJ30" i="46"/>
  <c r="AI30" i="46"/>
  <c r="AH30" i="46"/>
  <c r="AG30" i="46"/>
  <c r="AC30" i="46"/>
  <c r="Y30" i="46"/>
  <c r="U30" i="46"/>
  <c r="AJ29" i="46"/>
  <c r="AI29" i="46"/>
  <c r="AH29" i="46"/>
  <c r="AG29" i="46"/>
  <c r="AC29" i="46"/>
  <c r="Y29" i="46"/>
  <c r="U29" i="46"/>
  <c r="AJ27" i="46"/>
  <c r="AI27" i="46"/>
  <c r="AH27" i="46"/>
  <c r="AG27" i="46"/>
  <c r="AF27" i="46"/>
  <c r="AE27" i="46"/>
  <c r="AD27" i="46"/>
  <c r="AC27" i="46"/>
  <c r="AB27" i="46"/>
  <c r="AA27" i="46"/>
  <c r="Z27" i="46"/>
  <c r="Y27" i="46"/>
  <c r="X27" i="46"/>
  <c r="W27" i="46"/>
  <c r="V27" i="46"/>
  <c r="U27" i="46"/>
  <c r="T27" i="46"/>
  <c r="S27" i="46"/>
  <c r="R27" i="46"/>
  <c r="O27" i="46"/>
  <c r="N27" i="46"/>
  <c r="M27" i="46"/>
  <c r="K27" i="46"/>
  <c r="J27" i="46"/>
  <c r="AJ26" i="46"/>
  <c r="AI26" i="46"/>
  <c r="AH26" i="46"/>
  <c r="AG26" i="46"/>
  <c r="AC26" i="46"/>
  <c r="Y26" i="46"/>
  <c r="U26" i="46"/>
  <c r="AJ25" i="46"/>
  <c r="AI25" i="46"/>
  <c r="AH25" i="46"/>
  <c r="AG25" i="46"/>
  <c r="AC25" i="46"/>
  <c r="Y25" i="46"/>
  <c r="U25" i="46"/>
  <c r="AJ23" i="46"/>
  <c r="AI23" i="46"/>
  <c r="AH23" i="46"/>
  <c r="AG23" i="46"/>
  <c r="AF23" i="46"/>
  <c r="AE23" i="46"/>
  <c r="AD23" i="46"/>
  <c r="AC23" i="46"/>
  <c r="AB23" i="46"/>
  <c r="AA23" i="46"/>
  <c r="Z23" i="46"/>
  <c r="Y23" i="46"/>
  <c r="X23" i="46"/>
  <c r="W23" i="46"/>
  <c r="V23" i="46"/>
  <c r="U23" i="46"/>
  <c r="T23" i="46"/>
  <c r="S23" i="46"/>
  <c r="R23" i="46"/>
  <c r="O23" i="46"/>
  <c r="N23" i="46"/>
  <c r="M23" i="46"/>
  <c r="K23" i="46"/>
  <c r="J23" i="46"/>
  <c r="AJ22" i="46"/>
  <c r="AI22" i="46"/>
  <c r="AH22" i="46"/>
  <c r="AG22" i="46"/>
  <c r="AC22" i="46"/>
  <c r="Y22" i="46"/>
  <c r="U22" i="46"/>
  <c r="AJ21" i="46"/>
  <c r="AI21" i="46"/>
  <c r="AH21" i="46"/>
  <c r="AG21" i="46"/>
  <c r="AC21" i="46"/>
  <c r="Y21" i="46"/>
  <c r="U21" i="46"/>
  <c r="AJ19" i="46"/>
  <c r="AI19" i="46"/>
  <c r="AH19" i="46"/>
  <c r="AG19" i="46"/>
  <c r="AF19" i="46"/>
  <c r="AE19" i="46"/>
  <c r="AD19" i="46"/>
  <c r="AC19" i="46"/>
  <c r="AB19" i="46"/>
  <c r="AA19" i="46"/>
  <c r="Z19" i="46"/>
  <c r="Y19" i="46"/>
  <c r="X19" i="46"/>
  <c r="W19" i="46"/>
  <c r="V19" i="46"/>
  <c r="U19" i="46"/>
  <c r="T19" i="46"/>
  <c r="S19" i="46"/>
  <c r="R19" i="46"/>
  <c r="O19" i="46"/>
  <c r="N19" i="46"/>
  <c r="M19" i="46"/>
  <c r="K19" i="46"/>
  <c r="J19" i="46"/>
  <c r="AJ18" i="46"/>
  <c r="AI18" i="46"/>
  <c r="AH18" i="46"/>
  <c r="AG18" i="46"/>
  <c r="AC18" i="46"/>
  <c r="Y18" i="46"/>
  <c r="U18" i="46"/>
  <c r="AJ17" i="46"/>
  <c r="AI17" i="46"/>
  <c r="AH17" i="46"/>
  <c r="AG17" i="46"/>
  <c r="AC17" i="46"/>
  <c r="Y17" i="46"/>
  <c r="U17" i="46"/>
  <c r="AJ15" i="46"/>
  <c r="AI15" i="46"/>
  <c r="AH15" i="46"/>
  <c r="AG15" i="46"/>
  <c r="AF15" i="46"/>
  <c r="AE15" i="46"/>
  <c r="AD15" i="46"/>
  <c r="AC15" i="46"/>
  <c r="AB15" i="46"/>
  <c r="AA15" i="46"/>
  <c r="Z15" i="46"/>
  <c r="Y15" i="46"/>
  <c r="X15" i="46"/>
  <c r="W15" i="46"/>
  <c r="V15" i="46"/>
  <c r="U15" i="46"/>
  <c r="T15" i="46"/>
  <c r="S15" i="46"/>
  <c r="R15" i="46"/>
  <c r="O15" i="46"/>
  <c r="N15" i="46"/>
  <c r="M15" i="46"/>
  <c r="K15" i="46"/>
  <c r="J15" i="46"/>
  <c r="AJ14" i="46"/>
  <c r="AI14" i="46"/>
  <c r="AH14" i="46"/>
  <c r="AG14" i="46"/>
  <c r="AC14" i="46"/>
  <c r="Y14" i="46"/>
  <c r="U14" i="46"/>
  <c r="AJ13" i="46"/>
  <c r="AI13" i="46"/>
  <c r="AH13" i="46"/>
  <c r="AG13" i="46"/>
  <c r="AC13" i="46"/>
  <c r="Y13" i="46"/>
  <c r="U13" i="46"/>
  <c r="AJ11" i="46"/>
  <c r="AI11" i="46"/>
  <c r="AH11" i="46"/>
  <c r="AG11" i="46"/>
  <c r="AF11" i="46"/>
  <c r="AE11" i="46"/>
  <c r="AD11" i="46"/>
  <c r="AC11" i="46"/>
  <c r="AB11" i="46"/>
  <c r="AA11" i="46"/>
  <c r="Z11" i="46"/>
  <c r="Y11" i="46"/>
  <c r="X11" i="46"/>
  <c r="W11" i="46"/>
  <c r="V11" i="46"/>
  <c r="U11" i="46"/>
  <c r="T11" i="46"/>
  <c r="S11" i="46"/>
  <c r="R11" i="46"/>
  <c r="O11" i="46"/>
  <c r="N11" i="46"/>
  <c r="M11" i="46"/>
  <c r="K11" i="46"/>
  <c r="J11" i="46"/>
  <c r="AJ10" i="46"/>
  <c r="AI10" i="46"/>
  <c r="AH10" i="46"/>
  <c r="AG10" i="46"/>
  <c r="AC10" i="46"/>
  <c r="Y10" i="46"/>
  <c r="U10" i="46"/>
  <c r="AJ9" i="46"/>
  <c r="AI9" i="46"/>
  <c r="AH9" i="46"/>
  <c r="AG9" i="46"/>
  <c r="AC9" i="46"/>
  <c r="Y9" i="46"/>
  <c r="U9" i="46"/>
  <c r="Y25" i="45"/>
  <c r="X25" i="45"/>
  <c r="W25" i="45"/>
  <c r="V25" i="45"/>
  <c r="U25" i="45"/>
  <c r="T25" i="45"/>
  <c r="S25" i="45"/>
  <c r="R25" i="45"/>
  <c r="Q25" i="45"/>
  <c r="P25" i="45"/>
  <c r="O25" i="45"/>
  <c r="N25" i="45"/>
  <c r="M25" i="45"/>
  <c r="L25" i="45"/>
  <c r="K25" i="45"/>
  <c r="J25" i="45"/>
  <c r="I25" i="45"/>
  <c r="H25" i="45"/>
  <c r="G25" i="45"/>
  <c r="F25" i="45"/>
  <c r="E25" i="45"/>
  <c r="D25" i="45"/>
  <c r="C25" i="45"/>
  <c r="B25" i="45"/>
  <c r="A25" i="45"/>
  <c r="Y24" i="45"/>
  <c r="X24" i="45"/>
  <c r="W24" i="45"/>
  <c r="V24" i="45"/>
  <c r="U24" i="45"/>
  <c r="T24" i="45"/>
  <c r="S24" i="45"/>
  <c r="R24" i="45"/>
  <c r="Q24" i="45"/>
  <c r="P24" i="45"/>
  <c r="O24" i="45"/>
  <c r="N24" i="45"/>
  <c r="M24" i="45"/>
  <c r="L24" i="45"/>
  <c r="K24" i="45"/>
  <c r="J24" i="45"/>
  <c r="I24" i="45"/>
  <c r="H24" i="45"/>
  <c r="G24" i="45"/>
  <c r="F24" i="45"/>
  <c r="E24" i="45"/>
  <c r="D24" i="45"/>
  <c r="C24" i="45"/>
  <c r="B24" i="45"/>
  <c r="Y23" i="45"/>
  <c r="X23" i="45"/>
  <c r="W23" i="45"/>
  <c r="V23" i="45"/>
  <c r="U23" i="45"/>
  <c r="T23" i="45"/>
  <c r="S23" i="45"/>
  <c r="R23" i="45"/>
  <c r="Q23" i="45"/>
  <c r="P23" i="45"/>
  <c r="O23" i="45"/>
  <c r="N23" i="45"/>
  <c r="M23" i="45"/>
  <c r="L23" i="45"/>
  <c r="K23" i="45"/>
  <c r="J23" i="45"/>
  <c r="I23" i="45"/>
  <c r="H23" i="45"/>
  <c r="G23" i="45"/>
  <c r="F23" i="45"/>
  <c r="E23" i="45"/>
  <c r="D23" i="45"/>
  <c r="C23" i="45"/>
  <c r="B23" i="45"/>
  <c r="Y22" i="45"/>
  <c r="X22" i="45"/>
  <c r="W22" i="45"/>
  <c r="V22" i="45"/>
  <c r="U22" i="45"/>
  <c r="T22" i="45"/>
  <c r="S22" i="45"/>
  <c r="R22" i="45"/>
  <c r="Q22" i="45"/>
  <c r="P22" i="45"/>
  <c r="O22" i="45"/>
  <c r="N22" i="45"/>
  <c r="M22" i="45"/>
  <c r="L22" i="45"/>
  <c r="K22" i="45"/>
  <c r="J22" i="45"/>
  <c r="I22" i="45"/>
  <c r="H22" i="45"/>
  <c r="G22" i="45"/>
  <c r="F22" i="45"/>
  <c r="E22" i="45"/>
  <c r="D22" i="45"/>
  <c r="C22" i="45"/>
  <c r="B22" i="45"/>
  <c r="Y21" i="45"/>
  <c r="X21" i="45"/>
  <c r="W21" i="45"/>
  <c r="V21" i="45"/>
  <c r="U21" i="45"/>
  <c r="T21" i="45"/>
  <c r="S21" i="45"/>
  <c r="R21" i="45"/>
  <c r="Q21" i="45"/>
  <c r="P21" i="45"/>
  <c r="O21" i="45"/>
  <c r="N21" i="45"/>
  <c r="M21" i="45"/>
  <c r="L21" i="45"/>
  <c r="K21" i="45"/>
  <c r="J21" i="45"/>
  <c r="I21" i="45"/>
  <c r="H21" i="45"/>
  <c r="G21" i="45"/>
  <c r="F21" i="45"/>
  <c r="E21" i="45"/>
  <c r="D21" i="45"/>
  <c r="C21" i="45"/>
  <c r="B21" i="45"/>
  <c r="Y20" i="45"/>
  <c r="X20" i="45"/>
  <c r="W20" i="45"/>
  <c r="V20" i="45"/>
  <c r="U20" i="45"/>
  <c r="T20" i="45"/>
  <c r="S20" i="45"/>
  <c r="R20" i="45"/>
  <c r="Q20" i="45"/>
  <c r="P20" i="45"/>
  <c r="O20" i="45"/>
  <c r="N20" i="45"/>
  <c r="M20" i="45"/>
  <c r="L20" i="45"/>
  <c r="K20" i="45"/>
  <c r="J20" i="45"/>
  <c r="I20" i="45"/>
  <c r="H20" i="45"/>
  <c r="G20" i="45"/>
  <c r="F20" i="45"/>
  <c r="E20" i="45"/>
  <c r="D20" i="45"/>
  <c r="C20" i="45"/>
  <c r="B20" i="45"/>
  <c r="Y19" i="45"/>
  <c r="X19" i="45"/>
  <c r="W19" i="45"/>
  <c r="V19" i="45"/>
  <c r="U19" i="45"/>
  <c r="T19" i="45"/>
  <c r="S19" i="45"/>
  <c r="R19" i="45"/>
  <c r="Q19" i="45"/>
  <c r="P19" i="45"/>
  <c r="O19" i="45"/>
  <c r="N19" i="45"/>
  <c r="M19" i="45"/>
  <c r="L19" i="45"/>
  <c r="K19" i="45"/>
  <c r="J19" i="45"/>
  <c r="I19" i="45"/>
  <c r="H19" i="45"/>
  <c r="G19" i="45"/>
  <c r="F19" i="45"/>
  <c r="E19" i="45"/>
  <c r="D19" i="45"/>
  <c r="C19" i="45"/>
  <c r="B19" i="45"/>
  <c r="Y18" i="45"/>
  <c r="X18" i="45"/>
  <c r="W18" i="45"/>
  <c r="V18" i="45"/>
  <c r="U18" i="45"/>
  <c r="T18" i="45"/>
  <c r="S18" i="45"/>
  <c r="R18" i="45"/>
  <c r="Q18" i="45"/>
  <c r="P18" i="45"/>
  <c r="O18" i="45"/>
  <c r="N18" i="45"/>
  <c r="M18" i="45"/>
  <c r="L18" i="45"/>
  <c r="K18" i="45"/>
  <c r="J18" i="45"/>
  <c r="I18" i="45"/>
  <c r="H18" i="45"/>
  <c r="G18" i="45"/>
  <c r="F18" i="45"/>
  <c r="E18" i="45"/>
  <c r="D18" i="45"/>
  <c r="C18" i="45"/>
  <c r="B18" i="45"/>
  <c r="Y17" i="45"/>
  <c r="X17" i="45"/>
  <c r="W17" i="45"/>
  <c r="V17" i="45"/>
  <c r="U17" i="45"/>
  <c r="T17" i="45"/>
  <c r="S17" i="45"/>
  <c r="R17" i="45"/>
  <c r="Q17" i="45"/>
  <c r="P17" i="45"/>
  <c r="O17" i="45"/>
  <c r="N17" i="45"/>
  <c r="M17" i="45"/>
  <c r="L17" i="45"/>
  <c r="K17" i="45"/>
  <c r="J17" i="45"/>
  <c r="I17" i="45"/>
  <c r="H17" i="45"/>
  <c r="G17" i="45"/>
  <c r="F17" i="45"/>
  <c r="E17" i="45"/>
  <c r="D17" i="45"/>
  <c r="C17" i="45"/>
  <c r="B17" i="45"/>
  <c r="Y16" i="45"/>
  <c r="X16" i="45"/>
  <c r="W16" i="45"/>
  <c r="V16" i="45"/>
  <c r="U16" i="45"/>
  <c r="T16" i="45"/>
  <c r="S16" i="45"/>
  <c r="R16" i="45"/>
  <c r="Q16" i="45"/>
  <c r="P16" i="45"/>
  <c r="O16" i="45"/>
  <c r="N16" i="45"/>
  <c r="M16" i="45"/>
  <c r="L16" i="45"/>
  <c r="K16" i="45"/>
  <c r="J16" i="45"/>
  <c r="I16" i="45"/>
  <c r="H16" i="45"/>
  <c r="G16" i="45"/>
  <c r="F16" i="45"/>
  <c r="E16" i="45"/>
  <c r="D16" i="45"/>
  <c r="C16" i="45"/>
  <c r="B16" i="45"/>
  <c r="Y15" i="45"/>
  <c r="X15" i="45"/>
  <c r="W15" i="45"/>
  <c r="V15" i="45"/>
  <c r="U15" i="45"/>
  <c r="T15" i="45"/>
  <c r="S15" i="45"/>
  <c r="R15" i="45"/>
  <c r="Q15" i="45"/>
  <c r="P15" i="45"/>
  <c r="O15" i="45"/>
  <c r="N15" i="45"/>
  <c r="M15" i="45"/>
  <c r="L15" i="45"/>
  <c r="K15" i="45"/>
  <c r="J15" i="45"/>
  <c r="I15" i="45"/>
  <c r="H15" i="45"/>
  <c r="G15" i="45"/>
  <c r="F15" i="45"/>
  <c r="E15" i="45"/>
  <c r="D15" i="45"/>
  <c r="C15" i="45"/>
  <c r="B15" i="45"/>
  <c r="Y14" i="45"/>
  <c r="X14" i="45"/>
  <c r="W14" i="45"/>
  <c r="V14" i="45"/>
  <c r="U14" i="45"/>
  <c r="T14" i="45"/>
  <c r="S14" i="45"/>
  <c r="R14" i="45"/>
  <c r="Q14" i="45"/>
  <c r="P14" i="45"/>
  <c r="O14" i="45"/>
  <c r="N14" i="45"/>
  <c r="M14" i="45"/>
  <c r="L14" i="45"/>
  <c r="K14" i="45"/>
  <c r="J14" i="45"/>
  <c r="I14" i="45"/>
  <c r="H14" i="45"/>
  <c r="G14" i="45"/>
  <c r="F14" i="45"/>
  <c r="E14" i="45"/>
  <c r="D14" i="45"/>
  <c r="C14" i="45"/>
  <c r="B14" i="45"/>
  <c r="Y13" i="45"/>
  <c r="X13" i="45"/>
  <c r="W13" i="45"/>
  <c r="V13" i="45"/>
  <c r="U13" i="45"/>
  <c r="T13" i="45"/>
  <c r="S13" i="45"/>
  <c r="R13" i="45"/>
  <c r="Q13" i="45"/>
  <c r="P13" i="45"/>
  <c r="O13" i="45"/>
  <c r="N13" i="45"/>
  <c r="M13" i="45"/>
  <c r="L13" i="45"/>
  <c r="K13" i="45"/>
  <c r="J13" i="45"/>
  <c r="I13" i="45"/>
  <c r="H13" i="45"/>
  <c r="G13" i="45"/>
  <c r="F13" i="45"/>
  <c r="E13" i="45"/>
  <c r="D13" i="45"/>
  <c r="C13" i="45"/>
  <c r="B13" i="45"/>
  <c r="Y12" i="45"/>
  <c r="X12" i="45"/>
  <c r="W12" i="45"/>
  <c r="V12" i="45"/>
  <c r="U12" i="45"/>
  <c r="T12" i="45"/>
  <c r="S12" i="45"/>
  <c r="R12" i="45"/>
  <c r="Q12" i="45"/>
  <c r="P12" i="45"/>
  <c r="O12" i="45"/>
  <c r="N12" i="45"/>
  <c r="M12" i="45"/>
  <c r="L12" i="45"/>
  <c r="K12" i="45"/>
  <c r="J12" i="45"/>
  <c r="I12" i="45"/>
  <c r="H12" i="45"/>
  <c r="G12" i="45"/>
  <c r="F12" i="45"/>
  <c r="E12" i="45"/>
  <c r="D12" i="45"/>
  <c r="C12" i="45"/>
  <c r="B12" i="45"/>
  <c r="Y11" i="45"/>
  <c r="X11" i="45"/>
  <c r="W11" i="45"/>
  <c r="V11" i="45"/>
  <c r="U11" i="45"/>
  <c r="T11" i="45"/>
  <c r="S11" i="45"/>
  <c r="R11" i="45"/>
  <c r="Q11" i="45"/>
  <c r="P11" i="45"/>
  <c r="O11" i="45"/>
  <c r="N11" i="45"/>
  <c r="M11" i="45"/>
  <c r="L11" i="45"/>
  <c r="K11" i="45"/>
  <c r="J11" i="45"/>
  <c r="I11" i="45"/>
  <c r="H11" i="45"/>
  <c r="G11" i="45"/>
  <c r="F11" i="45"/>
  <c r="E11" i="45"/>
  <c r="D11" i="45"/>
  <c r="C11" i="45"/>
  <c r="B11" i="45"/>
  <c r="Y10" i="45"/>
  <c r="X10" i="45"/>
  <c r="W10" i="45"/>
  <c r="V10" i="45"/>
  <c r="U10" i="45"/>
  <c r="T10" i="45"/>
  <c r="S10" i="45"/>
  <c r="R10" i="45"/>
  <c r="Q10" i="45"/>
  <c r="P10" i="45"/>
  <c r="O10" i="45"/>
  <c r="N10" i="45"/>
  <c r="M10" i="45"/>
  <c r="L10" i="45"/>
  <c r="K10" i="45"/>
  <c r="J10" i="45"/>
  <c r="I10" i="45"/>
  <c r="H10" i="45"/>
  <c r="G10" i="45"/>
  <c r="F10" i="45"/>
  <c r="E10" i="45"/>
  <c r="D10" i="45"/>
  <c r="C10" i="45"/>
  <c r="B10" i="45"/>
  <c r="Y9" i="45"/>
  <c r="X9" i="45"/>
  <c r="W9" i="45"/>
  <c r="V9" i="45"/>
  <c r="U9" i="45"/>
  <c r="T9" i="45"/>
  <c r="S9" i="45"/>
  <c r="R9" i="45"/>
  <c r="Q9" i="45"/>
  <c r="P9" i="45"/>
  <c r="O9" i="45"/>
  <c r="N9" i="45"/>
  <c r="M9" i="45"/>
  <c r="L9" i="45"/>
  <c r="K9" i="45"/>
  <c r="J9" i="45"/>
  <c r="I9" i="45"/>
  <c r="H9" i="45"/>
  <c r="G9" i="45"/>
  <c r="F9" i="45"/>
  <c r="E9" i="45"/>
  <c r="D9" i="45"/>
  <c r="C9" i="45"/>
  <c r="B9" i="45"/>
  <c r="Y8" i="45"/>
  <c r="X8" i="45"/>
  <c r="W8" i="45"/>
  <c r="V8" i="45"/>
  <c r="U8" i="45"/>
  <c r="T8" i="45"/>
  <c r="S8" i="45"/>
  <c r="R8" i="45"/>
  <c r="Q8" i="45"/>
  <c r="P8" i="45"/>
  <c r="O8" i="45"/>
  <c r="N8" i="45"/>
  <c r="M8" i="45"/>
  <c r="L8" i="45"/>
  <c r="K8" i="45"/>
  <c r="J8" i="45"/>
  <c r="I8" i="45"/>
  <c r="H8" i="45"/>
  <c r="G8" i="45"/>
  <c r="F8" i="45"/>
  <c r="E8" i="45"/>
  <c r="D8" i="45"/>
  <c r="C8" i="45"/>
  <c r="B8" i="45"/>
  <c r="AJ76" i="44"/>
  <c r="AI76" i="44"/>
  <c r="AH76" i="44"/>
  <c r="AG76" i="44"/>
  <c r="AF76" i="44"/>
  <c r="AE76" i="44"/>
  <c r="AD76" i="44"/>
  <c r="AC76" i="44"/>
  <c r="AB76" i="44"/>
  <c r="AA76" i="44"/>
  <c r="Z76" i="44"/>
  <c r="Y76" i="44"/>
  <c r="X76" i="44"/>
  <c r="W76" i="44"/>
  <c r="V76" i="44"/>
  <c r="U76" i="44"/>
  <c r="T76" i="44"/>
  <c r="S76" i="44"/>
  <c r="R76" i="44"/>
  <c r="Q76" i="44"/>
  <c r="P76" i="44"/>
  <c r="O76" i="44"/>
  <c r="N76" i="44"/>
  <c r="M76" i="44"/>
  <c r="L76" i="44"/>
  <c r="K76" i="44"/>
  <c r="J76" i="44"/>
  <c r="A76" i="44"/>
  <c r="AJ75" i="44"/>
  <c r="AI75" i="44"/>
  <c r="AH75" i="44"/>
  <c r="AG75" i="44"/>
  <c r="AF75" i="44"/>
  <c r="AE75" i="44"/>
  <c r="AD75" i="44"/>
  <c r="AC75" i="44"/>
  <c r="AB75" i="44"/>
  <c r="AA75" i="44"/>
  <c r="Z75" i="44"/>
  <c r="Y75" i="44"/>
  <c r="X75" i="44"/>
  <c r="W75" i="44"/>
  <c r="V75" i="44"/>
  <c r="U75" i="44"/>
  <c r="T75" i="44"/>
  <c r="S75" i="44"/>
  <c r="R75" i="44"/>
  <c r="O75" i="44"/>
  <c r="N75" i="44"/>
  <c r="M75" i="44"/>
  <c r="K75" i="44"/>
  <c r="J75" i="44"/>
  <c r="AJ74" i="44"/>
  <c r="AI74" i="44"/>
  <c r="AH74" i="44"/>
  <c r="AG74" i="44"/>
  <c r="AC74" i="44"/>
  <c r="Y74" i="44"/>
  <c r="U74" i="44"/>
  <c r="AJ73" i="44"/>
  <c r="AI73" i="44"/>
  <c r="AH73" i="44"/>
  <c r="AG73" i="44"/>
  <c r="AC73" i="44"/>
  <c r="Y73" i="44"/>
  <c r="U73" i="44"/>
  <c r="AJ71" i="44"/>
  <c r="AI71" i="44"/>
  <c r="AH71" i="44"/>
  <c r="AG71" i="44"/>
  <c r="AF71" i="44"/>
  <c r="AE71" i="44"/>
  <c r="AD71" i="44"/>
  <c r="AC71" i="44"/>
  <c r="AB71" i="44"/>
  <c r="AA71" i="44"/>
  <c r="Z71" i="44"/>
  <c r="Y71" i="44"/>
  <c r="X71" i="44"/>
  <c r="W71" i="44"/>
  <c r="V71" i="44"/>
  <c r="U71" i="44"/>
  <c r="T71" i="44"/>
  <c r="S71" i="44"/>
  <c r="R71" i="44"/>
  <c r="O71" i="44"/>
  <c r="N71" i="44"/>
  <c r="M71" i="44"/>
  <c r="K71" i="44"/>
  <c r="J71" i="44"/>
  <c r="AJ70" i="44"/>
  <c r="AI70" i="44"/>
  <c r="AH70" i="44"/>
  <c r="AG70" i="44"/>
  <c r="AC70" i="44"/>
  <c r="Y70" i="44"/>
  <c r="U70" i="44"/>
  <c r="AJ69" i="44"/>
  <c r="AI69" i="44"/>
  <c r="AH69" i="44"/>
  <c r="AG69" i="44"/>
  <c r="AC69" i="44"/>
  <c r="Y69" i="44"/>
  <c r="U69" i="44"/>
  <c r="AJ67" i="44"/>
  <c r="AI67" i="44"/>
  <c r="AH67" i="44"/>
  <c r="AG67" i="44"/>
  <c r="AF67" i="44"/>
  <c r="AE67" i="44"/>
  <c r="AD67" i="44"/>
  <c r="AC67" i="44"/>
  <c r="AB67" i="44"/>
  <c r="AA67" i="44"/>
  <c r="Z67" i="44"/>
  <c r="Y67" i="44"/>
  <c r="X67" i="44"/>
  <c r="W67" i="44"/>
  <c r="V67" i="44"/>
  <c r="U67" i="44"/>
  <c r="T67" i="44"/>
  <c r="S67" i="44"/>
  <c r="R67" i="44"/>
  <c r="O67" i="44"/>
  <c r="N67" i="44"/>
  <c r="M67" i="44"/>
  <c r="K67" i="44"/>
  <c r="J67" i="44"/>
  <c r="AJ66" i="44"/>
  <c r="AI66" i="44"/>
  <c r="AH66" i="44"/>
  <c r="AG66" i="44"/>
  <c r="AC66" i="44"/>
  <c r="Y66" i="44"/>
  <c r="U66" i="44"/>
  <c r="AJ65" i="44"/>
  <c r="AI65" i="44"/>
  <c r="AH65" i="44"/>
  <c r="AG65" i="44"/>
  <c r="AC65" i="44"/>
  <c r="Y65" i="44"/>
  <c r="U65" i="44"/>
  <c r="AJ63" i="44"/>
  <c r="AI63" i="44"/>
  <c r="AH63" i="44"/>
  <c r="AG63" i="44"/>
  <c r="AF63" i="44"/>
  <c r="AE63" i="44"/>
  <c r="AD63" i="44"/>
  <c r="AC63" i="44"/>
  <c r="AB63" i="44"/>
  <c r="AA63" i="44"/>
  <c r="Z63" i="44"/>
  <c r="Y63" i="44"/>
  <c r="X63" i="44"/>
  <c r="W63" i="44"/>
  <c r="V63" i="44"/>
  <c r="U63" i="44"/>
  <c r="T63" i="44"/>
  <c r="S63" i="44"/>
  <c r="R63" i="44"/>
  <c r="O63" i="44"/>
  <c r="N63" i="44"/>
  <c r="M63" i="44"/>
  <c r="K63" i="44"/>
  <c r="J63" i="44"/>
  <c r="AJ62" i="44"/>
  <c r="AI62" i="44"/>
  <c r="AH62" i="44"/>
  <c r="AG62" i="44"/>
  <c r="AC62" i="44"/>
  <c r="Y62" i="44"/>
  <c r="U62" i="44"/>
  <c r="AJ61" i="44"/>
  <c r="AI61" i="44"/>
  <c r="AH61" i="44"/>
  <c r="AG61" i="44"/>
  <c r="AC61" i="44"/>
  <c r="Y61" i="44"/>
  <c r="U61" i="44"/>
  <c r="AJ59" i="44"/>
  <c r="AI59" i="44"/>
  <c r="AH59" i="44"/>
  <c r="AG59" i="44"/>
  <c r="AF59" i="44"/>
  <c r="AE59" i="44"/>
  <c r="AD59" i="44"/>
  <c r="AC59" i="44"/>
  <c r="AB59" i="44"/>
  <c r="AA59" i="44"/>
  <c r="Z59" i="44"/>
  <c r="Y59" i="44"/>
  <c r="X59" i="44"/>
  <c r="W59" i="44"/>
  <c r="V59" i="44"/>
  <c r="U59" i="44"/>
  <c r="T59" i="44"/>
  <c r="S59" i="44"/>
  <c r="R59" i="44"/>
  <c r="O59" i="44"/>
  <c r="N59" i="44"/>
  <c r="M59" i="44"/>
  <c r="K59" i="44"/>
  <c r="J59" i="44"/>
  <c r="AJ58" i="44"/>
  <c r="AI58" i="44"/>
  <c r="AH58" i="44"/>
  <c r="AG58" i="44"/>
  <c r="AC58" i="44"/>
  <c r="Y58" i="44"/>
  <c r="U58" i="44"/>
  <c r="AJ57" i="44"/>
  <c r="AI57" i="44"/>
  <c r="AH57" i="44"/>
  <c r="AG57" i="44"/>
  <c r="AC57" i="44"/>
  <c r="Y57" i="44"/>
  <c r="U57" i="44"/>
  <c r="AJ55" i="44"/>
  <c r="AI55" i="44"/>
  <c r="AH55" i="44"/>
  <c r="AG55" i="44"/>
  <c r="AF55" i="44"/>
  <c r="AE55" i="44"/>
  <c r="AD55" i="44"/>
  <c r="AC55" i="44"/>
  <c r="AB55" i="44"/>
  <c r="AA55" i="44"/>
  <c r="Z55" i="44"/>
  <c r="Y55" i="44"/>
  <c r="X55" i="44"/>
  <c r="W55" i="44"/>
  <c r="V55" i="44"/>
  <c r="U55" i="44"/>
  <c r="T55" i="44"/>
  <c r="S55" i="44"/>
  <c r="R55" i="44"/>
  <c r="O55" i="44"/>
  <c r="N55" i="44"/>
  <c r="M55" i="44"/>
  <c r="K55" i="44"/>
  <c r="J55" i="44"/>
  <c r="AJ54" i="44"/>
  <c r="AI54" i="44"/>
  <c r="AH54" i="44"/>
  <c r="AG54" i="44"/>
  <c r="AC54" i="44"/>
  <c r="Y54" i="44"/>
  <c r="U54" i="44"/>
  <c r="AJ53" i="44"/>
  <c r="AI53" i="44"/>
  <c r="AH53" i="44"/>
  <c r="AG53" i="44"/>
  <c r="AC53" i="44"/>
  <c r="Y53" i="44"/>
  <c r="U53" i="44"/>
  <c r="AJ51" i="44"/>
  <c r="AI51" i="44"/>
  <c r="AH51" i="44"/>
  <c r="AG51" i="44"/>
  <c r="AF51" i="44"/>
  <c r="AE51" i="44"/>
  <c r="AD51" i="44"/>
  <c r="AC51" i="44"/>
  <c r="AB51" i="44"/>
  <c r="AA51" i="44"/>
  <c r="Z51" i="44"/>
  <c r="Y51" i="44"/>
  <c r="X51" i="44"/>
  <c r="W51" i="44"/>
  <c r="V51" i="44"/>
  <c r="U51" i="44"/>
  <c r="T51" i="44"/>
  <c r="S51" i="44"/>
  <c r="R51" i="44"/>
  <c r="O51" i="44"/>
  <c r="N51" i="44"/>
  <c r="M51" i="44"/>
  <c r="J51" i="44"/>
  <c r="AJ50" i="44"/>
  <c r="AI50" i="44"/>
  <c r="AH50" i="44"/>
  <c r="AG50" i="44"/>
  <c r="AC50" i="44"/>
  <c r="Y50" i="44"/>
  <c r="U50" i="44"/>
  <c r="AJ49" i="44"/>
  <c r="AI49" i="44"/>
  <c r="AH49" i="44"/>
  <c r="AG49" i="44"/>
  <c r="AC49" i="44"/>
  <c r="Y49" i="44"/>
  <c r="U49" i="44"/>
  <c r="AJ47" i="44"/>
  <c r="AI47" i="44"/>
  <c r="AH47" i="44"/>
  <c r="AG47" i="44"/>
  <c r="AF47" i="44"/>
  <c r="AE47" i="44"/>
  <c r="AD47" i="44"/>
  <c r="AC47" i="44"/>
  <c r="AB47" i="44"/>
  <c r="AA47" i="44"/>
  <c r="Z47" i="44"/>
  <c r="Y47" i="44"/>
  <c r="X47" i="44"/>
  <c r="W47" i="44"/>
  <c r="V47" i="44"/>
  <c r="U47" i="44"/>
  <c r="T47" i="44"/>
  <c r="S47" i="44"/>
  <c r="R47" i="44"/>
  <c r="O47" i="44"/>
  <c r="N47" i="44"/>
  <c r="M47" i="44"/>
  <c r="K47" i="44"/>
  <c r="J47" i="44"/>
  <c r="AJ46" i="44"/>
  <c r="AI46" i="44"/>
  <c r="AH46" i="44"/>
  <c r="AG46" i="44"/>
  <c r="AC46" i="44"/>
  <c r="Y46" i="44"/>
  <c r="U46" i="44"/>
  <c r="AJ45" i="44"/>
  <c r="AI45" i="44"/>
  <c r="AH45" i="44"/>
  <c r="AG45" i="44"/>
  <c r="AC45" i="44"/>
  <c r="Y45" i="44"/>
  <c r="U45" i="44"/>
  <c r="AJ43" i="44"/>
  <c r="AI43" i="44"/>
  <c r="AH43" i="44"/>
  <c r="AG43" i="44"/>
  <c r="AF43" i="44"/>
  <c r="AE43" i="44"/>
  <c r="AD43" i="44"/>
  <c r="AC43" i="44"/>
  <c r="AB43" i="44"/>
  <c r="AA43" i="44"/>
  <c r="Z43" i="44"/>
  <c r="Y43" i="44"/>
  <c r="X43" i="44"/>
  <c r="W43" i="44"/>
  <c r="V43" i="44"/>
  <c r="U43" i="44"/>
  <c r="T43" i="44"/>
  <c r="S43" i="44"/>
  <c r="R43" i="44"/>
  <c r="O43" i="44"/>
  <c r="N43" i="44"/>
  <c r="M43" i="44"/>
  <c r="K43" i="44"/>
  <c r="J43" i="44"/>
  <c r="AJ42" i="44"/>
  <c r="AI42" i="44"/>
  <c r="AH42" i="44"/>
  <c r="AG42" i="44"/>
  <c r="AC42" i="44"/>
  <c r="Y42" i="44"/>
  <c r="U42" i="44"/>
  <c r="AJ41" i="44"/>
  <c r="AI41" i="44"/>
  <c r="AH41" i="44"/>
  <c r="AG41" i="44"/>
  <c r="AC41" i="44"/>
  <c r="Y41" i="44"/>
  <c r="U41" i="44"/>
  <c r="AJ39" i="44"/>
  <c r="AI39" i="44"/>
  <c r="AH39" i="44"/>
  <c r="AG39" i="44"/>
  <c r="AF39" i="44"/>
  <c r="AE39" i="44"/>
  <c r="AD39" i="44"/>
  <c r="AC39" i="44"/>
  <c r="AB39" i="44"/>
  <c r="AA39" i="44"/>
  <c r="Z39" i="44"/>
  <c r="Y39" i="44"/>
  <c r="X39" i="44"/>
  <c r="W39" i="44"/>
  <c r="V39" i="44"/>
  <c r="U39" i="44"/>
  <c r="T39" i="44"/>
  <c r="S39" i="44"/>
  <c r="R39" i="44"/>
  <c r="O39" i="44"/>
  <c r="N39" i="44"/>
  <c r="M39" i="44"/>
  <c r="K39" i="44"/>
  <c r="J39" i="44"/>
  <c r="AJ38" i="44"/>
  <c r="AI38" i="44"/>
  <c r="AH38" i="44"/>
  <c r="AG38" i="44"/>
  <c r="AC38" i="44"/>
  <c r="Y38" i="44"/>
  <c r="U38" i="44"/>
  <c r="AJ37" i="44"/>
  <c r="AI37" i="44"/>
  <c r="AH37" i="44"/>
  <c r="AG37" i="44"/>
  <c r="AC37" i="44"/>
  <c r="Y37" i="44"/>
  <c r="U37" i="44"/>
  <c r="AJ35" i="44"/>
  <c r="AI35" i="44"/>
  <c r="AH35" i="44"/>
  <c r="AG35" i="44"/>
  <c r="AF35" i="44"/>
  <c r="AE35" i="44"/>
  <c r="AD35" i="44"/>
  <c r="AC35" i="44"/>
  <c r="AB35" i="44"/>
  <c r="AA35" i="44"/>
  <c r="Z35" i="44"/>
  <c r="Y35" i="44"/>
  <c r="X35" i="44"/>
  <c r="W35" i="44"/>
  <c r="V35" i="44"/>
  <c r="U35" i="44"/>
  <c r="T35" i="44"/>
  <c r="S35" i="44"/>
  <c r="R35" i="44"/>
  <c r="O35" i="44"/>
  <c r="N35" i="44"/>
  <c r="M35" i="44"/>
  <c r="K35" i="44"/>
  <c r="J35" i="44"/>
  <c r="AJ34" i="44"/>
  <c r="AI34" i="44"/>
  <c r="AH34" i="44"/>
  <c r="AG34" i="44"/>
  <c r="AC34" i="44"/>
  <c r="Y34" i="44"/>
  <c r="U34" i="44"/>
  <c r="AJ33" i="44"/>
  <c r="AI33" i="44"/>
  <c r="AH33" i="44"/>
  <c r="AG33" i="44"/>
  <c r="AC33" i="44"/>
  <c r="Y33" i="44"/>
  <c r="U33" i="44"/>
  <c r="AJ31" i="44"/>
  <c r="AI31" i="44"/>
  <c r="AH31" i="44"/>
  <c r="AG31" i="44"/>
  <c r="AF31" i="44"/>
  <c r="AE31" i="44"/>
  <c r="AD31" i="44"/>
  <c r="AC31" i="44"/>
  <c r="AB31" i="44"/>
  <c r="AA31" i="44"/>
  <c r="Z31" i="44"/>
  <c r="Y31" i="44"/>
  <c r="X31" i="44"/>
  <c r="W31" i="44"/>
  <c r="V31" i="44"/>
  <c r="U31" i="44"/>
  <c r="T31" i="44"/>
  <c r="S31" i="44"/>
  <c r="R31" i="44"/>
  <c r="O31" i="44"/>
  <c r="N31" i="44"/>
  <c r="M31" i="44"/>
  <c r="K31" i="44"/>
  <c r="J31" i="44"/>
  <c r="AJ30" i="44"/>
  <c r="AI30" i="44"/>
  <c r="AH30" i="44"/>
  <c r="AG30" i="44"/>
  <c r="AC30" i="44"/>
  <c r="Y30" i="44"/>
  <c r="U30" i="44"/>
  <c r="AJ29" i="44"/>
  <c r="AI29" i="44"/>
  <c r="AH29" i="44"/>
  <c r="AG29" i="44"/>
  <c r="AC29" i="44"/>
  <c r="Y29" i="44"/>
  <c r="U29" i="44"/>
  <c r="AJ27" i="44"/>
  <c r="AI27" i="44"/>
  <c r="AH27" i="44"/>
  <c r="AG27" i="44"/>
  <c r="AF27" i="44"/>
  <c r="AE27" i="44"/>
  <c r="AD27" i="44"/>
  <c r="AC27" i="44"/>
  <c r="AB27" i="44"/>
  <c r="AA27" i="44"/>
  <c r="Z27" i="44"/>
  <c r="Y27" i="44"/>
  <c r="X27" i="44"/>
  <c r="W27" i="44"/>
  <c r="V27" i="44"/>
  <c r="U27" i="44"/>
  <c r="T27" i="44"/>
  <c r="S27" i="44"/>
  <c r="R27" i="44"/>
  <c r="O27" i="44"/>
  <c r="N27" i="44"/>
  <c r="M27" i="44"/>
  <c r="K27" i="44"/>
  <c r="J27" i="44"/>
  <c r="AJ26" i="44"/>
  <c r="AI26" i="44"/>
  <c r="AH26" i="44"/>
  <c r="AG26" i="44"/>
  <c r="AC26" i="44"/>
  <c r="Y26" i="44"/>
  <c r="U26" i="44"/>
  <c r="AJ25" i="44"/>
  <c r="AI25" i="44"/>
  <c r="AH25" i="44"/>
  <c r="AG25" i="44"/>
  <c r="AC25" i="44"/>
  <c r="Y25" i="44"/>
  <c r="U25" i="44"/>
  <c r="AJ23" i="44"/>
  <c r="AI23" i="44"/>
  <c r="AH23" i="44"/>
  <c r="AG23" i="44"/>
  <c r="AF23" i="44"/>
  <c r="AE23" i="44"/>
  <c r="AD23" i="44"/>
  <c r="AC23" i="44"/>
  <c r="AB23" i="44"/>
  <c r="AA23" i="44"/>
  <c r="Z23" i="44"/>
  <c r="Y23" i="44"/>
  <c r="X23" i="44"/>
  <c r="W23" i="44"/>
  <c r="V23" i="44"/>
  <c r="U23" i="44"/>
  <c r="T23" i="44"/>
  <c r="S23" i="44"/>
  <c r="R23" i="44"/>
  <c r="O23" i="44"/>
  <c r="N23" i="44"/>
  <c r="M23" i="44"/>
  <c r="K23" i="44"/>
  <c r="J23" i="44"/>
  <c r="AJ22" i="44"/>
  <c r="AI22" i="44"/>
  <c r="AH22" i="44"/>
  <c r="AG22" i="44"/>
  <c r="AC22" i="44"/>
  <c r="Y22" i="44"/>
  <c r="U22" i="44"/>
  <c r="AJ21" i="44"/>
  <c r="AI21" i="44"/>
  <c r="AH21" i="44"/>
  <c r="AG21" i="44"/>
  <c r="AC21" i="44"/>
  <c r="Y21" i="44"/>
  <c r="U21" i="44"/>
  <c r="AJ19" i="44"/>
  <c r="AI19" i="44"/>
  <c r="AH19" i="44"/>
  <c r="AG19" i="44"/>
  <c r="AF19" i="44"/>
  <c r="AE19" i="44"/>
  <c r="AD19" i="44"/>
  <c r="AC19" i="44"/>
  <c r="AB19" i="44"/>
  <c r="AA19" i="44"/>
  <c r="Z19" i="44"/>
  <c r="Y19" i="44"/>
  <c r="X19" i="44"/>
  <c r="W19" i="44"/>
  <c r="V19" i="44"/>
  <c r="U19" i="44"/>
  <c r="T19" i="44"/>
  <c r="S19" i="44"/>
  <c r="R19" i="44"/>
  <c r="O19" i="44"/>
  <c r="N19" i="44"/>
  <c r="M19" i="44"/>
  <c r="K19" i="44"/>
  <c r="J19" i="44"/>
  <c r="AJ18" i="44"/>
  <c r="AI18" i="44"/>
  <c r="AH18" i="44"/>
  <c r="AG18" i="44"/>
  <c r="AC18" i="44"/>
  <c r="Y18" i="44"/>
  <c r="U18" i="44"/>
  <c r="AJ17" i="44"/>
  <c r="AI17" i="44"/>
  <c r="AH17" i="44"/>
  <c r="AG17" i="44"/>
  <c r="AC17" i="44"/>
  <c r="Y17" i="44"/>
  <c r="U17" i="44"/>
  <c r="AJ15" i="44"/>
  <c r="AI15" i="44"/>
  <c r="AH15" i="44"/>
  <c r="AG15" i="44"/>
  <c r="AF15" i="44"/>
  <c r="AE15" i="44"/>
  <c r="AD15" i="44"/>
  <c r="AC15" i="44"/>
  <c r="AB15" i="44"/>
  <c r="AA15" i="44"/>
  <c r="Z15" i="44"/>
  <c r="Y15" i="44"/>
  <c r="X15" i="44"/>
  <c r="W15" i="44"/>
  <c r="V15" i="44"/>
  <c r="U15" i="44"/>
  <c r="T15" i="44"/>
  <c r="S15" i="44"/>
  <c r="R15" i="44"/>
  <c r="O15" i="44"/>
  <c r="N15" i="44"/>
  <c r="M15" i="44"/>
  <c r="K15" i="44"/>
  <c r="J15" i="44"/>
  <c r="AJ14" i="44"/>
  <c r="AI14" i="44"/>
  <c r="AH14" i="44"/>
  <c r="AG14" i="44"/>
  <c r="AC14" i="44"/>
  <c r="Y14" i="44"/>
  <c r="U14" i="44"/>
  <c r="AJ13" i="44"/>
  <c r="AI13" i="44"/>
  <c r="AH13" i="44"/>
  <c r="AG13" i="44"/>
  <c r="AC13" i="44"/>
  <c r="Y13" i="44"/>
  <c r="U13" i="44"/>
  <c r="AJ11" i="44"/>
  <c r="AI11" i="44"/>
  <c r="AH11" i="44"/>
  <c r="AG11" i="44"/>
  <c r="AF11" i="44"/>
  <c r="AE11" i="44"/>
  <c r="AD11" i="44"/>
  <c r="AC11" i="44"/>
  <c r="AB11" i="44"/>
  <c r="AA11" i="44"/>
  <c r="Z11" i="44"/>
  <c r="Y11" i="44"/>
  <c r="X11" i="44"/>
  <c r="W11" i="44"/>
  <c r="V11" i="44"/>
  <c r="U11" i="44"/>
  <c r="T11" i="44"/>
  <c r="S11" i="44"/>
  <c r="R11" i="44"/>
  <c r="O11" i="44"/>
  <c r="N11" i="44"/>
  <c r="M11" i="44"/>
  <c r="K11" i="44"/>
  <c r="J11" i="44"/>
  <c r="AJ10" i="44"/>
  <c r="AI10" i="44"/>
  <c r="AH10" i="44"/>
  <c r="AG10" i="44"/>
  <c r="AC10" i="44"/>
  <c r="Y10" i="44"/>
  <c r="U10" i="44"/>
  <c r="AJ9" i="44"/>
  <c r="AI9" i="44"/>
  <c r="AH9" i="44"/>
  <c r="AG9" i="44"/>
  <c r="AC9" i="44"/>
  <c r="Y9" i="44"/>
  <c r="U9" i="44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B25" i="11"/>
  <c r="A25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B24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B23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22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B21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B20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19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B18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B17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B16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15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B14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B13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B12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B11" i="11"/>
  <c r="Y10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B10" i="11"/>
  <c r="Y9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B9" i="11"/>
  <c r="Y8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B8" i="11"/>
  <c r="AJ76" i="10"/>
  <c r="AI76" i="10"/>
  <c r="AH76" i="10"/>
  <c r="AG76" i="10"/>
  <c r="AF76" i="10"/>
  <c r="AE76" i="10"/>
  <c r="AD76" i="10"/>
  <c r="AC76" i="10"/>
  <c r="AB76" i="10"/>
  <c r="AA76" i="10"/>
  <c r="Z76" i="10"/>
  <c r="Y76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A76" i="10"/>
  <c r="AJ75" i="10"/>
  <c r="AI75" i="10"/>
  <c r="AH75" i="10"/>
  <c r="AG75" i="10"/>
  <c r="AF75" i="10"/>
  <c r="AE75" i="10"/>
  <c r="AD75" i="10"/>
  <c r="AC75" i="10"/>
  <c r="AB75" i="10"/>
  <c r="AA75" i="10"/>
  <c r="Z75" i="10"/>
  <c r="Y75" i="10"/>
  <c r="X75" i="10"/>
  <c r="W75" i="10"/>
  <c r="V75" i="10"/>
  <c r="U75" i="10"/>
  <c r="T75" i="10"/>
  <c r="S75" i="10"/>
  <c r="R75" i="10"/>
  <c r="O75" i="10"/>
  <c r="N75" i="10"/>
  <c r="M75" i="10"/>
  <c r="K75" i="10"/>
  <c r="J75" i="10"/>
  <c r="AJ74" i="10"/>
  <c r="AI74" i="10"/>
  <c r="AH74" i="10"/>
  <c r="AG74" i="10"/>
  <c r="AC74" i="10"/>
  <c r="Y74" i="10"/>
  <c r="U74" i="10"/>
  <c r="AJ73" i="10"/>
  <c r="AI73" i="10"/>
  <c r="AH73" i="10"/>
  <c r="AG73" i="10"/>
  <c r="AC73" i="10"/>
  <c r="Y73" i="10"/>
  <c r="U73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O71" i="10"/>
  <c r="N71" i="10"/>
  <c r="M71" i="10"/>
  <c r="K71" i="10"/>
  <c r="J71" i="10"/>
  <c r="AJ70" i="10"/>
  <c r="AI70" i="10"/>
  <c r="AH70" i="10"/>
  <c r="AG70" i="10"/>
  <c r="AC70" i="10"/>
  <c r="Y70" i="10"/>
  <c r="U70" i="10"/>
  <c r="AJ69" i="10"/>
  <c r="AI69" i="10"/>
  <c r="AH69" i="10"/>
  <c r="AG69" i="10"/>
  <c r="AC69" i="10"/>
  <c r="Y69" i="10"/>
  <c r="U69" i="10"/>
  <c r="AJ67" i="10"/>
  <c r="AI67" i="10"/>
  <c r="AH67" i="10"/>
  <c r="AG67" i="10"/>
  <c r="AF67" i="10"/>
  <c r="AE67" i="10"/>
  <c r="AD67" i="10"/>
  <c r="AC67" i="10"/>
  <c r="AB67" i="10"/>
  <c r="AA67" i="10"/>
  <c r="Z67" i="10"/>
  <c r="Y67" i="10"/>
  <c r="X67" i="10"/>
  <c r="W67" i="10"/>
  <c r="V67" i="10"/>
  <c r="U67" i="10"/>
  <c r="T67" i="10"/>
  <c r="S67" i="10"/>
  <c r="R67" i="10"/>
  <c r="O67" i="10"/>
  <c r="N67" i="10"/>
  <c r="M67" i="10"/>
  <c r="K67" i="10"/>
  <c r="J67" i="10"/>
  <c r="AJ66" i="10"/>
  <c r="AI66" i="10"/>
  <c r="AH66" i="10"/>
  <c r="AG66" i="10"/>
  <c r="AC66" i="10"/>
  <c r="Y66" i="10"/>
  <c r="U66" i="10"/>
  <c r="AJ65" i="10"/>
  <c r="AI65" i="10"/>
  <c r="AH65" i="10"/>
  <c r="AG65" i="10"/>
  <c r="AC65" i="10"/>
  <c r="Y65" i="10"/>
  <c r="U65" i="10"/>
  <c r="AJ63" i="10"/>
  <c r="AI63" i="10"/>
  <c r="AH63" i="10"/>
  <c r="AG63" i="10"/>
  <c r="AF63" i="10"/>
  <c r="AE63" i="10"/>
  <c r="AD63" i="10"/>
  <c r="AC63" i="10"/>
  <c r="AB63" i="10"/>
  <c r="AA63" i="10"/>
  <c r="Z63" i="10"/>
  <c r="Y63" i="10"/>
  <c r="X63" i="10"/>
  <c r="W63" i="10"/>
  <c r="V63" i="10"/>
  <c r="U63" i="10"/>
  <c r="T63" i="10"/>
  <c r="S63" i="10"/>
  <c r="R63" i="10"/>
  <c r="O63" i="10"/>
  <c r="N63" i="10"/>
  <c r="M63" i="10"/>
  <c r="K63" i="10"/>
  <c r="J63" i="10"/>
  <c r="AJ62" i="10"/>
  <c r="AI62" i="10"/>
  <c r="AH62" i="10"/>
  <c r="AG62" i="10"/>
  <c r="AC62" i="10"/>
  <c r="Y62" i="10"/>
  <c r="U62" i="10"/>
  <c r="AJ61" i="10"/>
  <c r="AI61" i="10"/>
  <c r="AH61" i="10"/>
  <c r="AG61" i="10"/>
  <c r="AC61" i="10"/>
  <c r="Y61" i="10"/>
  <c r="U61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O59" i="10"/>
  <c r="N59" i="10"/>
  <c r="M59" i="10"/>
  <c r="K59" i="10"/>
  <c r="J59" i="10"/>
  <c r="AJ58" i="10"/>
  <c r="AI58" i="10"/>
  <c r="AH58" i="10"/>
  <c r="AG58" i="10"/>
  <c r="AC58" i="10"/>
  <c r="Y58" i="10"/>
  <c r="U58" i="10"/>
  <c r="AJ57" i="10"/>
  <c r="AI57" i="10"/>
  <c r="AH57" i="10"/>
  <c r="AG57" i="10"/>
  <c r="AC57" i="10"/>
  <c r="Y57" i="10"/>
  <c r="U57" i="10"/>
  <c r="AJ55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O55" i="10"/>
  <c r="N55" i="10"/>
  <c r="M55" i="10"/>
  <c r="K55" i="10"/>
  <c r="J55" i="10"/>
  <c r="AJ54" i="10"/>
  <c r="AI54" i="10"/>
  <c r="AH54" i="10"/>
  <c r="AG54" i="10"/>
  <c r="AC54" i="10"/>
  <c r="Y54" i="10"/>
  <c r="U54" i="10"/>
  <c r="AJ53" i="10"/>
  <c r="AI53" i="10"/>
  <c r="AH53" i="10"/>
  <c r="AG53" i="10"/>
  <c r="AC53" i="10"/>
  <c r="Y53" i="10"/>
  <c r="U53" i="10"/>
  <c r="AJ51" i="10"/>
  <c r="AI51" i="10"/>
  <c r="AH51" i="10"/>
  <c r="AG51" i="10"/>
  <c r="AF51" i="10"/>
  <c r="AE51" i="10"/>
  <c r="AD51" i="10"/>
  <c r="AC51" i="10"/>
  <c r="AB51" i="10"/>
  <c r="AA51" i="10"/>
  <c r="Z51" i="10"/>
  <c r="Y51" i="10"/>
  <c r="X51" i="10"/>
  <c r="W51" i="10"/>
  <c r="V51" i="10"/>
  <c r="U51" i="10"/>
  <c r="T51" i="10"/>
  <c r="S51" i="10"/>
  <c r="R51" i="10"/>
  <c r="O51" i="10"/>
  <c r="N51" i="10"/>
  <c r="M51" i="10"/>
  <c r="J51" i="10"/>
  <c r="AJ50" i="10"/>
  <c r="AI50" i="10"/>
  <c r="AH50" i="10"/>
  <c r="AG50" i="10"/>
  <c r="AC50" i="10"/>
  <c r="Y50" i="10"/>
  <c r="U50" i="10"/>
  <c r="AJ49" i="10"/>
  <c r="AI49" i="10"/>
  <c r="AH49" i="10"/>
  <c r="AG49" i="10"/>
  <c r="AC49" i="10"/>
  <c r="Y49" i="10"/>
  <c r="U49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O47" i="10"/>
  <c r="N47" i="10"/>
  <c r="M47" i="10"/>
  <c r="K47" i="10"/>
  <c r="J47" i="10"/>
  <c r="AJ46" i="10"/>
  <c r="AI46" i="10"/>
  <c r="AH46" i="10"/>
  <c r="AG46" i="10"/>
  <c r="AC46" i="10"/>
  <c r="Y46" i="10"/>
  <c r="U46" i="10"/>
  <c r="AJ45" i="10"/>
  <c r="AI45" i="10"/>
  <c r="AH45" i="10"/>
  <c r="AG45" i="10"/>
  <c r="AC45" i="10"/>
  <c r="Y45" i="10"/>
  <c r="U45" i="10"/>
  <c r="AJ43" i="10"/>
  <c r="AI43" i="10"/>
  <c r="AH43" i="10"/>
  <c r="AG43" i="10"/>
  <c r="AF43" i="10"/>
  <c r="AE43" i="10"/>
  <c r="AD43" i="10"/>
  <c r="AC43" i="10"/>
  <c r="AB43" i="10"/>
  <c r="AA43" i="10"/>
  <c r="Z43" i="10"/>
  <c r="Y43" i="10"/>
  <c r="X43" i="10"/>
  <c r="W43" i="10"/>
  <c r="V43" i="10"/>
  <c r="U43" i="10"/>
  <c r="T43" i="10"/>
  <c r="S43" i="10"/>
  <c r="R43" i="10"/>
  <c r="O43" i="10"/>
  <c r="N43" i="10"/>
  <c r="M43" i="10"/>
  <c r="K43" i="10"/>
  <c r="J43" i="10"/>
  <c r="AJ42" i="10"/>
  <c r="AI42" i="10"/>
  <c r="AH42" i="10"/>
  <c r="AG42" i="10"/>
  <c r="AC42" i="10"/>
  <c r="Y42" i="10"/>
  <c r="U42" i="10"/>
  <c r="AJ41" i="10"/>
  <c r="AI41" i="10"/>
  <c r="AH41" i="10"/>
  <c r="AG41" i="10"/>
  <c r="AC41" i="10"/>
  <c r="Y41" i="10"/>
  <c r="U41" i="10"/>
  <c r="AJ39" i="10"/>
  <c r="AI39" i="10"/>
  <c r="AH39" i="10"/>
  <c r="AG39" i="10"/>
  <c r="AF39" i="10"/>
  <c r="AE39" i="10"/>
  <c r="AD39" i="10"/>
  <c r="AC39" i="10"/>
  <c r="AB39" i="10"/>
  <c r="AA39" i="10"/>
  <c r="Z39" i="10"/>
  <c r="Y39" i="10"/>
  <c r="X39" i="10"/>
  <c r="W39" i="10"/>
  <c r="V39" i="10"/>
  <c r="U39" i="10"/>
  <c r="T39" i="10"/>
  <c r="S39" i="10"/>
  <c r="R39" i="10"/>
  <c r="O39" i="10"/>
  <c r="N39" i="10"/>
  <c r="M39" i="10"/>
  <c r="K39" i="10"/>
  <c r="J39" i="10"/>
  <c r="AJ38" i="10"/>
  <c r="AI38" i="10"/>
  <c r="AH38" i="10"/>
  <c r="AG38" i="10"/>
  <c r="AC38" i="10"/>
  <c r="Y38" i="10"/>
  <c r="U38" i="10"/>
  <c r="AJ37" i="10"/>
  <c r="AI37" i="10"/>
  <c r="AH37" i="10"/>
  <c r="AG37" i="10"/>
  <c r="AC37" i="10"/>
  <c r="Y37" i="10"/>
  <c r="U37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O35" i="10"/>
  <c r="N35" i="10"/>
  <c r="M35" i="10"/>
  <c r="K35" i="10"/>
  <c r="J35" i="10"/>
  <c r="AJ34" i="10"/>
  <c r="AI34" i="10"/>
  <c r="AH34" i="10"/>
  <c r="AG34" i="10"/>
  <c r="AC34" i="10"/>
  <c r="Y34" i="10"/>
  <c r="U34" i="10"/>
  <c r="AJ33" i="10"/>
  <c r="AI33" i="10"/>
  <c r="AH33" i="10"/>
  <c r="AG33" i="10"/>
  <c r="AC33" i="10"/>
  <c r="Y33" i="10"/>
  <c r="U33" i="10"/>
  <c r="AJ31" i="10"/>
  <c r="AI31" i="10"/>
  <c r="AH31" i="10"/>
  <c r="AG31" i="10"/>
  <c r="AF31" i="10"/>
  <c r="AE31" i="10"/>
  <c r="AD31" i="10"/>
  <c r="AC31" i="10"/>
  <c r="AB31" i="10"/>
  <c r="AA31" i="10"/>
  <c r="Z31" i="10"/>
  <c r="Y31" i="10"/>
  <c r="X31" i="10"/>
  <c r="W31" i="10"/>
  <c r="V31" i="10"/>
  <c r="U31" i="10"/>
  <c r="T31" i="10"/>
  <c r="S31" i="10"/>
  <c r="R31" i="10"/>
  <c r="O31" i="10"/>
  <c r="N31" i="10"/>
  <c r="M31" i="10"/>
  <c r="K31" i="10"/>
  <c r="J31" i="10"/>
  <c r="AJ30" i="10"/>
  <c r="AI30" i="10"/>
  <c r="AH30" i="10"/>
  <c r="AG30" i="10"/>
  <c r="AC30" i="10"/>
  <c r="Y30" i="10"/>
  <c r="U30" i="10"/>
  <c r="AJ29" i="10"/>
  <c r="AI29" i="10"/>
  <c r="AH29" i="10"/>
  <c r="AG29" i="10"/>
  <c r="AC29" i="10"/>
  <c r="Y29" i="10"/>
  <c r="U29" i="10"/>
  <c r="AJ27" i="10"/>
  <c r="AI27" i="10"/>
  <c r="AH27" i="10"/>
  <c r="AG27" i="10"/>
  <c r="AF27" i="10"/>
  <c r="AE27" i="10"/>
  <c r="AD27" i="10"/>
  <c r="AC27" i="10"/>
  <c r="AB27" i="10"/>
  <c r="AA27" i="10"/>
  <c r="Z27" i="10"/>
  <c r="Y27" i="10"/>
  <c r="X27" i="10"/>
  <c r="W27" i="10"/>
  <c r="V27" i="10"/>
  <c r="U27" i="10"/>
  <c r="T27" i="10"/>
  <c r="S27" i="10"/>
  <c r="R27" i="10"/>
  <c r="O27" i="10"/>
  <c r="N27" i="10"/>
  <c r="M27" i="10"/>
  <c r="K27" i="10"/>
  <c r="J27" i="10"/>
  <c r="AJ26" i="10"/>
  <c r="AI26" i="10"/>
  <c r="AH26" i="10"/>
  <c r="AG26" i="10"/>
  <c r="AC26" i="10"/>
  <c r="Y26" i="10"/>
  <c r="U26" i="10"/>
  <c r="AJ25" i="10"/>
  <c r="AI25" i="10"/>
  <c r="AH25" i="10"/>
  <c r="AG25" i="10"/>
  <c r="AC25" i="10"/>
  <c r="Y25" i="10"/>
  <c r="U25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O23" i="10"/>
  <c r="N23" i="10"/>
  <c r="M23" i="10"/>
  <c r="K23" i="10"/>
  <c r="J23" i="10"/>
  <c r="AJ22" i="10"/>
  <c r="AI22" i="10"/>
  <c r="AH22" i="10"/>
  <c r="AG22" i="10"/>
  <c r="AC22" i="10"/>
  <c r="Y22" i="10"/>
  <c r="U22" i="10"/>
  <c r="AJ21" i="10"/>
  <c r="AI21" i="10"/>
  <c r="AH21" i="10"/>
  <c r="AG21" i="10"/>
  <c r="AC21" i="10"/>
  <c r="Y21" i="10"/>
  <c r="U21" i="10"/>
  <c r="AJ19" i="10"/>
  <c r="AI19" i="10"/>
  <c r="AH19" i="10"/>
  <c r="AG19" i="10"/>
  <c r="AF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S19" i="10"/>
  <c r="R19" i="10"/>
  <c r="O19" i="10"/>
  <c r="N19" i="10"/>
  <c r="M19" i="10"/>
  <c r="K19" i="10"/>
  <c r="J19" i="10"/>
  <c r="AJ18" i="10"/>
  <c r="AI18" i="10"/>
  <c r="AH18" i="10"/>
  <c r="AG18" i="10"/>
  <c r="AC18" i="10"/>
  <c r="Y18" i="10"/>
  <c r="U18" i="10"/>
  <c r="AJ17" i="10"/>
  <c r="AI17" i="10"/>
  <c r="AH17" i="10"/>
  <c r="AG17" i="10"/>
  <c r="AC17" i="10"/>
  <c r="Y17" i="10"/>
  <c r="U17" i="10"/>
  <c r="AJ15" i="10"/>
  <c r="AI15" i="10"/>
  <c r="AH15" i="10"/>
  <c r="AG15" i="10"/>
  <c r="AF15" i="10"/>
  <c r="AE15" i="10"/>
  <c r="AD15" i="10"/>
  <c r="AC15" i="10"/>
  <c r="AB15" i="10"/>
  <c r="AA15" i="10"/>
  <c r="Z15" i="10"/>
  <c r="Y15" i="10"/>
  <c r="X15" i="10"/>
  <c r="W15" i="10"/>
  <c r="V15" i="10"/>
  <c r="U15" i="10"/>
  <c r="T15" i="10"/>
  <c r="S15" i="10"/>
  <c r="R15" i="10"/>
  <c r="O15" i="10"/>
  <c r="N15" i="10"/>
  <c r="M15" i="10"/>
  <c r="K15" i="10"/>
  <c r="J15" i="10"/>
  <c r="AJ14" i="10"/>
  <c r="AI14" i="10"/>
  <c r="AH14" i="10"/>
  <c r="AG14" i="10"/>
  <c r="AC14" i="10"/>
  <c r="Y14" i="10"/>
  <c r="U14" i="10"/>
  <c r="AJ13" i="10"/>
  <c r="AI13" i="10"/>
  <c r="AH13" i="10"/>
  <c r="AG13" i="10"/>
  <c r="AC13" i="10"/>
  <c r="Y13" i="10"/>
  <c r="U13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O11" i="10"/>
  <c r="N11" i="10"/>
  <c r="M11" i="10"/>
  <c r="K11" i="10"/>
  <c r="J11" i="10"/>
  <c r="AJ10" i="10"/>
  <c r="AI10" i="10"/>
  <c r="AH10" i="10"/>
  <c r="AG10" i="10"/>
  <c r="AC10" i="10"/>
  <c r="Y10" i="10"/>
  <c r="U10" i="10"/>
  <c r="AJ9" i="10"/>
  <c r="AI9" i="10"/>
  <c r="AH9" i="10"/>
  <c r="AG9" i="10"/>
  <c r="AC9" i="10"/>
  <c r="Y9" i="10"/>
  <c r="U9" i="10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25" i="9"/>
  <c r="B25" i="9"/>
  <c r="A25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24" i="9"/>
  <c r="B24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23" i="9"/>
  <c r="B23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B22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21" i="9"/>
  <c r="B21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B20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19" i="9"/>
  <c r="B19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18" i="9"/>
  <c r="B18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B17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B16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15" i="9"/>
  <c r="B15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B14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13" i="9"/>
  <c r="B13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12" i="9"/>
  <c r="B12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B11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B10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9" i="9"/>
  <c r="B9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8" i="9"/>
  <c r="B8" i="9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A76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O75" i="8"/>
  <c r="N75" i="8"/>
  <c r="M75" i="8"/>
  <c r="K75" i="8"/>
  <c r="J75" i="8"/>
  <c r="AJ74" i="8"/>
  <c r="AI74" i="8"/>
  <c r="AH74" i="8"/>
  <c r="AG74" i="8"/>
  <c r="AC74" i="8"/>
  <c r="Y74" i="8"/>
  <c r="U74" i="8"/>
  <c r="AJ73" i="8"/>
  <c r="AI73" i="8"/>
  <c r="AH73" i="8"/>
  <c r="AG73" i="8"/>
  <c r="AC73" i="8"/>
  <c r="Y73" i="8"/>
  <c r="U73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O71" i="8"/>
  <c r="N71" i="8"/>
  <c r="M71" i="8"/>
  <c r="K71" i="8"/>
  <c r="J71" i="8"/>
  <c r="AJ70" i="8"/>
  <c r="AI70" i="8"/>
  <c r="AH70" i="8"/>
  <c r="AG70" i="8"/>
  <c r="AC70" i="8"/>
  <c r="Y70" i="8"/>
  <c r="U70" i="8"/>
  <c r="AJ69" i="8"/>
  <c r="AI69" i="8"/>
  <c r="AH69" i="8"/>
  <c r="AG69" i="8"/>
  <c r="AC69" i="8"/>
  <c r="Y69" i="8"/>
  <c r="U69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O67" i="8"/>
  <c r="N67" i="8"/>
  <c r="M67" i="8"/>
  <c r="K67" i="8"/>
  <c r="J67" i="8"/>
  <c r="AJ66" i="8"/>
  <c r="AI66" i="8"/>
  <c r="AH66" i="8"/>
  <c r="AG66" i="8"/>
  <c r="AC66" i="8"/>
  <c r="Y66" i="8"/>
  <c r="U66" i="8"/>
  <c r="AJ65" i="8"/>
  <c r="AI65" i="8"/>
  <c r="AH65" i="8"/>
  <c r="AG65" i="8"/>
  <c r="AC65" i="8"/>
  <c r="Y65" i="8"/>
  <c r="U65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O63" i="8"/>
  <c r="N63" i="8"/>
  <c r="M63" i="8"/>
  <c r="K63" i="8"/>
  <c r="J63" i="8"/>
  <c r="AJ62" i="8"/>
  <c r="AI62" i="8"/>
  <c r="AH62" i="8"/>
  <c r="AG62" i="8"/>
  <c r="AC62" i="8"/>
  <c r="Y62" i="8"/>
  <c r="U62" i="8"/>
  <c r="AJ61" i="8"/>
  <c r="AI61" i="8"/>
  <c r="AH61" i="8"/>
  <c r="AG61" i="8"/>
  <c r="AC61" i="8"/>
  <c r="Y61" i="8"/>
  <c r="U61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O59" i="8"/>
  <c r="N59" i="8"/>
  <c r="M59" i="8"/>
  <c r="K59" i="8"/>
  <c r="J59" i="8"/>
  <c r="AJ58" i="8"/>
  <c r="AI58" i="8"/>
  <c r="AH58" i="8"/>
  <c r="AG58" i="8"/>
  <c r="AC58" i="8"/>
  <c r="Y58" i="8"/>
  <c r="U58" i="8"/>
  <c r="AJ57" i="8"/>
  <c r="AI57" i="8"/>
  <c r="AH57" i="8"/>
  <c r="AG57" i="8"/>
  <c r="AC57" i="8"/>
  <c r="Y57" i="8"/>
  <c r="U57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O55" i="8"/>
  <c r="N55" i="8"/>
  <c r="M55" i="8"/>
  <c r="K55" i="8"/>
  <c r="J55" i="8"/>
  <c r="AJ54" i="8"/>
  <c r="AI54" i="8"/>
  <c r="AH54" i="8"/>
  <c r="AG54" i="8"/>
  <c r="AC54" i="8"/>
  <c r="Y54" i="8"/>
  <c r="U54" i="8"/>
  <c r="AJ53" i="8"/>
  <c r="AI53" i="8"/>
  <c r="AH53" i="8"/>
  <c r="AG53" i="8"/>
  <c r="AC53" i="8"/>
  <c r="Y53" i="8"/>
  <c r="U53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O51" i="8"/>
  <c r="N51" i="8"/>
  <c r="M51" i="8"/>
  <c r="J51" i="8"/>
  <c r="AJ50" i="8"/>
  <c r="AI50" i="8"/>
  <c r="AH50" i="8"/>
  <c r="AG50" i="8"/>
  <c r="AC50" i="8"/>
  <c r="Y50" i="8"/>
  <c r="U50" i="8"/>
  <c r="AJ49" i="8"/>
  <c r="AI49" i="8"/>
  <c r="AH49" i="8"/>
  <c r="AG49" i="8"/>
  <c r="AC49" i="8"/>
  <c r="Y49" i="8"/>
  <c r="U49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O47" i="8"/>
  <c r="N47" i="8"/>
  <c r="M47" i="8"/>
  <c r="K47" i="8"/>
  <c r="J47" i="8"/>
  <c r="AJ46" i="8"/>
  <c r="AI46" i="8"/>
  <c r="AH46" i="8"/>
  <c r="AG46" i="8"/>
  <c r="AC46" i="8"/>
  <c r="Y46" i="8"/>
  <c r="U46" i="8"/>
  <c r="AJ45" i="8"/>
  <c r="AI45" i="8"/>
  <c r="AH45" i="8"/>
  <c r="AG45" i="8"/>
  <c r="AC45" i="8"/>
  <c r="Y45" i="8"/>
  <c r="U45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O43" i="8"/>
  <c r="N43" i="8"/>
  <c r="M43" i="8"/>
  <c r="K43" i="8"/>
  <c r="J43" i="8"/>
  <c r="AJ42" i="8"/>
  <c r="AI42" i="8"/>
  <c r="AH42" i="8"/>
  <c r="AG42" i="8"/>
  <c r="AC42" i="8"/>
  <c r="Y42" i="8"/>
  <c r="U42" i="8"/>
  <c r="AJ41" i="8"/>
  <c r="AI41" i="8"/>
  <c r="AH41" i="8"/>
  <c r="AG41" i="8"/>
  <c r="AC41" i="8"/>
  <c r="Y41" i="8"/>
  <c r="U41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O39" i="8"/>
  <c r="N39" i="8"/>
  <c r="M39" i="8"/>
  <c r="K39" i="8"/>
  <c r="J39" i="8"/>
  <c r="AJ38" i="8"/>
  <c r="AI38" i="8"/>
  <c r="AH38" i="8"/>
  <c r="AG38" i="8"/>
  <c r="AC38" i="8"/>
  <c r="Y38" i="8"/>
  <c r="U38" i="8"/>
  <c r="AJ37" i="8"/>
  <c r="AI37" i="8"/>
  <c r="AH37" i="8"/>
  <c r="AG37" i="8"/>
  <c r="AC37" i="8"/>
  <c r="Y37" i="8"/>
  <c r="U37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O35" i="8"/>
  <c r="N35" i="8"/>
  <c r="M35" i="8"/>
  <c r="K35" i="8"/>
  <c r="J35" i="8"/>
  <c r="AJ34" i="8"/>
  <c r="AI34" i="8"/>
  <c r="AH34" i="8"/>
  <c r="AG34" i="8"/>
  <c r="AC34" i="8"/>
  <c r="Y34" i="8"/>
  <c r="U34" i="8"/>
  <c r="AJ33" i="8"/>
  <c r="AI33" i="8"/>
  <c r="AH33" i="8"/>
  <c r="AG33" i="8"/>
  <c r="AC33" i="8"/>
  <c r="Y33" i="8"/>
  <c r="U33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O31" i="8"/>
  <c r="N31" i="8"/>
  <c r="M31" i="8"/>
  <c r="K31" i="8"/>
  <c r="J31" i="8"/>
  <c r="AJ30" i="8"/>
  <c r="AI30" i="8"/>
  <c r="AH30" i="8"/>
  <c r="AG30" i="8"/>
  <c r="AC30" i="8"/>
  <c r="Y30" i="8"/>
  <c r="U30" i="8"/>
  <c r="AJ29" i="8"/>
  <c r="AI29" i="8"/>
  <c r="AH29" i="8"/>
  <c r="AG29" i="8"/>
  <c r="AC29" i="8"/>
  <c r="Y29" i="8"/>
  <c r="U29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O27" i="8"/>
  <c r="N27" i="8"/>
  <c r="M27" i="8"/>
  <c r="K27" i="8"/>
  <c r="J27" i="8"/>
  <c r="AJ26" i="8"/>
  <c r="AI26" i="8"/>
  <c r="AH26" i="8"/>
  <c r="AG26" i="8"/>
  <c r="AC26" i="8"/>
  <c r="Y26" i="8"/>
  <c r="U26" i="8"/>
  <c r="AJ25" i="8"/>
  <c r="AI25" i="8"/>
  <c r="AH25" i="8"/>
  <c r="AG25" i="8"/>
  <c r="AC25" i="8"/>
  <c r="Y25" i="8"/>
  <c r="U25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O23" i="8"/>
  <c r="N23" i="8"/>
  <c r="M23" i="8"/>
  <c r="K23" i="8"/>
  <c r="J23" i="8"/>
  <c r="AJ22" i="8"/>
  <c r="AI22" i="8"/>
  <c r="AH22" i="8"/>
  <c r="AG22" i="8"/>
  <c r="AC22" i="8"/>
  <c r="Y22" i="8"/>
  <c r="U22" i="8"/>
  <c r="AJ21" i="8"/>
  <c r="AI21" i="8"/>
  <c r="AH21" i="8"/>
  <c r="AG21" i="8"/>
  <c r="AC21" i="8"/>
  <c r="Y21" i="8"/>
  <c r="U21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O19" i="8"/>
  <c r="N19" i="8"/>
  <c r="M19" i="8"/>
  <c r="K19" i="8"/>
  <c r="J19" i="8"/>
  <c r="AJ18" i="8"/>
  <c r="AI18" i="8"/>
  <c r="AH18" i="8"/>
  <c r="AG18" i="8"/>
  <c r="AC18" i="8"/>
  <c r="Y18" i="8"/>
  <c r="U18" i="8"/>
  <c r="AJ17" i="8"/>
  <c r="AI17" i="8"/>
  <c r="AH17" i="8"/>
  <c r="AG17" i="8"/>
  <c r="AC17" i="8"/>
  <c r="Y17" i="8"/>
  <c r="U17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O15" i="8"/>
  <c r="N15" i="8"/>
  <c r="M15" i="8"/>
  <c r="K15" i="8"/>
  <c r="J15" i="8"/>
  <c r="AJ14" i="8"/>
  <c r="AI14" i="8"/>
  <c r="AH14" i="8"/>
  <c r="AG14" i="8"/>
  <c r="AC14" i="8"/>
  <c r="Y14" i="8"/>
  <c r="U14" i="8"/>
  <c r="AJ13" i="8"/>
  <c r="AI13" i="8"/>
  <c r="AH13" i="8"/>
  <c r="AG13" i="8"/>
  <c r="AC13" i="8"/>
  <c r="Y13" i="8"/>
  <c r="U13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O11" i="8"/>
  <c r="N11" i="8"/>
  <c r="M11" i="8"/>
  <c r="K11" i="8"/>
  <c r="J11" i="8"/>
  <c r="AJ10" i="8"/>
  <c r="AI10" i="8"/>
  <c r="AH10" i="8"/>
  <c r="AG10" i="8"/>
  <c r="AC10" i="8"/>
  <c r="Y10" i="8"/>
  <c r="U10" i="8"/>
  <c r="AJ9" i="8"/>
  <c r="AI9" i="8"/>
  <c r="AH9" i="8"/>
  <c r="AG9" i="8"/>
  <c r="AC9" i="8"/>
  <c r="Y9" i="8"/>
  <c r="U9" i="8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A25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AJ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A77" i="3"/>
  <c r="AJ76" i="3"/>
  <c r="AI76" i="3"/>
  <c r="AH76" i="3"/>
  <c r="AG76" i="3"/>
  <c r="AF76" i="3"/>
  <c r="AE76" i="3"/>
  <c r="AD76" i="3"/>
  <c r="AC76" i="3"/>
  <c r="AB76" i="3"/>
  <c r="AA76" i="3"/>
  <c r="Z76" i="3"/>
  <c r="Y76" i="3"/>
  <c r="X76" i="3"/>
  <c r="W76" i="3"/>
  <c r="V76" i="3"/>
  <c r="U76" i="3"/>
  <c r="T76" i="3"/>
  <c r="S76" i="3"/>
  <c r="R76" i="3"/>
  <c r="O76" i="3"/>
  <c r="N76" i="3"/>
  <c r="M76" i="3"/>
  <c r="K76" i="3"/>
  <c r="J76" i="3"/>
  <c r="AJ75" i="3"/>
  <c r="AI75" i="3"/>
  <c r="AH75" i="3"/>
  <c r="AG75" i="3"/>
  <c r="AC75" i="3"/>
  <c r="Y75" i="3"/>
  <c r="U75" i="3"/>
  <c r="AJ74" i="3"/>
  <c r="AI74" i="3"/>
  <c r="AH74" i="3"/>
  <c r="AG74" i="3"/>
  <c r="AC74" i="3"/>
  <c r="Y74" i="3"/>
  <c r="U74" i="3"/>
  <c r="AJ73" i="3"/>
  <c r="AI73" i="3"/>
  <c r="AH73" i="3"/>
  <c r="AG73" i="3"/>
  <c r="AC73" i="3"/>
  <c r="Y73" i="3"/>
  <c r="U73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O71" i="3"/>
  <c r="N71" i="3"/>
  <c r="M71" i="3"/>
  <c r="K71" i="3"/>
  <c r="J71" i="3"/>
  <c r="AJ70" i="3"/>
  <c r="AI70" i="3"/>
  <c r="AH70" i="3"/>
  <c r="AG70" i="3"/>
  <c r="AC70" i="3"/>
  <c r="Y70" i="3"/>
  <c r="U70" i="3"/>
  <c r="AJ69" i="3"/>
  <c r="AI69" i="3"/>
  <c r="AH69" i="3"/>
  <c r="AG69" i="3"/>
  <c r="AC69" i="3"/>
  <c r="Y69" i="3"/>
  <c r="U69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O67" i="3"/>
  <c r="N67" i="3"/>
  <c r="M67" i="3"/>
  <c r="K67" i="3"/>
  <c r="J67" i="3"/>
  <c r="AJ66" i="3"/>
  <c r="AI66" i="3"/>
  <c r="AH66" i="3"/>
  <c r="AG66" i="3"/>
  <c r="AC66" i="3"/>
  <c r="Y66" i="3"/>
  <c r="U66" i="3"/>
  <c r="AJ65" i="3"/>
  <c r="AI65" i="3"/>
  <c r="AH65" i="3"/>
  <c r="AG65" i="3"/>
  <c r="AC65" i="3"/>
  <c r="Y65" i="3"/>
  <c r="U65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O63" i="3"/>
  <c r="N63" i="3"/>
  <c r="M63" i="3"/>
  <c r="K63" i="3"/>
  <c r="J63" i="3"/>
  <c r="AJ62" i="3"/>
  <c r="AI62" i="3"/>
  <c r="AH62" i="3"/>
  <c r="AG62" i="3"/>
  <c r="AC62" i="3"/>
  <c r="Y62" i="3"/>
  <c r="U62" i="3"/>
  <c r="AJ61" i="3"/>
  <c r="AI61" i="3"/>
  <c r="AH61" i="3"/>
  <c r="AG61" i="3"/>
  <c r="AC61" i="3"/>
  <c r="Y61" i="3"/>
  <c r="U61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O59" i="3"/>
  <c r="N59" i="3"/>
  <c r="M59" i="3"/>
  <c r="K59" i="3"/>
  <c r="J59" i="3"/>
  <c r="AJ58" i="3"/>
  <c r="AI58" i="3"/>
  <c r="AH58" i="3"/>
  <c r="AG58" i="3"/>
  <c r="AC58" i="3"/>
  <c r="Y58" i="3"/>
  <c r="U58" i="3"/>
  <c r="AJ57" i="3"/>
  <c r="AI57" i="3"/>
  <c r="AH57" i="3"/>
  <c r="AG57" i="3"/>
  <c r="AC57" i="3"/>
  <c r="Y57" i="3"/>
  <c r="U57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O55" i="3"/>
  <c r="N55" i="3"/>
  <c r="M55" i="3"/>
  <c r="K55" i="3"/>
  <c r="J55" i="3"/>
  <c r="AJ54" i="3"/>
  <c r="AI54" i="3"/>
  <c r="AH54" i="3"/>
  <c r="AG54" i="3"/>
  <c r="AC54" i="3"/>
  <c r="Y54" i="3"/>
  <c r="U54" i="3"/>
  <c r="AJ53" i="3"/>
  <c r="AI53" i="3"/>
  <c r="AH53" i="3"/>
  <c r="AG53" i="3"/>
  <c r="AC53" i="3"/>
  <c r="Y53" i="3"/>
  <c r="U53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O51" i="3"/>
  <c r="N51" i="3"/>
  <c r="M51" i="3"/>
  <c r="J51" i="3"/>
  <c r="AJ50" i="3"/>
  <c r="AI50" i="3"/>
  <c r="AH50" i="3"/>
  <c r="AG50" i="3"/>
  <c r="AC50" i="3"/>
  <c r="Y50" i="3"/>
  <c r="U50" i="3"/>
  <c r="AJ49" i="3"/>
  <c r="AI49" i="3"/>
  <c r="AH49" i="3"/>
  <c r="AG49" i="3"/>
  <c r="AC49" i="3"/>
  <c r="Y49" i="3"/>
  <c r="U49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O47" i="3"/>
  <c r="N47" i="3"/>
  <c r="M47" i="3"/>
  <c r="K47" i="3"/>
  <c r="J47" i="3"/>
  <c r="AJ46" i="3"/>
  <c r="AI46" i="3"/>
  <c r="AH46" i="3"/>
  <c r="AG46" i="3"/>
  <c r="AC46" i="3"/>
  <c r="Y46" i="3"/>
  <c r="U46" i="3"/>
  <c r="AJ45" i="3"/>
  <c r="AI45" i="3"/>
  <c r="AH45" i="3"/>
  <c r="AG45" i="3"/>
  <c r="AC45" i="3"/>
  <c r="Y45" i="3"/>
  <c r="U45" i="3"/>
  <c r="AJ43" i="3"/>
  <c r="AI43" i="3"/>
  <c r="AH43" i="3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O43" i="3"/>
  <c r="N43" i="3"/>
  <c r="M43" i="3"/>
  <c r="K43" i="3"/>
  <c r="J43" i="3"/>
  <c r="AJ42" i="3"/>
  <c r="AI42" i="3"/>
  <c r="AH42" i="3"/>
  <c r="AG42" i="3"/>
  <c r="AC42" i="3"/>
  <c r="Y42" i="3"/>
  <c r="U42" i="3"/>
  <c r="AJ41" i="3"/>
  <c r="AI41" i="3"/>
  <c r="AH41" i="3"/>
  <c r="AG41" i="3"/>
  <c r="AC41" i="3"/>
  <c r="Y41" i="3"/>
  <c r="U41" i="3"/>
  <c r="AJ39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O39" i="3"/>
  <c r="N39" i="3"/>
  <c r="M39" i="3"/>
  <c r="K39" i="3"/>
  <c r="J39" i="3"/>
  <c r="AJ38" i="3"/>
  <c r="AI38" i="3"/>
  <c r="AH38" i="3"/>
  <c r="AG38" i="3"/>
  <c r="AC38" i="3"/>
  <c r="Y38" i="3"/>
  <c r="U38" i="3"/>
  <c r="AJ37" i="3"/>
  <c r="AI37" i="3"/>
  <c r="AH37" i="3"/>
  <c r="AG37" i="3"/>
  <c r="AC37" i="3"/>
  <c r="Y37" i="3"/>
  <c r="U37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O35" i="3"/>
  <c r="N35" i="3"/>
  <c r="M35" i="3"/>
  <c r="K35" i="3"/>
  <c r="J35" i="3"/>
  <c r="AJ34" i="3"/>
  <c r="AI34" i="3"/>
  <c r="AH34" i="3"/>
  <c r="AG34" i="3"/>
  <c r="AC34" i="3"/>
  <c r="Y34" i="3"/>
  <c r="U34" i="3"/>
  <c r="AJ33" i="3"/>
  <c r="AI33" i="3"/>
  <c r="AH33" i="3"/>
  <c r="AG33" i="3"/>
  <c r="AC33" i="3"/>
  <c r="Y33" i="3"/>
  <c r="U33" i="3"/>
  <c r="AJ31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O31" i="3"/>
  <c r="N31" i="3"/>
  <c r="M31" i="3"/>
  <c r="K31" i="3"/>
  <c r="J31" i="3"/>
  <c r="AJ30" i="3"/>
  <c r="AI30" i="3"/>
  <c r="AH30" i="3"/>
  <c r="AG30" i="3"/>
  <c r="AC30" i="3"/>
  <c r="Y30" i="3"/>
  <c r="U30" i="3"/>
  <c r="AJ29" i="3"/>
  <c r="AI29" i="3"/>
  <c r="AH29" i="3"/>
  <c r="AG29" i="3"/>
  <c r="AC29" i="3"/>
  <c r="Y29" i="3"/>
  <c r="U29" i="3"/>
  <c r="AJ27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O27" i="3"/>
  <c r="N27" i="3"/>
  <c r="M27" i="3"/>
  <c r="K27" i="3"/>
  <c r="J27" i="3"/>
  <c r="AJ26" i="3"/>
  <c r="AI26" i="3"/>
  <c r="AH26" i="3"/>
  <c r="AG26" i="3"/>
  <c r="AC26" i="3"/>
  <c r="Y26" i="3"/>
  <c r="U26" i="3"/>
  <c r="AJ25" i="3"/>
  <c r="AI25" i="3"/>
  <c r="AH25" i="3"/>
  <c r="AG25" i="3"/>
  <c r="AC25" i="3"/>
  <c r="Y25" i="3"/>
  <c r="U25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O23" i="3"/>
  <c r="N23" i="3"/>
  <c r="M23" i="3"/>
  <c r="K23" i="3"/>
  <c r="J23" i="3"/>
  <c r="AJ22" i="3"/>
  <c r="AI22" i="3"/>
  <c r="AH22" i="3"/>
  <c r="AG22" i="3"/>
  <c r="AC22" i="3"/>
  <c r="Y22" i="3"/>
  <c r="U22" i="3"/>
  <c r="AJ21" i="3"/>
  <c r="AI21" i="3"/>
  <c r="AH21" i="3"/>
  <c r="AG21" i="3"/>
  <c r="AC21" i="3"/>
  <c r="Y21" i="3"/>
  <c r="U21" i="3"/>
  <c r="AJ19" i="3"/>
  <c r="AI19" i="3"/>
  <c r="AH19" i="3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O19" i="3"/>
  <c r="N19" i="3"/>
  <c r="M19" i="3"/>
  <c r="K19" i="3"/>
  <c r="J19" i="3"/>
  <c r="AJ18" i="3"/>
  <c r="AI18" i="3"/>
  <c r="AH18" i="3"/>
  <c r="AG18" i="3"/>
  <c r="AC18" i="3"/>
  <c r="Y18" i="3"/>
  <c r="U18" i="3"/>
  <c r="AJ17" i="3"/>
  <c r="AI17" i="3"/>
  <c r="AH17" i="3"/>
  <c r="AG17" i="3"/>
  <c r="AC17" i="3"/>
  <c r="Y17" i="3"/>
  <c r="U17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O15" i="3"/>
  <c r="N15" i="3"/>
  <c r="M15" i="3"/>
  <c r="K15" i="3"/>
  <c r="J15" i="3"/>
  <c r="AJ14" i="3"/>
  <c r="AI14" i="3"/>
  <c r="AH14" i="3"/>
  <c r="AG14" i="3"/>
  <c r="AC14" i="3"/>
  <c r="Y14" i="3"/>
  <c r="U14" i="3"/>
  <c r="AJ13" i="3"/>
  <c r="AI13" i="3"/>
  <c r="AH13" i="3"/>
  <c r="AG13" i="3"/>
  <c r="AC13" i="3"/>
  <c r="Y13" i="3"/>
  <c r="U13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O11" i="3"/>
  <c r="N11" i="3"/>
  <c r="M11" i="3"/>
  <c r="K11" i="3"/>
  <c r="J11" i="3"/>
  <c r="AJ10" i="3"/>
  <c r="AI10" i="3"/>
  <c r="AH10" i="3"/>
  <c r="AG10" i="3"/>
  <c r="AC10" i="3"/>
  <c r="Y10" i="3"/>
  <c r="U10" i="3"/>
  <c r="AJ9" i="3"/>
  <c r="AI9" i="3"/>
  <c r="AH9" i="3"/>
  <c r="AG9" i="3"/>
  <c r="AC9" i="3"/>
  <c r="Y9" i="3"/>
  <c r="U9" i="3"/>
  <c r="AH131" i="58" l="1"/>
  <c r="AI131" i="58" s="1"/>
  <c r="AG160" i="58"/>
  <c r="V16" i="59" s="1"/>
  <c r="AI50" i="58"/>
  <c r="AG57" i="58"/>
  <c r="V12" i="59" s="1"/>
  <c r="AI39" i="56"/>
  <c r="AH105" i="56"/>
  <c r="W22" i="57" s="1"/>
  <c r="AI102" i="56"/>
  <c r="AI78" i="56"/>
  <c r="X16" i="57" s="1"/>
  <c r="W16" i="57"/>
  <c r="AI74" i="56"/>
  <c r="V12" i="57"/>
  <c r="V25" i="57" s="1"/>
  <c r="AG125" i="56"/>
  <c r="AI51" i="56"/>
  <c r="X12" i="57" s="1"/>
  <c r="AE125" i="56"/>
  <c r="AF125" i="56"/>
  <c r="T25" i="57"/>
  <c r="AI31" i="56"/>
  <c r="W11" i="57"/>
  <c r="AI35" i="56"/>
  <c r="X11" i="57" s="1"/>
  <c r="R25" i="57"/>
  <c r="AI16" i="56"/>
  <c r="U25" i="57"/>
  <c r="S25" i="57"/>
  <c r="P25" i="57"/>
  <c r="O25" i="57"/>
  <c r="K25" i="57"/>
  <c r="I25" i="57"/>
  <c r="Q25" i="57"/>
  <c r="AC125" i="56"/>
  <c r="AH84" i="56"/>
  <c r="W17" i="57" s="1"/>
  <c r="AI80" i="56"/>
  <c r="L25" i="57"/>
  <c r="M25" i="57"/>
  <c r="Y84" i="56"/>
  <c r="V125" i="56"/>
  <c r="AI81" i="56"/>
  <c r="J17" i="57"/>
  <c r="J25" i="57" s="1"/>
  <c r="G25" i="57"/>
  <c r="H25" i="57"/>
  <c r="AF625" i="54"/>
  <c r="AG625" i="54"/>
  <c r="AH374" i="54"/>
  <c r="AD625" i="54"/>
  <c r="AE625" i="54"/>
  <c r="U25" i="55"/>
  <c r="S25" i="55"/>
  <c r="T25" i="55"/>
  <c r="AC55" i="64"/>
  <c r="R19" i="65" s="1"/>
  <c r="AH61" i="64"/>
  <c r="AG55" i="64"/>
  <c r="V19" i="65" s="1"/>
  <c r="U35" i="64"/>
  <c r="J14" i="65" s="1"/>
  <c r="AC63" i="64"/>
  <c r="R21" i="65" s="1"/>
  <c r="AG27" i="64"/>
  <c r="V12" i="65" s="1"/>
  <c r="Y35" i="64"/>
  <c r="N14" i="65" s="1"/>
  <c r="Y71" i="64"/>
  <c r="N23" i="65" s="1"/>
  <c r="AC15" i="64"/>
  <c r="R9" i="65" s="1"/>
  <c r="U23" i="64"/>
  <c r="J11" i="65" s="1"/>
  <c r="AG43" i="64"/>
  <c r="V16" i="65" s="1"/>
  <c r="Y51" i="64"/>
  <c r="N18" i="65" s="1"/>
  <c r="U59" i="64"/>
  <c r="J20" i="65" s="1"/>
  <c r="AC71" i="64"/>
  <c r="R23" i="65" s="1"/>
  <c r="Y67" i="64"/>
  <c r="N22" i="65" s="1"/>
  <c r="U71" i="64"/>
  <c r="J23" i="65" s="1"/>
  <c r="AH26" i="64"/>
  <c r="AC35" i="64"/>
  <c r="R14" i="65" s="1"/>
  <c r="U15" i="64"/>
  <c r="J9" i="65" s="1"/>
  <c r="AG35" i="64"/>
  <c r="V14" i="65" s="1"/>
  <c r="Y43" i="64"/>
  <c r="N16" i="65" s="1"/>
  <c r="D25" i="65"/>
  <c r="AH13" i="64"/>
  <c r="U51" i="64"/>
  <c r="J18" i="65" s="1"/>
  <c r="AH62" i="64"/>
  <c r="AH70" i="64"/>
  <c r="AH14" i="64"/>
  <c r="AH15" i="64" s="1"/>
  <c r="AG51" i="64"/>
  <c r="V18" i="65" s="1"/>
  <c r="AC67" i="64"/>
  <c r="R22" i="65" s="1"/>
  <c r="Y11" i="64"/>
  <c r="AG67" i="64"/>
  <c r="V22" i="65" s="1"/>
  <c r="U75" i="64"/>
  <c r="J24" i="65" s="1"/>
  <c r="AC11" i="64"/>
  <c r="U19" i="64"/>
  <c r="J10" i="65" s="1"/>
  <c r="AC59" i="64"/>
  <c r="R20" i="65" s="1"/>
  <c r="AC47" i="64"/>
  <c r="R17" i="65" s="1"/>
  <c r="U55" i="64"/>
  <c r="J19" i="65" s="1"/>
  <c r="AH10" i="64"/>
  <c r="AG47" i="64"/>
  <c r="V17" i="65" s="1"/>
  <c r="Y55" i="64"/>
  <c r="N19" i="65" s="1"/>
  <c r="N76" i="64"/>
  <c r="AH38" i="64"/>
  <c r="AI38" i="64" s="1"/>
  <c r="O76" i="64"/>
  <c r="AH25" i="64"/>
  <c r="AH27" i="64" s="1"/>
  <c r="AH45" i="64"/>
  <c r="AI45" i="64" s="1"/>
  <c r="R76" i="64"/>
  <c r="Y15" i="64"/>
  <c r="N9" i="65" s="1"/>
  <c r="S76" i="64"/>
  <c r="T76" i="64"/>
  <c r="U63" i="64"/>
  <c r="J21" i="65" s="1"/>
  <c r="U11" i="64"/>
  <c r="J8" i="65" s="1"/>
  <c r="V76" i="64"/>
  <c r="AC43" i="64"/>
  <c r="R16" i="65" s="1"/>
  <c r="Y63" i="64"/>
  <c r="N21" i="65" s="1"/>
  <c r="AH66" i="64"/>
  <c r="AI66" i="64" s="1"/>
  <c r="E8" i="65"/>
  <c r="E25" i="65" s="1"/>
  <c r="W76" i="64"/>
  <c r="AH54" i="64"/>
  <c r="AI54" i="64" s="1"/>
  <c r="AH22" i="64"/>
  <c r="AI22" i="64" s="1"/>
  <c r="AH42" i="64"/>
  <c r="AI42" i="64" s="1"/>
  <c r="AG11" i="64"/>
  <c r="V8" i="65" s="1"/>
  <c r="AH29" i="64"/>
  <c r="AH31" i="64" s="1"/>
  <c r="Y19" i="64"/>
  <c r="N10" i="65" s="1"/>
  <c r="AC19" i="64"/>
  <c r="R10" i="65" s="1"/>
  <c r="AG31" i="64"/>
  <c r="V13" i="65" s="1"/>
  <c r="Y39" i="64"/>
  <c r="N15" i="65" s="1"/>
  <c r="AH50" i="64"/>
  <c r="AI50" i="64" s="1"/>
  <c r="Y59" i="64"/>
  <c r="N20" i="65" s="1"/>
  <c r="AG63" i="64"/>
  <c r="V21" i="65" s="1"/>
  <c r="AG19" i="64"/>
  <c r="V10" i="65" s="1"/>
  <c r="AH30" i="64"/>
  <c r="AI30" i="64" s="1"/>
  <c r="AC39" i="64"/>
  <c r="R15" i="65" s="1"/>
  <c r="AG71" i="64"/>
  <c r="V23" i="65" s="1"/>
  <c r="AF76" i="64"/>
  <c r="AH17" i="64"/>
  <c r="U27" i="64"/>
  <c r="J12" i="65" s="1"/>
  <c r="AG39" i="64"/>
  <c r="V15" i="65" s="1"/>
  <c r="U47" i="64"/>
  <c r="J17" i="65" s="1"/>
  <c r="AG59" i="64"/>
  <c r="V20" i="65" s="1"/>
  <c r="AH69" i="64"/>
  <c r="AI69" i="64" s="1"/>
  <c r="K76" i="64"/>
  <c r="AH18" i="64"/>
  <c r="Y27" i="64"/>
  <c r="N12" i="65" s="1"/>
  <c r="Y47" i="64"/>
  <c r="N17" i="65" s="1"/>
  <c r="AH58" i="64"/>
  <c r="AI58" i="64" s="1"/>
  <c r="U67" i="64"/>
  <c r="J22" i="65" s="1"/>
  <c r="AI13" i="64"/>
  <c r="AI70" i="64"/>
  <c r="AI14" i="64"/>
  <c r="AI46" i="64"/>
  <c r="AI61" i="64"/>
  <c r="AH63" i="64"/>
  <c r="N8" i="65"/>
  <c r="AI34" i="64"/>
  <c r="U25" i="65"/>
  <c r="R8" i="65"/>
  <c r="M25" i="65"/>
  <c r="O25" i="65"/>
  <c r="AI10" i="64"/>
  <c r="P25" i="65"/>
  <c r="AI62" i="64"/>
  <c r="AI75" i="64"/>
  <c r="X24" i="65" s="1"/>
  <c r="W24" i="65"/>
  <c r="Q25" i="65"/>
  <c r="AI74" i="64"/>
  <c r="S25" i="65"/>
  <c r="T25" i="65"/>
  <c r="B25" i="65"/>
  <c r="AI18" i="64"/>
  <c r="X76" i="64"/>
  <c r="AH9" i="64"/>
  <c r="AI26" i="64"/>
  <c r="U31" i="64"/>
  <c r="J13" i="65" s="1"/>
  <c r="AH41" i="64"/>
  <c r="AI73" i="64"/>
  <c r="F8" i="65"/>
  <c r="F25" i="65" s="1"/>
  <c r="AH53" i="64"/>
  <c r="Z76" i="64"/>
  <c r="G8" i="65"/>
  <c r="G25" i="65" s="1"/>
  <c r="AH21" i="64"/>
  <c r="U43" i="64"/>
  <c r="J16" i="65" s="1"/>
  <c r="J76" i="64"/>
  <c r="AA76" i="64"/>
  <c r="H8" i="65"/>
  <c r="H25" i="65" s="1"/>
  <c r="AH65" i="64"/>
  <c r="AB76" i="64"/>
  <c r="I8" i="65"/>
  <c r="I25" i="65" s="1"/>
  <c r="AH33" i="64"/>
  <c r="M76" i="64"/>
  <c r="AD76" i="64"/>
  <c r="K8" i="65"/>
  <c r="K25" i="65" s="1"/>
  <c r="AE76" i="64"/>
  <c r="L8" i="65"/>
  <c r="L25" i="65" s="1"/>
  <c r="AH57" i="64"/>
  <c r="AH37" i="64"/>
  <c r="AH49" i="64"/>
  <c r="AI17" i="64"/>
  <c r="C8" i="65"/>
  <c r="C25" i="65" s="1"/>
  <c r="AI31" i="58"/>
  <c r="AI55" i="58"/>
  <c r="AI61" i="58"/>
  <c r="AI72" i="58"/>
  <c r="AI76" i="58"/>
  <c r="AI93" i="58"/>
  <c r="AI104" i="58"/>
  <c r="AI108" i="58"/>
  <c r="AI117" i="58"/>
  <c r="AI134" i="58"/>
  <c r="AI138" i="58"/>
  <c r="AI153" i="58"/>
  <c r="AI205" i="58"/>
  <c r="AI230" i="58"/>
  <c r="AI48" i="58"/>
  <c r="AI125" i="58"/>
  <c r="AI157" i="58"/>
  <c r="AI166" i="58"/>
  <c r="AI215" i="58"/>
  <c r="AI11" i="58"/>
  <c r="U25" i="59"/>
  <c r="AI41" i="58"/>
  <c r="AI52" i="58"/>
  <c r="AI65" i="58"/>
  <c r="AI114" i="58"/>
  <c r="AI236" i="58"/>
  <c r="AI24" i="58"/>
  <c r="AI69" i="58"/>
  <c r="AI101" i="58"/>
  <c r="AI227" i="58"/>
  <c r="AI56" i="58"/>
  <c r="AI105" i="58"/>
  <c r="AI163" i="58"/>
  <c r="AI190" i="58"/>
  <c r="AI207" i="58"/>
  <c r="AI73" i="58"/>
  <c r="AI77" i="58"/>
  <c r="AI109" i="58"/>
  <c r="AI135" i="58"/>
  <c r="AI139" i="58"/>
  <c r="AI146" i="58"/>
  <c r="AI150" i="58"/>
  <c r="AI154" i="58"/>
  <c r="AI167" i="58"/>
  <c r="AI231" i="58"/>
  <c r="Q25" i="59"/>
  <c r="AI49" i="58"/>
  <c r="AI126" i="58"/>
  <c r="AI217" i="58"/>
  <c r="AI12" i="58"/>
  <c r="S25" i="59"/>
  <c r="AI25" i="58"/>
  <c r="AI32" i="58"/>
  <c r="AI36" i="58"/>
  <c r="AI53" i="58"/>
  <c r="AI62" i="58"/>
  <c r="AI66" i="58"/>
  <c r="AI83" i="58"/>
  <c r="AI87" i="58"/>
  <c r="AI94" i="58"/>
  <c r="AI98" i="58"/>
  <c r="AI102" i="58"/>
  <c r="AI115" i="58"/>
  <c r="AI147" i="58"/>
  <c r="AI224" i="58"/>
  <c r="AI119" i="58"/>
  <c r="AI143" i="58"/>
  <c r="AI164" i="58"/>
  <c r="AI173" i="58"/>
  <c r="AI191" i="58"/>
  <c r="AH220" i="58"/>
  <c r="AI209" i="58"/>
  <c r="AI228" i="58"/>
  <c r="J8" i="59"/>
  <c r="H25" i="59"/>
  <c r="AI20" i="58"/>
  <c r="AI33" i="58"/>
  <c r="AI42" i="58"/>
  <c r="AI74" i="58"/>
  <c r="AI95" i="58"/>
  <c r="AI136" i="58"/>
  <c r="AI151" i="58"/>
  <c r="AI155" i="58"/>
  <c r="AI181" i="58"/>
  <c r="X19" i="59" s="1"/>
  <c r="W19" i="59"/>
  <c r="AI219" i="58"/>
  <c r="Y238" i="58"/>
  <c r="N8" i="59"/>
  <c r="N25" i="59" s="1"/>
  <c r="AI29" i="58"/>
  <c r="AI46" i="58"/>
  <c r="AI63" i="58"/>
  <c r="AI91" i="58"/>
  <c r="AH127" i="58"/>
  <c r="AI112" i="58"/>
  <c r="AI184" i="58"/>
  <c r="AI188" i="58"/>
  <c r="AI201" i="58"/>
  <c r="R8" i="59"/>
  <c r="D25" i="59"/>
  <c r="AI37" i="58"/>
  <c r="AI67" i="58"/>
  <c r="AI78" i="58"/>
  <c r="AI84" i="58"/>
  <c r="AI99" i="58"/>
  <c r="AI103" i="58"/>
  <c r="AI140" i="58"/>
  <c r="AI144" i="58"/>
  <c r="AI211" i="58"/>
  <c r="AI225" i="58"/>
  <c r="AI229" i="58"/>
  <c r="V8" i="59"/>
  <c r="AI43" i="58"/>
  <c r="AI159" i="58"/>
  <c r="AI165" i="58"/>
  <c r="AI174" i="58"/>
  <c r="AI185" i="58"/>
  <c r="AI192" i="58"/>
  <c r="AI82" i="58"/>
  <c r="AI10" i="58"/>
  <c r="F25" i="59"/>
  <c r="AI26" i="58"/>
  <c r="AI30" i="58"/>
  <c r="AI60" i="58"/>
  <c r="AI75" i="58"/>
  <c r="AI88" i="58"/>
  <c r="AI92" i="58"/>
  <c r="AI137" i="58"/>
  <c r="AI152" i="58"/>
  <c r="AI203" i="58"/>
  <c r="G25" i="59"/>
  <c r="AI47" i="58"/>
  <c r="AI51" i="58"/>
  <c r="AI107" i="58"/>
  <c r="AI113" i="58"/>
  <c r="AI120" i="58"/>
  <c r="AI124" i="58"/>
  <c r="AI141" i="58"/>
  <c r="AI235" i="58"/>
  <c r="AI16" i="58"/>
  <c r="AI23" i="58"/>
  <c r="AH38" i="58"/>
  <c r="AI85" i="58"/>
  <c r="AI100" i="58"/>
  <c r="AI145" i="58"/>
  <c r="AI156" i="58"/>
  <c r="AI169" i="58"/>
  <c r="AI213" i="58"/>
  <c r="AI226" i="58"/>
  <c r="AI27" i="58"/>
  <c r="AI40" i="58"/>
  <c r="AH57" i="58"/>
  <c r="AI68" i="58"/>
  <c r="AI89" i="58"/>
  <c r="AI121" i="58"/>
  <c r="AI175" i="58"/>
  <c r="AI180" i="58"/>
  <c r="AI193" i="58"/>
  <c r="AH86" i="58"/>
  <c r="AC195" i="58"/>
  <c r="R20" i="59" s="1"/>
  <c r="AB238" i="58"/>
  <c r="I8" i="59"/>
  <c r="I25" i="59" s="1"/>
  <c r="AH129" i="58"/>
  <c r="AH183" i="58"/>
  <c r="M238" i="58"/>
  <c r="AH162" i="58"/>
  <c r="AH172" i="58"/>
  <c r="N238" i="58"/>
  <c r="AD238" i="58"/>
  <c r="K8" i="59"/>
  <c r="K25" i="59" s="1"/>
  <c r="AH19" i="58"/>
  <c r="O238" i="58"/>
  <c r="AE238" i="58"/>
  <c r="L8" i="59"/>
  <c r="L25" i="59" s="1"/>
  <c r="AH198" i="58"/>
  <c r="AI202" i="58"/>
  <c r="AI206" i="58"/>
  <c r="AI210" i="58"/>
  <c r="AI214" i="58"/>
  <c r="AI218" i="58"/>
  <c r="AH233" i="58"/>
  <c r="AF238" i="58"/>
  <c r="M8" i="59"/>
  <c r="M25" i="59" s="1"/>
  <c r="U21" i="58"/>
  <c r="J10" i="59" s="1"/>
  <c r="U57" i="58"/>
  <c r="J12" i="59" s="1"/>
  <c r="R238" i="58"/>
  <c r="O8" i="59"/>
  <c r="O25" i="59" s="1"/>
  <c r="AI34" i="58"/>
  <c r="AI44" i="58"/>
  <c r="AI70" i="58"/>
  <c r="AI96" i="58"/>
  <c r="AI122" i="58"/>
  <c r="AI132" i="58"/>
  <c r="AI148" i="58"/>
  <c r="AI178" i="58"/>
  <c r="AI186" i="58"/>
  <c r="AI222" i="58"/>
  <c r="S238" i="58"/>
  <c r="P8" i="59"/>
  <c r="P25" i="59" s="1"/>
  <c r="U38" i="58"/>
  <c r="J11" i="59" s="1"/>
  <c r="AH130" i="58"/>
  <c r="AH9" i="58"/>
  <c r="AH59" i="58"/>
  <c r="AH110" i="58"/>
  <c r="B8" i="59"/>
  <c r="B25" i="59" s="1"/>
  <c r="AH118" i="58"/>
  <c r="C8" i="59"/>
  <c r="C25" i="59" s="1"/>
  <c r="AH17" i="58"/>
  <c r="AI15" i="58"/>
  <c r="AI35" i="58"/>
  <c r="AI45" i="58"/>
  <c r="AI71" i="58"/>
  <c r="AI81" i="58"/>
  <c r="AI97" i="58"/>
  <c r="AI123" i="58"/>
  <c r="AI133" i="58"/>
  <c r="AI149" i="58"/>
  <c r="AI187" i="58"/>
  <c r="AI194" i="58"/>
  <c r="AG220" i="58"/>
  <c r="AI223" i="58"/>
  <c r="C9" i="57"/>
  <c r="C25" i="57" s="1"/>
  <c r="AI197" i="62"/>
  <c r="AH188" i="62"/>
  <c r="AH182" i="62"/>
  <c r="AI182" i="62" s="1"/>
  <c r="AH181" i="62"/>
  <c r="AI181" i="62" s="1"/>
  <c r="AH176" i="62"/>
  <c r="AH180" i="62"/>
  <c r="AH185" i="62"/>
  <c r="AH191" i="62"/>
  <c r="AI191" i="62" s="1"/>
  <c r="AH190" i="62"/>
  <c r="AH179" i="62"/>
  <c r="AI179" i="62" s="1"/>
  <c r="AH189" i="62"/>
  <c r="AI189" i="62" s="1"/>
  <c r="AH184" i="62"/>
  <c r="AI184" i="62" s="1"/>
  <c r="AI188" i="62"/>
  <c r="AI176" i="62"/>
  <c r="AI180" i="62"/>
  <c r="AI185" i="62"/>
  <c r="AI190" i="62"/>
  <c r="AH178" i="62"/>
  <c r="AG192" i="62"/>
  <c r="V22" i="63" s="1"/>
  <c r="AH186" i="62"/>
  <c r="AH175" i="62"/>
  <c r="AH183" i="62"/>
  <c r="AH177" i="62"/>
  <c r="AH162" i="62"/>
  <c r="AI162" i="62" s="1"/>
  <c r="AG167" i="62"/>
  <c r="V20" i="63" s="1"/>
  <c r="AH163" i="62"/>
  <c r="AI163" i="62" s="1"/>
  <c r="AH161" i="62"/>
  <c r="AI161" i="62" s="1"/>
  <c r="AH166" i="62"/>
  <c r="AI166" i="62" s="1"/>
  <c r="AH165" i="62"/>
  <c r="AI165" i="62" s="1"/>
  <c r="AH164" i="62"/>
  <c r="AI164" i="62" s="1"/>
  <c r="AG157" i="62"/>
  <c r="V19" i="63" s="1"/>
  <c r="AH145" i="62"/>
  <c r="AI145" i="62" s="1"/>
  <c r="AG153" i="62"/>
  <c r="AH152" i="62"/>
  <c r="AI152" i="62" s="1"/>
  <c r="AH142" i="62"/>
  <c r="AI142" i="62" s="1"/>
  <c r="AG148" i="62"/>
  <c r="V17" i="63" s="1"/>
  <c r="AH147" i="62"/>
  <c r="AI147" i="62" s="1"/>
  <c r="AH123" i="62"/>
  <c r="AI123" i="62" s="1"/>
  <c r="AH122" i="62"/>
  <c r="AI122" i="62" s="1"/>
  <c r="AH146" i="62"/>
  <c r="AI146" i="62" s="1"/>
  <c r="AH144" i="62"/>
  <c r="AI144" i="62" s="1"/>
  <c r="AH143" i="62"/>
  <c r="AI143" i="62" s="1"/>
  <c r="AH136" i="62"/>
  <c r="AI136" i="62" s="1"/>
  <c r="AH131" i="62"/>
  <c r="AI131" i="62" s="1"/>
  <c r="AH120" i="62"/>
  <c r="AI120" i="62" s="1"/>
  <c r="AH126" i="62"/>
  <c r="AI126" i="62" s="1"/>
  <c r="AH127" i="62"/>
  <c r="AI127" i="62" s="1"/>
  <c r="AH129" i="62"/>
  <c r="AI129" i="62" s="1"/>
  <c r="AH134" i="62"/>
  <c r="AI134" i="62" s="1"/>
  <c r="AH118" i="62"/>
  <c r="AI118" i="62" s="1"/>
  <c r="AH128" i="62"/>
  <c r="AI128" i="62" s="1"/>
  <c r="AH124" i="62"/>
  <c r="AI124" i="62" s="1"/>
  <c r="AH125" i="62"/>
  <c r="AI125" i="62" s="1"/>
  <c r="AH119" i="62"/>
  <c r="AI119" i="62" s="1"/>
  <c r="AG138" i="62"/>
  <c r="V16" i="63" s="1"/>
  <c r="AH110" i="62"/>
  <c r="AI110" i="62" s="1"/>
  <c r="AH130" i="62"/>
  <c r="AI130" i="62" s="1"/>
  <c r="AH133" i="62"/>
  <c r="AI133" i="62" s="1"/>
  <c r="AH135" i="62"/>
  <c r="AI135" i="62" s="1"/>
  <c r="AH137" i="62"/>
  <c r="AI137" i="62" s="1"/>
  <c r="AH121" i="62"/>
  <c r="AI121" i="62" s="1"/>
  <c r="AH132" i="62"/>
  <c r="AI132" i="62" s="1"/>
  <c r="AG114" i="62"/>
  <c r="V15" i="63" s="1"/>
  <c r="AH113" i="62"/>
  <c r="AI113" i="62" s="1"/>
  <c r="AH107" i="62"/>
  <c r="AI107" i="62" s="1"/>
  <c r="AH106" i="62"/>
  <c r="AI106" i="62" s="1"/>
  <c r="AH108" i="62"/>
  <c r="AI108" i="62" s="1"/>
  <c r="AH105" i="62"/>
  <c r="AI105" i="62" s="1"/>
  <c r="AH111" i="62"/>
  <c r="AI111" i="62" s="1"/>
  <c r="AH109" i="62"/>
  <c r="AI109" i="62" s="1"/>
  <c r="AH103" i="62"/>
  <c r="AI103" i="62" s="1"/>
  <c r="AH112" i="62"/>
  <c r="AI112" i="62" s="1"/>
  <c r="AH104" i="62"/>
  <c r="AI104" i="62" s="1"/>
  <c r="AH91" i="62"/>
  <c r="AI91" i="62" s="1"/>
  <c r="AH97" i="62"/>
  <c r="AI97" i="62" s="1"/>
  <c r="AH79" i="62"/>
  <c r="AI79" i="62" s="1"/>
  <c r="AH90" i="62"/>
  <c r="AI90" i="62" s="1"/>
  <c r="AH52" i="62"/>
  <c r="AI52" i="62" s="1"/>
  <c r="AH93" i="62"/>
  <c r="AI93" i="62" s="1"/>
  <c r="AH95" i="62"/>
  <c r="AI95" i="62" s="1"/>
  <c r="AH87" i="62"/>
  <c r="AI87" i="62" s="1"/>
  <c r="AH85" i="62"/>
  <c r="AI85" i="62" s="1"/>
  <c r="AH53" i="62"/>
  <c r="AI53" i="62" s="1"/>
  <c r="AH89" i="62"/>
  <c r="AI89" i="62" s="1"/>
  <c r="AH96" i="62"/>
  <c r="AI96" i="62" s="1"/>
  <c r="AH56" i="62"/>
  <c r="AI56" i="62" s="1"/>
  <c r="AH83" i="62"/>
  <c r="AI83" i="62" s="1"/>
  <c r="AH86" i="62"/>
  <c r="AI86" i="62" s="1"/>
  <c r="AH98" i="62"/>
  <c r="AI98" i="62" s="1"/>
  <c r="AH81" i="62"/>
  <c r="AI81" i="62" s="1"/>
  <c r="AH80" i="62"/>
  <c r="AI80" i="62" s="1"/>
  <c r="AH63" i="62"/>
  <c r="AI63" i="62" s="1"/>
  <c r="AH88" i="62"/>
  <c r="AI88" i="62" s="1"/>
  <c r="AH84" i="62"/>
  <c r="AI84" i="62" s="1"/>
  <c r="AH94" i="62"/>
  <c r="AI94" i="62" s="1"/>
  <c r="AH92" i="62"/>
  <c r="AI92" i="62" s="1"/>
  <c r="AH82" i="62"/>
  <c r="AI82" i="62" s="1"/>
  <c r="AG99" i="62"/>
  <c r="V14" i="63" s="1"/>
  <c r="AH61" i="62"/>
  <c r="AI61" i="62" s="1"/>
  <c r="AH55" i="62"/>
  <c r="AI55" i="62" s="1"/>
  <c r="AC75" i="62"/>
  <c r="R13" i="63" s="1"/>
  <c r="AH54" i="62"/>
  <c r="AI54" i="62" s="1"/>
  <c r="AH66" i="62"/>
  <c r="AI66" i="62" s="1"/>
  <c r="AH51" i="62"/>
  <c r="AI51" i="62" s="1"/>
  <c r="AH47" i="62"/>
  <c r="AI47" i="62" s="1"/>
  <c r="AH48" i="62"/>
  <c r="AH65" i="62"/>
  <c r="AI65" i="62" s="1"/>
  <c r="AH57" i="62"/>
  <c r="AI57" i="62" s="1"/>
  <c r="AH70" i="62"/>
  <c r="AI70" i="62" s="1"/>
  <c r="AH69" i="62"/>
  <c r="AI69" i="62" s="1"/>
  <c r="AH67" i="62"/>
  <c r="AI67" i="62" s="1"/>
  <c r="AH60" i="62"/>
  <c r="AI60" i="62" s="1"/>
  <c r="AH44" i="62"/>
  <c r="AI44" i="62" s="1"/>
  <c r="AH71" i="62"/>
  <c r="AI71" i="62" s="1"/>
  <c r="AH43" i="62"/>
  <c r="AI43" i="62" s="1"/>
  <c r="AH42" i="62"/>
  <c r="AI42" i="62" s="1"/>
  <c r="AH59" i="62"/>
  <c r="AI59" i="62" s="1"/>
  <c r="AH58" i="62"/>
  <c r="AI58" i="62" s="1"/>
  <c r="AH38" i="62"/>
  <c r="AI38" i="62" s="1"/>
  <c r="AH40" i="62"/>
  <c r="AI40" i="62" s="1"/>
  <c r="AH64" i="62"/>
  <c r="AI64" i="62" s="1"/>
  <c r="AH62" i="62"/>
  <c r="AI62" i="62" s="1"/>
  <c r="AH33" i="62"/>
  <c r="AI33" i="62" s="1"/>
  <c r="AH68" i="62"/>
  <c r="AI68" i="62" s="1"/>
  <c r="U75" i="62"/>
  <c r="J13" i="63" s="1"/>
  <c r="AH74" i="62"/>
  <c r="AI74" i="62" s="1"/>
  <c r="AH73" i="62"/>
  <c r="AI73" i="62" s="1"/>
  <c r="Y75" i="62"/>
  <c r="N13" i="63" s="1"/>
  <c r="AH72" i="62"/>
  <c r="AI72" i="62" s="1"/>
  <c r="AH41" i="62"/>
  <c r="AI41" i="62" s="1"/>
  <c r="AH39" i="62"/>
  <c r="AI39" i="62" s="1"/>
  <c r="AH37" i="62"/>
  <c r="AI37" i="62" s="1"/>
  <c r="AH36" i="62"/>
  <c r="AI36" i="62" s="1"/>
  <c r="AH35" i="62"/>
  <c r="AI35" i="62" s="1"/>
  <c r="AH34" i="62"/>
  <c r="AI34" i="62" s="1"/>
  <c r="AH32" i="62"/>
  <c r="AI32" i="62" s="1"/>
  <c r="AH46" i="62"/>
  <c r="AI46" i="62" s="1"/>
  <c r="AH31" i="62"/>
  <c r="AI31" i="62" s="1"/>
  <c r="AH45" i="62"/>
  <c r="AI45" i="62" s="1"/>
  <c r="V13" i="63"/>
  <c r="AC199" i="62"/>
  <c r="R23" i="63" s="1"/>
  <c r="AG49" i="62"/>
  <c r="V12" i="63" s="1"/>
  <c r="U167" i="62"/>
  <c r="J20" i="63" s="1"/>
  <c r="Y199" i="62"/>
  <c r="N23" i="63" s="1"/>
  <c r="AC27" i="62"/>
  <c r="R11" i="63" s="1"/>
  <c r="AH23" i="62"/>
  <c r="AH150" i="62"/>
  <c r="AH195" i="62"/>
  <c r="AI195" i="62" s="1"/>
  <c r="AC157" i="62"/>
  <c r="R19" i="63" s="1"/>
  <c r="U192" i="62"/>
  <c r="J22" i="63" s="1"/>
  <c r="AH77" i="62"/>
  <c r="AC192" i="62"/>
  <c r="R22" i="63" s="1"/>
  <c r="AH26" i="62"/>
  <c r="AH22" i="62"/>
  <c r="AI22" i="62" s="1"/>
  <c r="Y192" i="62"/>
  <c r="N22" i="63" s="1"/>
  <c r="U11" i="62"/>
  <c r="J8" i="63" s="1"/>
  <c r="U114" i="62"/>
  <c r="J15" i="63" s="1"/>
  <c r="AC114" i="62"/>
  <c r="R15" i="63" s="1"/>
  <c r="AH24" i="62"/>
  <c r="AG27" i="62"/>
  <c r="V11" i="63" s="1"/>
  <c r="AH25" i="62"/>
  <c r="AH170" i="62"/>
  <c r="AI170" i="62" s="1"/>
  <c r="AH30" i="62"/>
  <c r="AI30" i="62" s="1"/>
  <c r="AG15" i="62"/>
  <c r="V9" i="63" s="1"/>
  <c r="AC11" i="62"/>
  <c r="R8" i="63" s="1"/>
  <c r="AG11" i="62"/>
  <c r="V8" i="63" s="1"/>
  <c r="Y148" i="62"/>
  <c r="N17" i="63" s="1"/>
  <c r="U157" i="62"/>
  <c r="J19" i="63" s="1"/>
  <c r="AH10" i="62"/>
  <c r="AI10" i="62" s="1"/>
  <c r="U49" i="62"/>
  <c r="J12" i="63" s="1"/>
  <c r="AC148" i="62"/>
  <c r="R17" i="63" s="1"/>
  <c r="Y157" i="62"/>
  <c r="N19" i="63" s="1"/>
  <c r="Y49" i="62"/>
  <c r="N12" i="63" s="1"/>
  <c r="U99" i="62"/>
  <c r="J14" i="63" s="1"/>
  <c r="AH78" i="62"/>
  <c r="AI78" i="62" s="1"/>
  <c r="AH17" i="62"/>
  <c r="AI17" i="62" s="1"/>
  <c r="Y114" i="62"/>
  <c r="N15" i="63" s="1"/>
  <c r="AH201" i="62"/>
  <c r="AI201" i="62" s="1"/>
  <c r="AH14" i="62"/>
  <c r="AI14" i="62" s="1"/>
  <c r="AH18" i="62"/>
  <c r="AI18" i="62" s="1"/>
  <c r="J204" i="62"/>
  <c r="U15" i="62"/>
  <c r="J9" i="63" s="1"/>
  <c r="Y15" i="62"/>
  <c r="N9" i="63" s="1"/>
  <c r="AG19" i="62"/>
  <c r="V10" i="63" s="1"/>
  <c r="AH141" i="62"/>
  <c r="AI141" i="62" s="1"/>
  <c r="Y171" i="62"/>
  <c r="N21" i="63" s="1"/>
  <c r="AC15" i="62"/>
  <c r="R9" i="63" s="1"/>
  <c r="AC99" i="62"/>
  <c r="R14" i="63" s="1"/>
  <c r="AC171" i="62"/>
  <c r="R21" i="63" s="1"/>
  <c r="AG171" i="62"/>
  <c r="V21" i="63" s="1"/>
  <c r="U199" i="62"/>
  <c r="J23" i="63" s="1"/>
  <c r="T25" i="63"/>
  <c r="K204" i="62"/>
  <c r="AH117" i="62"/>
  <c r="AI117" i="62" s="1"/>
  <c r="AH174" i="62"/>
  <c r="AI174" i="62" s="1"/>
  <c r="U203" i="62"/>
  <c r="J24" i="63" s="1"/>
  <c r="AH29" i="62"/>
  <c r="M204" i="62"/>
  <c r="U27" i="62"/>
  <c r="J11" i="63" s="1"/>
  <c r="AH202" i="62"/>
  <c r="AI202" i="62" s="1"/>
  <c r="Y27" i="62"/>
  <c r="N11" i="63" s="1"/>
  <c r="AH102" i="62"/>
  <c r="AI102" i="62" s="1"/>
  <c r="U148" i="62"/>
  <c r="J17" i="63" s="1"/>
  <c r="AC167" i="62"/>
  <c r="R20" i="63" s="1"/>
  <c r="Y153" i="62"/>
  <c r="N18" i="63" s="1"/>
  <c r="AC49" i="62"/>
  <c r="R12" i="63" s="1"/>
  <c r="AC153" i="62"/>
  <c r="R18" i="63" s="1"/>
  <c r="AH160" i="62"/>
  <c r="AI160" i="62" s="1"/>
  <c r="V18" i="63"/>
  <c r="Y167" i="62"/>
  <c r="N20" i="63" s="1"/>
  <c r="X204" i="62"/>
  <c r="Z204" i="62"/>
  <c r="V23" i="63"/>
  <c r="Y11" i="62"/>
  <c r="N8" i="63" s="1"/>
  <c r="AA204" i="62"/>
  <c r="Y19" i="62"/>
  <c r="N10" i="63" s="1"/>
  <c r="Y99" i="62"/>
  <c r="N14" i="63" s="1"/>
  <c r="U138" i="62"/>
  <c r="J16" i="63" s="1"/>
  <c r="O204" i="62"/>
  <c r="AC19" i="62"/>
  <c r="R10" i="63" s="1"/>
  <c r="Y138" i="62"/>
  <c r="N16" i="63" s="1"/>
  <c r="AC138" i="62"/>
  <c r="R16" i="63" s="1"/>
  <c r="AH156" i="62"/>
  <c r="AI156" i="62" s="1"/>
  <c r="U171" i="62"/>
  <c r="J21" i="63" s="1"/>
  <c r="O25" i="63"/>
  <c r="P25" i="63"/>
  <c r="E25" i="63"/>
  <c r="G25" i="63"/>
  <c r="H25" i="63"/>
  <c r="I25" i="63"/>
  <c r="K25" i="63"/>
  <c r="L25" i="63"/>
  <c r="Q25" i="63"/>
  <c r="S25" i="63"/>
  <c r="AB204" i="62"/>
  <c r="M8" i="63"/>
  <c r="M25" i="63" s="1"/>
  <c r="F9" i="63"/>
  <c r="F25" i="63" s="1"/>
  <c r="AH9" i="62"/>
  <c r="AH159" i="62"/>
  <c r="N204" i="62"/>
  <c r="AD204" i="62"/>
  <c r="AH151" i="62"/>
  <c r="AI151" i="62" s="1"/>
  <c r="AE204" i="62"/>
  <c r="AH101" i="62"/>
  <c r="AF204" i="62"/>
  <c r="D10" i="63"/>
  <c r="D25" i="63" s="1"/>
  <c r="AH13" i="62"/>
  <c r="AH169" i="62"/>
  <c r="B8" i="63"/>
  <c r="B25" i="63" s="1"/>
  <c r="R204" i="62"/>
  <c r="C8" i="63"/>
  <c r="C25" i="63" s="1"/>
  <c r="U19" i="62"/>
  <c r="J10" i="63" s="1"/>
  <c r="AH116" i="62"/>
  <c r="S204" i="62"/>
  <c r="AH21" i="62"/>
  <c r="AH173" i="62"/>
  <c r="T204" i="62"/>
  <c r="AH140" i="62"/>
  <c r="V204" i="62"/>
  <c r="AH194" i="62"/>
  <c r="W204" i="62"/>
  <c r="U153" i="62"/>
  <c r="J18" i="63" s="1"/>
  <c r="AH155" i="62"/>
  <c r="AI298" i="60"/>
  <c r="AI297" i="60"/>
  <c r="AI306" i="60"/>
  <c r="AI290" i="60"/>
  <c r="AI305" i="60"/>
  <c r="AI289" i="60"/>
  <c r="AI304" i="60"/>
  <c r="AI288" i="60"/>
  <c r="AI303" i="60"/>
  <c r="AI287" i="60"/>
  <c r="AI296" i="60"/>
  <c r="AI302" i="60"/>
  <c r="AI301" i="60"/>
  <c r="AI300" i="60"/>
  <c r="AI299" i="60"/>
  <c r="AG307" i="60"/>
  <c r="AH295" i="60"/>
  <c r="AH280" i="60"/>
  <c r="AH276" i="60"/>
  <c r="AI276" i="60" s="1"/>
  <c r="AG278" i="60"/>
  <c r="AH277" i="60"/>
  <c r="V19" i="61"/>
  <c r="AI252" i="60"/>
  <c r="V17" i="61"/>
  <c r="AI227" i="60"/>
  <c r="AI235" i="60"/>
  <c r="AI225" i="60"/>
  <c r="AI243" i="60"/>
  <c r="AI233" i="60"/>
  <c r="AI241" i="60"/>
  <c r="V16" i="61"/>
  <c r="AH185" i="60"/>
  <c r="AI185" i="60" s="1"/>
  <c r="AH174" i="60"/>
  <c r="AI174" i="60" s="1"/>
  <c r="AH173" i="60"/>
  <c r="AI173" i="60" s="1"/>
  <c r="AH178" i="60"/>
  <c r="AI178" i="60" s="1"/>
  <c r="AH175" i="60"/>
  <c r="AI175" i="60" s="1"/>
  <c r="AH177" i="60"/>
  <c r="AI177" i="60" s="1"/>
  <c r="V15" i="61"/>
  <c r="AH176" i="60"/>
  <c r="AI176" i="60" s="1"/>
  <c r="AH112" i="60"/>
  <c r="AH146" i="60"/>
  <c r="AI147" i="60" s="1"/>
  <c r="AH140" i="60"/>
  <c r="AI141" i="60" s="1"/>
  <c r="AH151" i="60"/>
  <c r="AH139" i="60"/>
  <c r="AI140" i="60" s="1"/>
  <c r="AH111" i="60"/>
  <c r="AH145" i="60"/>
  <c r="AI146" i="60" s="1"/>
  <c r="AH110" i="60"/>
  <c r="AH94" i="60"/>
  <c r="AH141" i="60"/>
  <c r="AI142" i="60" s="1"/>
  <c r="AH148" i="60"/>
  <c r="AH143" i="60"/>
  <c r="AI144" i="60" s="1"/>
  <c r="AH144" i="60"/>
  <c r="AI145" i="60" s="1"/>
  <c r="R13" i="61"/>
  <c r="AH142" i="60"/>
  <c r="AI143" i="60" s="1"/>
  <c r="AH147" i="60"/>
  <c r="AI148" i="60" s="1"/>
  <c r="V14" i="61"/>
  <c r="AH109" i="60"/>
  <c r="AH93" i="60"/>
  <c r="AH106" i="60"/>
  <c r="AH96" i="60"/>
  <c r="AH103" i="60"/>
  <c r="AH87" i="60"/>
  <c r="AH108" i="60"/>
  <c r="AH92" i="60"/>
  <c r="AH107" i="60"/>
  <c r="AH91" i="60"/>
  <c r="AH90" i="60"/>
  <c r="AH95" i="60"/>
  <c r="AH114" i="60"/>
  <c r="AH98" i="60"/>
  <c r="AH113" i="60"/>
  <c r="AH97" i="60"/>
  <c r="AH104" i="60"/>
  <c r="AH88" i="60"/>
  <c r="AH102" i="60"/>
  <c r="AH101" i="60"/>
  <c r="AH105" i="60"/>
  <c r="AH100" i="60"/>
  <c r="AH89" i="60"/>
  <c r="AH99" i="60"/>
  <c r="AH86" i="60"/>
  <c r="AH85" i="60"/>
  <c r="AH84" i="60"/>
  <c r="AH83" i="60"/>
  <c r="AG115" i="60"/>
  <c r="V13" i="61" s="1"/>
  <c r="V11" i="61"/>
  <c r="Y79" i="60"/>
  <c r="N12" i="61" s="1"/>
  <c r="AH43" i="60"/>
  <c r="AI43" i="60" s="1"/>
  <c r="AH42" i="60"/>
  <c r="AI42" i="60" s="1"/>
  <c r="AH47" i="60"/>
  <c r="AI47" i="60" s="1"/>
  <c r="AH46" i="60"/>
  <c r="AI46" i="60" s="1"/>
  <c r="AH45" i="60"/>
  <c r="AI45" i="60" s="1"/>
  <c r="AH44" i="60"/>
  <c r="AI44" i="60" s="1"/>
  <c r="AH29" i="60"/>
  <c r="AI29" i="60" s="1"/>
  <c r="V10" i="61"/>
  <c r="AH25" i="60"/>
  <c r="AI25" i="60" s="1"/>
  <c r="AH26" i="60"/>
  <c r="AI26" i="60" s="1"/>
  <c r="AH28" i="60"/>
  <c r="AI28" i="60" s="1"/>
  <c r="AH24" i="60"/>
  <c r="N10" i="61"/>
  <c r="AH31" i="60"/>
  <c r="AI31" i="60" s="1"/>
  <c r="AH27" i="60"/>
  <c r="AI27" i="60" s="1"/>
  <c r="AH30" i="60"/>
  <c r="AI30" i="60" s="1"/>
  <c r="J10" i="61"/>
  <c r="V9" i="61"/>
  <c r="AG15" i="60"/>
  <c r="AH71" i="60"/>
  <c r="AI71" i="60" s="1"/>
  <c r="J8" i="61"/>
  <c r="AI13" i="60"/>
  <c r="N13" i="61"/>
  <c r="AI14" i="60"/>
  <c r="P19" i="61"/>
  <c r="P25" i="61" s="1"/>
  <c r="AI12" i="60"/>
  <c r="W354" i="60"/>
  <c r="L24" i="61" s="1"/>
  <c r="U284" i="60"/>
  <c r="J21" i="61" s="1"/>
  <c r="AI11" i="60"/>
  <c r="J18" i="61"/>
  <c r="AH335" i="60"/>
  <c r="AI335" i="60" s="1"/>
  <c r="AG354" i="60"/>
  <c r="V24" i="61" s="1"/>
  <c r="N18" i="61"/>
  <c r="AH9" i="60"/>
  <c r="AI9" i="60" s="1"/>
  <c r="Y260" i="60"/>
  <c r="N19" i="61" s="1"/>
  <c r="N11" i="61"/>
  <c r="AH157" i="60"/>
  <c r="AI157" i="60" s="1"/>
  <c r="AH162" i="60"/>
  <c r="AI162" i="60" s="1"/>
  <c r="AH337" i="60"/>
  <c r="AI337" i="60" s="1"/>
  <c r="AH271" i="60"/>
  <c r="AI271" i="60" s="1"/>
  <c r="AH275" i="60"/>
  <c r="AI275" i="60" s="1"/>
  <c r="AH322" i="60"/>
  <c r="AI322" i="60" s="1"/>
  <c r="AH169" i="60"/>
  <c r="AI169" i="60" s="1"/>
  <c r="AH321" i="60"/>
  <c r="AI321" i="60" s="1"/>
  <c r="J15" i="61"/>
  <c r="R19" i="61"/>
  <c r="AH333" i="60"/>
  <c r="AI333" i="60" s="1"/>
  <c r="N17" i="61"/>
  <c r="AH318" i="60"/>
  <c r="AI318" i="60" s="1"/>
  <c r="AH120" i="60"/>
  <c r="AI121" i="60" s="1"/>
  <c r="AH152" i="60"/>
  <c r="AI152" i="60" s="1"/>
  <c r="R18" i="61"/>
  <c r="AH269" i="60"/>
  <c r="AI269" i="60" s="1"/>
  <c r="AH314" i="60"/>
  <c r="AI314" i="60" s="1"/>
  <c r="AH330" i="60"/>
  <c r="AI330" i="60" s="1"/>
  <c r="R8" i="61"/>
  <c r="AH167" i="60"/>
  <c r="AI167" i="60" s="1"/>
  <c r="AH39" i="60"/>
  <c r="AI39" i="60" s="1"/>
  <c r="AH281" i="60"/>
  <c r="AI281" i="60" s="1"/>
  <c r="AH78" i="60"/>
  <c r="AI78" i="60" s="1"/>
  <c r="AH64" i="60"/>
  <c r="AI64" i="60" s="1"/>
  <c r="AH69" i="60"/>
  <c r="AI69" i="60" s="1"/>
  <c r="AH123" i="60"/>
  <c r="AI124" i="60" s="1"/>
  <c r="AH127" i="60"/>
  <c r="AI128" i="60" s="1"/>
  <c r="AH131" i="60"/>
  <c r="AI132" i="60" s="1"/>
  <c r="AH165" i="60"/>
  <c r="AI165" i="60" s="1"/>
  <c r="AH222" i="60"/>
  <c r="AI222" i="60" s="1"/>
  <c r="J11" i="61"/>
  <c r="AH59" i="60"/>
  <c r="AI59" i="60" s="1"/>
  <c r="AH75" i="60"/>
  <c r="AI75" i="60" s="1"/>
  <c r="R17" i="61"/>
  <c r="AH317" i="60"/>
  <c r="AI317" i="60" s="1"/>
  <c r="AH54" i="60"/>
  <c r="AI54" i="60" s="1"/>
  <c r="AH166" i="60"/>
  <c r="AI166" i="60" s="1"/>
  <c r="AH171" i="60"/>
  <c r="AI171" i="60" s="1"/>
  <c r="R22" i="61"/>
  <c r="Y352" i="60"/>
  <c r="AH352" i="60" s="1"/>
  <c r="AH60" i="60"/>
  <c r="AI60" i="60" s="1"/>
  <c r="AH76" i="60"/>
  <c r="AI76" i="60" s="1"/>
  <c r="AH124" i="60"/>
  <c r="AI125" i="60" s="1"/>
  <c r="AH218" i="60"/>
  <c r="AI218" i="60" s="1"/>
  <c r="AH329" i="60"/>
  <c r="AI329" i="60" s="1"/>
  <c r="AH34" i="60"/>
  <c r="AH55" i="60"/>
  <c r="AI55" i="60" s="1"/>
  <c r="AH319" i="60"/>
  <c r="AI319" i="60" s="1"/>
  <c r="R10" i="61"/>
  <c r="N23" i="61"/>
  <c r="AH129" i="60"/>
  <c r="AI130" i="60" s="1"/>
  <c r="AH137" i="60"/>
  <c r="AI138" i="60" s="1"/>
  <c r="AH325" i="60"/>
  <c r="AI325" i="60" s="1"/>
  <c r="AH56" i="60"/>
  <c r="AI56" i="60" s="1"/>
  <c r="AH72" i="60"/>
  <c r="AI72" i="60" s="1"/>
  <c r="R21" i="61"/>
  <c r="AH17" i="60"/>
  <c r="J9" i="61"/>
  <c r="AH36" i="60"/>
  <c r="AI36" i="60" s="1"/>
  <c r="AH40" i="60"/>
  <c r="AI40" i="60" s="1"/>
  <c r="AH73" i="60"/>
  <c r="AI73" i="60" s="1"/>
  <c r="AH158" i="60"/>
  <c r="AI158" i="60" s="1"/>
  <c r="AH274" i="60"/>
  <c r="AI274" i="60" s="1"/>
  <c r="AH326" i="60"/>
  <c r="AI326" i="60" s="1"/>
  <c r="AH68" i="60"/>
  <c r="AI68" i="60" s="1"/>
  <c r="AH126" i="60"/>
  <c r="AI127" i="60" s="1"/>
  <c r="AH130" i="60"/>
  <c r="AI131" i="60" s="1"/>
  <c r="AH134" i="60"/>
  <c r="AI135" i="60" s="1"/>
  <c r="AH138" i="60"/>
  <c r="AI139" i="60" s="1"/>
  <c r="AH221" i="60"/>
  <c r="AI221" i="60" s="1"/>
  <c r="AH286" i="60"/>
  <c r="AI286" i="60" s="1"/>
  <c r="AH81" i="60"/>
  <c r="AH267" i="60"/>
  <c r="AI267" i="60" s="1"/>
  <c r="AH311" i="60"/>
  <c r="AH316" i="60"/>
  <c r="AI316" i="60" s="1"/>
  <c r="AH74" i="60"/>
  <c r="AI74" i="60" s="1"/>
  <c r="AC117" i="60"/>
  <c r="R14" i="61" s="1"/>
  <c r="J13" i="61"/>
  <c r="AH153" i="60"/>
  <c r="AI153" i="60" s="1"/>
  <c r="AH161" i="60"/>
  <c r="AI161" i="60" s="1"/>
  <c r="K19" i="61"/>
  <c r="AH324" i="60"/>
  <c r="AI324" i="60" s="1"/>
  <c r="AH35" i="60"/>
  <c r="AI35" i="60" s="1"/>
  <c r="AH65" i="60"/>
  <c r="AI65" i="60" s="1"/>
  <c r="AH70" i="60"/>
  <c r="AI70" i="60" s="1"/>
  <c r="AH118" i="60"/>
  <c r="AI119" i="60" s="1"/>
  <c r="AH122" i="60"/>
  <c r="AI123" i="60" s="1"/>
  <c r="AH125" i="60"/>
  <c r="AI126" i="60" s="1"/>
  <c r="AH217" i="60"/>
  <c r="J355" i="60"/>
  <c r="AH270" i="60"/>
  <c r="AI270" i="60" s="1"/>
  <c r="AH334" i="60"/>
  <c r="AI334" i="60" s="1"/>
  <c r="V354" i="60"/>
  <c r="K24" i="61" s="1"/>
  <c r="AC79" i="60"/>
  <c r="R12" i="61" s="1"/>
  <c r="AH133" i="60"/>
  <c r="AI134" i="60" s="1"/>
  <c r="J23" i="61"/>
  <c r="AH172" i="60"/>
  <c r="AI172" i="60" s="1"/>
  <c r="AH315" i="60"/>
  <c r="AI315" i="60" s="1"/>
  <c r="AH51" i="60"/>
  <c r="AI51" i="60" s="1"/>
  <c r="AH66" i="60"/>
  <c r="AI66" i="60" s="1"/>
  <c r="AH154" i="60"/>
  <c r="AI154" i="60" s="1"/>
  <c r="J22" i="61"/>
  <c r="AH320" i="60"/>
  <c r="AI320" i="60" s="1"/>
  <c r="AH61" i="60"/>
  <c r="AI61" i="60" s="1"/>
  <c r="AH119" i="60"/>
  <c r="AI120" i="60" s="1"/>
  <c r="AH163" i="60"/>
  <c r="AI163" i="60" s="1"/>
  <c r="AH168" i="60"/>
  <c r="AI168" i="60" s="1"/>
  <c r="AH219" i="60"/>
  <c r="AI219" i="60" s="1"/>
  <c r="AD355" i="60"/>
  <c r="AH331" i="60"/>
  <c r="AI331" i="60" s="1"/>
  <c r="X354" i="60"/>
  <c r="M24" i="61" s="1"/>
  <c r="M25" i="61" s="1"/>
  <c r="AH18" i="60"/>
  <c r="AI18" i="60" s="1"/>
  <c r="AH37" i="60"/>
  <c r="AI37" i="60" s="1"/>
  <c r="AH52" i="60"/>
  <c r="AI52" i="60" s="1"/>
  <c r="AH57" i="60"/>
  <c r="AI57" i="60" s="1"/>
  <c r="AH67" i="60"/>
  <c r="AI67" i="60" s="1"/>
  <c r="AH135" i="60"/>
  <c r="AI136" i="60" s="1"/>
  <c r="AH181" i="60"/>
  <c r="AH268" i="60"/>
  <c r="AI268" i="60" s="1"/>
  <c r="AH272" i="60"/>
  <c r="AI272" i="60" s="1"/>
  <c r="V23" i="61"/>
  <c r="AH336" i="60"/>
  <c r="AI336" i="60" s="1"/>
  <c r="AC354" i="60"/>
  <c r="R24" i="61" s="1"/>
  <c r="AC22" i="60"/>
  <c r="R9" i="61" s="1"/>
  <c r="AH62" i="60"/>
  <c r="AI62" i="60" s="1"/>
  <c r="AH77" i="60"/>
  <c r="AI77" i="60" s="1"/>
  <c r="N15" i="61"/>
  <c r="AH155" i="60"/>
  <c r="AI155" i="60" s="1"/>
  <c r="AH164" i="60"/>
  <c r="AI164" i="60" s="1"/>
  <c r="AH41" i="60"/>
  <c r="AI41" i="60" s="1"/>
  <c r="AG79" i="60"/>
  <c r="V12" i="61" s="1"/>
  <c r="R15" i="61"/>
  <c r="AH159" i="60"/>
  <c r="AI159" i="60" s="1"/>
  <c r="AH220" i="60"/>
  <c r="AI220" i="60" s="1"/>
  <c r="J20" i="61"/>
  <c r="AH312" i="60"/>
  <c r="AI312" i="60" s="1"/>
  <c r="AH327" i="60"/>
  <c r="AI327" i="60" s="1"/>
  <c r="AH332" i="60"/>
  <c r="AI332" i="60" s="1"/>
  <c r="V18" i="61"/>
  <c r="N20" i="61"/>
  <c r="AH38" i="60"/>
  <c r="AI38" i="60" s="1"/>
  <c r="AH53" i="60"/>
  <c r="AI53" i="60" s="1"/>
  <c r="J14" i="61"/>
  <c r="AH128" i="60"/>
  <c r="AI129" i="60" s="1"/>
  <c r="AH132" i="60"/>
  <c r="AI133" i="60" s="1"/>
  <c r="T355" i="60"/>
  <c r="R20" i="61"/>
  <c r="AH273" i="60"/>
  <c r="AI273" i="60" s="1"/>
  <c r="AI10" i="60"/>
  <c r="R11" i="61"/>
  <c r="AH58" i="60"/>
  <c r="AI58" i="60" s="1"/>
  <c r="AH63" i="60"/>
  <c r="AI63" i="60" s="1"/>
  <c r="N14" i="61"/>
  <c r="AH136" i="60"/>
  <c r="AI137" i="60" s="1"/>
  <c r="AH156" i="60"/>
  <c r="AI156" i="60" s="1"/>
  <c r="AH160" i="60"/>
  <c r="AI160" i="60" s="1"/>
  <c r="V20" i="61"/>
  <c r="V21" i="61"/>
  <c r="AH313" i="60"/>
  <c r="AI313" i="60" s="1"/>
  <c r="AH328" i="60"/>
  <c r="AI328" i="60" s="1"/>
  <c r="AH121" i="60"/>
  <c r="AI122" i="60" s="1"/>
  <c r="AH170" i="60"/>
  <c r="AI170" i="60" s="1"/>
  <c r="AH259" i="60"/>
  <c r="AH266" i="60"/>
  <c r="AI266" i="60" s="1"/>
  <c r="R23" i="61"/>
  <c r="AH323" i="60"/>
  <c r="AI323" i="60" s="1"/>
  <c r="D25" i="61"/>
  <c r="E25" i="61"/>
  <c r="F25" i="61"/>
  <c r="H25" i="61"/>
  <c r="O25" i="61"/>
  <c r="Q25" i="61"/>
  <c r="AH250" i="60"/>
  <c r="AI250" i="60" s="1"/>
  <c r="J19" i="61"/>
  <c r="N21" i="61"/>
  <c r="K8" i="61"/>
  <c r="S10" i="61"/>
  <c r="S25" i="61" s="1"/>
  <c r="B17" i="61"/>
  <c r="B25" i="61" s="1"/>
  <c r="AH82" i="60"/>
  <c r="AI82" i="60" s="1"/>
  <c r="Z355" i="60"/>
  <c r="L8" i="61"/>
  <c r="T10" i="61"/>
  <c r="T25" i="61" s="1"/>
  <c r="AH50" i="60"/>
  <c r="AH309" i="60"/>
  <c r="U354" i="60"/>
  <c r="J24" i="61" s="1"/>
  <c r="N9" i="61"/>
  <c r="AH265" i="60"/>
  <c r="N22" i="61"/>
  <c r="AB355" i="60"/>
  <c r="M355" i="60"/>
  <c r="Y353" i="60"/>
  <c r="N355" i="60"/>
  <c r="O355" i="60"/>
  <c r="AH310" i="60"/>
  <c r="AI310" i="60" s="1"/>
  <c r="I15" i="61"/>
  <c r="I25" i="61" s="1"/>
  <c r="U25" i="61"/>
  <c r="AH249" i="60"/>
  <c r="S355" i="60"/>
  <c r="C8" i="61"/>
  <c r="AI311" i="60" l="1"/>
  <c r="AI105" i="56"/>
  <c r="X22" i="57" s="1"/>
  <c r="W25" i="57"/>
  <c r="AI84" i="56"/>
  <c r="X17" i="57" s="1"/>
  <c r="AH125" i="56"/>
  <c r="AJ104" i="56" s="1"/>
  <c r="N17" i="57"/>
  <c r="N25" i="57" s="1"/>
  <c r="Y125" i="56"/>
  <c r="AI374" i="54"/>
  <c r="AH426" i="54"/>
  <c r="V28" i="55"/>
  <c r="V29" i="55" s="1"/>
  <c r="AI25" i="64"/>
  <c r="AH47" i="64"/>
  <c r="AC76" i="64"/>
  <c r="AH19" i="64"/>
  <c r="AH71" i="64"/>
  <c r="AI71" i="64" s="1"/>
  <c r="X23" i="65" s="1"/>
  <c r="R25" i="65"/>
  <c r="Y76" i="64"/>
  <c r="N25" i="65"/>
  <c r="AI29" i="64"/>
  <c r="V25" i="65"/>
  <c r="AG76" i="64"/>
  <c r="AI57" i="64"/>
  <c r="AH59" i="64"/>
  <c r="AI63" i="64"/>
  <c r="X21" i="65" s="1"/>
  <c r="W21" i="65"/>
  <c r="AI21" i="64"/>
  <c r="AH23" i="64"/>
  <c r="AI27" i="64"/>
  <c r="X12" i="65" s="1"/>
  <c r="W12" i="65"/>
  <c r="AI53" i="64"/>
  <c r="AH55" i="64"/>
  <c r="W17" i="65"/>
  <c r="AI47" i="64"/>
  <c r="X17" i="65" s="1"/>
  <c r="AI31" i="64"/>
  <c r="X13" i="65" s="1"/>
  <c r="W13" i="65"/>
  <c r="AI41" i="64"/>
  <c r="AH43" i="64"/>
  <c r="AI33" i="64"/>
  <c r="AH35" i="64"/>
  <c r="W9" i="65"/>
  <c r="AI15" i="64"/>
  <c r="X9" i="65" s="1"/>
  <c r="W23" i="65"/>
  <c r="AH11" i="64"/>
  <c r="AI9" i="64"/>
  <c r="AI49" i="64"/>
  <c r="AH51" i="64"/>
  <c r="AI19" i="64"/>
  <c r="X10" i="65" s="1"/>
  <c r="W10" i="65"/>
  <c r="AI65" i="64"/>
  <c r="AH67" i="64"/>
  <c r="AI37" i="64"/>
  <c r="AH39" i="64"/>
  <c r="J25" i="65"/>
  <c r="U76" i="64"/>
  <c r="AH195" i="58"/>
  <c r="AI183" i="58"/>
  <c r="W22" i="59"/>
  <c r="AI220" i="58"/>
  <c r="X22" i="59" s="1"/>
  <c r="AH160" i="58"/>
  <c r="AI129" i="58"/>
  <c r="W23" i="59"/>
  <c r="AI233" i="58"/>
  <c r="X23" i="59" s="1"/>
  <c r="AI127" i="58"/>
  <c r="X15" i="59" s="1"/>
  <c r="W15" i="59"/>
  <c r="W9" i="59"/>
  <c r="AI17" i="58"/>
  <c r="X9" i="59" s="1"/>
  <c r="W12" i="59"/>
  <c r="AI57" i="58"/>
  <c r="X12" i="59" s="1"/>
  <c r="AH170" i="58"/>
  <c r="AI162" i="58"/>
  <c r="AI118" i="58"/>
  <c r="W21" i="59"/>
  <c r="AI198" i="58"/>
  <c r="X21" i="59" s="1"/>
  <c r="AI86" i="58"/>
  <c r="W14" i="59"/>
  <c r="AI110" i="58"/>
  <c r="X14" i="59" s="1"/>
  <c r="AH79" i="58"/>
  <c r="AI59" i="58"/>
  <c r="W11" i="59"/>
  <c r="AI38" i="58"/>
  <c r="X11" i="59" s="1"/>
  <c r="AC238" i="58"/>
  <c r="AH13" i="58"/>
  <c r="AI9" i="58"/>
  <c r="AI19" i="58"/>
  <c r="AH21" i="58"/>
  <c r="R25" i="59"/>
  <c r="J25" i="59"/>
  <c r="U238" i="58"/>
  <c r="AG238" i="58"/>
  <c r="V25" i="59"/>
  <c r="AI130" i="58"/>
  <c r="AH176" i="58"/>
  <c r="AI172" i="58"/>
  <c r="W24" i="59"/>
  <c r="AI237" i="58"/>
  <c r="X24" i="59" s="1"/>
  <c r="AI177" i="62"/>
  <c r="AI183" i="62"/>
  <c r="AI175" i="62"/>
  <c r="AI186" i="62"/>
  <c r="AH167" i="62"/>
  <c r="AI178" i="62"/>
  <c r="AH192" i="62"/>
  <c r="AH148" i="62"/>
  <c r="AI150" i="62"/>
  <c r="AH153" i="62"/>
  <c r="AI153" i="62" s="1"/>
  <c r="X18" i="63" s="1"/>
  <c r="AH138" i="62"/>
  <c r="AH114" i="62"/>
  <c r="AI77" i="62"/>
  <c r="AH99" i="62"/>
  <c r="AI99" i="62" s="1"/>
  <c r="X14" i="63" s="1"/>
  <c r="AH75" i="62"/>
  <c r="AI75" i="62" s="1"/>
  <c r="X13" i="63" s="1"/>
  <c r="AI29" i="62"/>
  <c r="AH49" i="62"/>
  <c r="AI49" i="62" s="1"/>
  <c r="X12" i="63" s="1"/>
  <c r="AH27" i="62"/>
  <c r="AH203" i="62"/>
  <c r="W24" i="63" s="1"/>
  <c r="AH19" i="62"/>
  <c r="AI19" i="62" s="1"/>
  <c r="X10" i="63" s="1"/>
  <c r="V25" i="63"/>
  <c r="J25" i="63"/>
  <c r="AG204" i="62"/>
  <c r="AC204" i="62"/>
  <c r="R25" i="63"/>
  <c r="AH157" i="62"/>
  <c r="AI155" i="62"/>
  <c r="AI159" i="62"/>
  <c r="AH11" i="62"/>
  <c r="AI9" i="62"/>
  <c r="AI140" i="62"/>
  <c r="AI169" i="62"/>
  <c r="AH171" i="62"/>
  <c r="N25" i="63"/>
  <c r="AI194" i="62"/>
  <c r="Y204" i="62"/>
  <c r="AI13" i="62"/>
  <c r="AH15" i="62"/>
  <c r="U204" i="62"/>
  <c r="AI173" i="62"/>
  <c r="AI116" i="62"/>
  <c r="AI101" i="62"/>
  <c r="AI21" i="62"/>
  <c r="AI295" i="60"/>
  <c r="AH278" i="60"/>
  <c r="AI284" i="60"/>
  <c r="AI277" i="60"/>
  <c r="AI259" i="60"/>
  <c r="AI217" i="60"/>
  <c r="AI247" i="60"/>
  <c r="X17" i="61" s="1"/>
  <c r="AI215" i="60"/>
  <c r="X16" i="61" s="1"/>
  <c r="W15" i="61"/>
  <c r="AI151" i="60"/>
  <c r="AI81" i="60"/>
  <c r="AH115" i="60"/>
  <c r="W13" i="61" s="1"/>
  <c r="AH48" i="60"/>
  <c r="AI34" i="60"/>
  <c r="AH32" i="60"/>
  <c r="AH260" i="60"/>
  <c r="AI260" i="60" s="1"/>
  <c r="AA355" i="60"/>
  <c r="AI17" i="60"/>
  <c r="AH22" i="60"/>
  <c r="AI22" i="60" s="1"/>
  <c r="Y354" i="60"/>
  <c r="N24" i="61" s="1"/>
  <c r="W355" i="60"/>
  <c r="L25" i="61"/>
  <c r="AH15" i="60"/>
  <c r="W8" i="61" s="1"/>
  <c r="AI181" i="60"/>
  <c r="K25" i="61"/>
  <c r="AH117" i="60"/>
  <c r="V355" i="60"/>
  <c r="AC355" i="60"/>
  <c r="R25" i="61"/>
  <c r="X355" i="60"/>
  <c r="AI24" i="60"/>
  <c r="AH353" i="60"/>
  <c r="AI353" i="60" s="1"/>
  <c r="AI309" i="60"/>
  <c r="AI265" i="60"/>
  <c r="AH79" i="60"/>
  <c r="AI50" i="60"/>
  <c r="AI249" i="60"/>
  <c r="W16" i="61"/>
  <c r="AI280" i="60"/>
  <c r="N8" i="61"/>
  <c r="AI352" i="60"/>
  <c r="V8" i="61"/>
  <c r="V25" i="61" s="1"/>
  <c r="AI32" i="60" l="1"/>
  <c r="AH355" i="60"/>
  <c r="AJ19" i="56"/>
  <c r="AJ49" i="56"/>
  <c r="AJ109" i="56"/>
  <c r="AJ119" i="56"/>
  <c r="AJ90" i="56"/>
  <c r="AJ42" i="56"/>
  <c r="AJ66" i="56"/>
  <c r="AJ110" i="56"/>
  <c r="AJ53" i="56"/>
  <c r="AJ25" i="56"/>
  <c r="AJ77" i="56"/>
  <c r="AJ86" i="56"/>
  <c r="AJ30" i="56"/>
  <c r="AJ32" i="56"/>
  <c r="AJ11" i="56"/>
  <c r="AJ31" i="56"/>
  <c r="AJ76" i="56"/>
  <c r="AJ124" i="56"/>
  <c r="Y24" i="57" s="1"/>
  <c r="AJ91" i="56"/>
  <c r="AJ100" i="56"/>
  <c r="Y21" i="57" s="1"/>
  <c r="AJ60" i="56"/>
  <c r="AJ94" i="56"/>
  <c r="AJ23" i="56"/>
  <c r="AJ37" i="56"/>
  <c r="AI125" i="56"/>
  <c r="X25" i="57" s="1"/>
  <c r="AJ17" i="56"/>
  <c r="AJ117" i="56"/>
  <c r="AJ102" i="56"/>
  <c r="AJ87" i="56"/>
  <c r="AJ45" i="56"/>
  <c r="AJ34" i="56"/>
  <c r="AJ43" i="56"/>
  <c r="AJ26" i="56"/>
  <c r="AJ81" i="56"/>
  <c r="AJ24" i="56"/>
  <c r="AJ14" i="56"/>
  <c r="AJ122" i="56"/>
  <c r="AJ99" i="56"/>
  <c r="AJ75" i="56"/>
  <c r="AJ44" i="56"/>
  <c r="AJ51" i="56"/>
  <c r="Y12" i="57" s="1"/>
  <c r="AJ62" i="56"/>
  <c r="Y14" i="57" s="1"/>
  <c r="AJ50" i="56"/>
  <c r="AJ118" i="56"/>
  <c r="AJ40" i="56"/>
  <c r="AJ39" i="56"/>
  <c r="AJ12" i="56"/>
  <c r="Y8" i="57" s="1"/>
  <c r="AJ107" i="56"/>
  <c r="AJ98" i="56"/>
  <c r="AJ95" i="56"/>
  <c r="AJ72" i="56"/>
  <c r="Y15" i="57" s="1"/>
  <c r="AJ70" i="56"/>
  <c r="AJ123" i="56"/>
  <c r="AJ48" i="56"/>
  <c r="AJ58" i="56"/>
  <c r="AJ38" i="56"/>
  <c r="AJ120" i="56"/>
  <c r="Y23" i="57" s="1"/>
  <c r="AJ114" i="56"/>
  <c r="AJ96" i="56"/>
  <c r="Y20" i="57" s="1"/>
  <c r="AJ83" i="56"/>
  <c r="AJ82" i="56"/>
  <c r="AJ9" i="56"/>
  <c r="AJ59" i="56"/>
  <c r="AJ67" i="56"/>
  <c r="AJ46" i="56"/>
  <c r="AJ10" i="56"/>
  <c r="AJ18" i="56"/>
  <c r="AJ80" i="56"/>
  <c r="AJ84" i="56"/>
  <c r="AJ111" i="56"/>
  <c r="AJ125" i="56"/>
  <c r="Y25" i="57" s="1"/>
  <c r="AJ33" i="56"/>
  <c r="AJ41" i="56"/>
  <c r="AJ78" i="56"/>
  <c r="Y16" i="57" s="1"/>
  <c r="AJ22" i="56"/>
  <c r="AJ88" i="56"/>
  <c r="Y18" i="57" s="1"/>
  <c r="AJ20" i="56"/>
  <c r="Y9" i="57" s="1"/>
  <c r="AJ105" i="56"/>
  <c r="Y22" i="57" s="1"/>
  <c r="AJ35" i="56"/>
  <c r="Y11" i="57" s="1"/>
  <c r="AJ113" i="56"/>
  <c r="AJ71" i="56"/>
  <c r="AJ108" i="56"/>
  <c r="AJ55" i="56"/>
  <c r="AJ54" i="56"/>
  <c r="AJ69" i="56"/>
  <c r="AJ64" i="56"/>
  <c r="AJ27" i="56"/>
  <c r="AJ103" i="56"/>
  <c r="AJ61" i="56"/>
  <c r="AJ92" i="56"/>
  <c r="Y19" i="57" s="1"/>
  <c r="AJ15" i="56"/>
  <c r="AJ68" i="56"/>
  <c r="AJ47" i="56"/>
  <c r="AJ116" i="56"/>
  <c r="AJ56" i="56"/>
  <c r="Y13" i="57" s="1"/>
  <c r="AJ115" i="56"/>
  <c r="AJ65" i="56"/>
  <c r="AJ16" i="56"/>
  <c r="AJ74" i="56"/>
  <c r="AJ28" i="56"/>
  <c r="Y10" i="57" s="1"/>
  <c r="AJ112" i="56"/>
  <c r="W17" i="55"/>
  <c r="W25" i="55" s="1"/>
  <c r="AH625" i="54"/>
  <c r="AI426" i="54"/>
  <c r="X17" i="55" s="1"/>
  <c r="AI39" i="64"/>
  <c r="X15" i="65" s="1"/>
  <c r="W15" i="65"/>
  <c r="W19" i="65"/>
  <c r="AI55" i="64"/>
  <c r="X19" i="65" s="1"/>
  <c r="AI67" i="64"/>
  <c r="X22" i="65" s="1"/>
  <c r="W22" i="65"/>
  <c r="AI35" i="64"/>
  <c r="X14" i="65" s="1"/>
  <c r="W14" i="65"/>
  <c r="W11" i="65"/>
  <c r="AJ23" i="64"/>
  <c r="Y11" i="65" s="1"/>
  <c r="AI23" i="64"/>
  <c r="X11" i="65" s="1"/>
  <c r="AJ59" i="64"/>
  <c r="Y20" i="65" s="1"/>
  <c r="AI59" i="64"/>
  <c r="X20" i="65" s="1"/>
  <c r="W20" i="65"/>
  <c r="W16" i="65"/>
  <c r="AI43" i="64"/>
  <c r="X16" i="65" s="1"/>
  <c r="AI51" i="64"/>
  <c r="X18" i="65" s="1"/>
  <c r="W18" i="65"/>
  <c r="AH76" i="64"/>
  <c r="AJ67" i="64" s="1"/>
  <c r="Y22" i="65" s="1"/>
  <c r="W8" i="65"/>
  <c r="AJ11" i="64"/>
  <c r="Y8" i="65" s="1"/>
  <c r="AI11" i="64"/>
  <c r="X8" i="65" s="1"/>
  <c r="W10" i="59"/>
  <c r="AI21" i="58"/>
  <c r="X10" i="59" s="1"/>
  <c r="W8" i="59"/>
  <c r="AI13" i="58"/>
  <c r="X8" i="59" s="1"/>
  <c r="AH238" i="58"/>
  <c r="AJ21" i="58" s="1"/>
  <c r="Y10" i="59" s="1"/>
  <c r="W18" i="59"/>
  <c r="AI176" i="58"/>
  <c r="X18" i="59" s="1"/>
  <c r="W16" i="59"/>
  <c r="AI160" i="58"/>
  <c r="X16" i="59" s="1"/>
  <c r="AI170" i="58"/>
  <c r="X17" i="59" s="1"/>
  <c r="W17" i="59"/>
  <c r="AI79" i="58"/>
  <c r="X13" i="59" s="1"/>
  <c r="W13" i="59"/>
  <c r="W20" i="59"/>
  <c r="AI195" i="58"/>
  <c r="X20" i="59" s="1"/>
  <c r="W12" i="63"/>
  <c r="W10" i="63"/>
  <c r="AI203" i="62"/>
  <c r="X24" i="63" s="1"/>
  <c r="W14" i="63"/>
  <c r="W13" i="63"/>
  <c r="W18" i="63"/>
  <c r="W22" i="63"/>
  <c r="AI192" i="62"/>
  <c r="X22" i="63" s="1"/>
  <c r="W16" i="63"/>
  <c r="AI138" i="62"/>
  <c r="X16" i="63" s="1"/>
  <c r="AI171" i="62"/>
  <c r="X21" i="63" s="1"/>
  <c r="W21" i="63"/>
  <c r="W8" i="63"/>
  <c r="AI11" i="62"/>
  <c r="X8" i="63" s="1"/>
  <c r="AH204" i="62"/>
  <c r="W20" i="63"/>
  <c r="AI167" i="62"/>
  <c r="X20" i="63" s="1"/>
  <c r="W11" i="63"/>
  <c r="AI27" i="62"/>
  <c r="X11" i="63" s="1"/>
  <c r="AI148" i="62"/>
  <c r="X17" i="63" s="1"/>
  <c r="W17" i="63"/>
  <c r="W9" i="63"/>
  <c r="AI15" i="62"/>
  <c r="X9" i="63" s="1"/>
  <c r="W15" i="63"/>
  <c r="AI114" i="62"/>
  <c r="X15" i="63" s="1"/>
  <c r="AI199" i="62"/>
  <c r="X23" i="63" s="1"/>
  <c r="W23" i="63"/>
  <c r="AI157" i="62"/>
  <c r="X19" i="63" s="1"/>
  <c r="W19" i="63"/>
  <c r="W19" i="61"/>
  <c r="Y355" i="60"/>
  <c r="W17" i="61"/>
  <c r="AI118" i="60"/>
  <c r="N25" i="61"/>
  <c r="AI263" i="60"/>
  <c r="X19" i="61" s="1"/>
  <c r="AI117" i="60"/>
  <c r="AI15" i="60"/>
  <c r="X8" i="61" s="1"/>
  <c r="W9" i="61"/>
  <c r="AI115" i="60"/>
  <c r="X13" i="61" s="1"/>
  <c r="X9" i="61"/>
  <c r="AI48" i="60"/>
  <c r="X11" i="61" s="1"/>
  <c r="W11" i="61"/>
  <c r="AH354" i="60"/>
  <c r="AJ214" i="60" s="1"/>
  <c r="AI307" i="60"/>
  <c r="X22" i="61" s="1"/>
  <c r="W22" i="61"/>
  <c r="AI179" i="60"/>
  <c r="X15" i="61" s="1"/>
  <c r="AI79" i="60"/>
  <c r="X12" i="61" s="1"/>
  <c r="W12" i="61"/>
  <c r="W20" i="61"/>
  <c r="AI278" i="60"/>
  <c r="X20" i="61" s="1"/>
  <c r="X21" i="61"/>
  <c r="W21" i="61"/>
  <c r="AI350" i="60"/>
  <c r="X23" i="61" s="1"/>
  <c r="W23" i="61"/>
  <c r="W18" i="61"/>
  <c r="AI257" i="60"/>
  <c r="X18" i="61" s="1"/>
  <c r="AI149" i="60"/>
  <c r="X14" i="61" s="1"/>
  <c r="W14" i="61"/>
  <c r="X10" i="61"/>
  <c r="W10" i="61"/>
  <c r="AJ111" i="60" l="1"/>
  <c r="AJ107" i="60"/>
  <c r="AJ103" i="60"/>
  <c r="AJ99" i="60"/>
  <c r="AJ95" i="60"/>
  <c r="AJ91" i="60"/>
  <c r="AJ87" i="60"/>
  <c r="AJ83" i="60"/>
  <c r="AJ110" i="60"/>
  <c r="AJ106" i="60"/>
  <c r="AJ102" i="60"/>
  <c r="AJ98" i="60"/>
  <c r="AJ94" i="60"/>
  <c r="AJ90" i="60"/>
  <c r="AJ86" i="60"/>
  <c r="AJ114" i="60"/>
  <c r="AJ113" i="60"/>
  <c r="AJ109" i="60"/>
  <c r="AJ105" i="60"/>
  <c r="AJ101" i="60"/>
  <c r="AJ97" i="60"/>
  <c r="AJ93" i="60"/>
  <c r="AJ89" i="60"/>
  <c r="AJ85" i="60"/>
  <c r="AJ112" i="60"/>
  <c r="AJ108" i="60"/>
  <c r="AJ104" i="60"/>
  <c r="AJ100" i="60"/>
  <c r="AJ96" i="60"/>
  <c r="AJ92" i="60"/>
  <c r="AJ88" i="60"/>
  <c r="AJ84" i="60"/>
  <c r="AJ170" i="58"/>
  <c r="AJ624" i="54"/>
  <c r="Y24" i="55" s="1"/>
  <c r="AJ623" i="54"/>
  <c r="AJ616" i="54"/>
  <c r="AJ608" i="54"/>
  <c r="AJ600" i="54"/>
  <c r="AJ592" i="54"/>
  <c r="AJ584" i="54"/>
  <c r="AJ576" i="54"/>
  <c r="AJ568" i="54"/>
  <c r="AJ560" i="54"/>
  <c r="AJ552" i="54"/>
  <c r="AJ544" i="54"/>
  <c r="AJ536" i="54"/>
  <c r="AJ528" i="54"/>
  <c r="AJ518" i="54"/>
  <c r="AJ510" i="54"/>
  <c r="AJ502" i="54"/>
  <c r="AJ494" i="54"/>
  <c r="AJ486" i="54"/>
  <c r="AJ476" i="54"/>
  <c r="AJ466" i="54"/>
  <c r="AJ458" i="54"/>
  <c r="AJ450" i="54"/>
  <c r="AJ438" i="54"/>
  <c r="AJ430" i="54"/>
  <c r="AJ366" i="54"/>
  <c r="AJ358" i="54"/>
  <c r="AJ350" i="54"/>
  <c r="AJ342" i="54"/>
  <c r="AJ334" i="54"/>
  <c r="AJ326" i="54"/>
  <c r="AJ318" i="54"/>
  <c r="AJ310" i="54"/>
  <c r="AJ302" i="54"/>
  <c r="AJ294" i="54"/>
  <c r="AJ617" i="54"/>
  <c r="AJ609" i="54"/>
  <c r="AJ601" i="54"/>
  <c r="AJ593" i="54"/>
  <c r="AJ585" i="54"/>
  <c r="AJ577" i="54"/>
  <c r="AJ569" i="54"/>
  <c r="AJ561" i="54"/>
  <c r="AJ553" i="54"/>
  <c r="AJ545" i="54"/>
  <c r="AJ537" i="54"/>
  <c r="AJ529" i="54"/>
  <c r="AJ519" i="54"/>
  <c r="AJ511" i="54"/>
  <c r="AJ503" i="54"/>
  <c r="AJ495" i="54"/>
  <c r="AJ487" i="54"/>
  <c r="AJ477" i="54"/>
  <c r="AJ467" i="54"/>
  <c r="AJ459" i="54"/>
  <c r="AJ451" i="54"/>
  <c r="AJ440" i="54"/>
  <c r="Y18" i="55" s="1"/>
  <c r="AJ439" i="54"/>
  <c r="AJ431" i="54"/>
  <c r="AJ423" i="54"/>
  <c r="AJ419" i="54"/>
  <c r="AJ415" i="54"/>
  <c r="AJ411" i="54"/>
  <c r="AJ407" i="54"/>
  <c r="AJ403" i="54"/>
  <c r="AJ399" i="54"/>
  <c r="AJ395" i="54"/>
  <c r="AJ391" i="54"/>
  <c r="AJ387" i="54"/>
  <c r="AJ383" i="54"/>
  <c r="AJ379" i="54"/>
  <c r="AJ375" i="54"/>
  <c r="AJ367" i="54"/>
  <c r="AJ359" i="54"/>
  <c r="AJ351" i="54"/>
  <c r="AJ343" i="54"/>
  <c r="AJ335" i="54"/>
  <c r="AJ327" i="54"/>
  <c r="AJ319" i="54"/>
  <c r="AJ311" i="54"/>
  <c r="AJ303" i="54"/>
  <c r="AJ295" i="54"/>
  <c r="AJ287" i="54"/>
  <c r="AJ279" i="54"/>
  <c r="AJ271" i="54"/>
  <c r="AJ263" i="54"/>
  <c r="AJ255" i="54"/>
  <c r="AJ247" i="54"/>
  <c r="AJ239" i="54"/>
  <c r="AJ231" i="54"/>
  <c r="AJ223" i="54"/>
  <c r="AJ215" i="54"/>
  <c r="AJ207" i="54"/>
  <c r="AJ199" i="54"/>
  <c r="AJ191" i="54"/>
  <c r="AJ183" i="54"/>
  <c r="AJ175" i="54"/>
  <c r="AJ167" i="54"/>
  <c r="AJ159" i="54"/>
  <c r="AJ151" i="54"/>
  <c r="AJ143" i="54"/>
  <c r="AJ135" i="54"/>
  <c r="AJ127" i="54"/>
  <c r="AJ116" i="54"/>
  <c r="AJ108" i="54"/>
  <c r="AJ100" i="54"/>
  <c r="AJ92" i="54"/>
  <c r="AJ89" i="54"/>
  <c r="AJ85" i="54"/>
  <c r="AJ81" i="54"/>
  <c r="AJ77" i="54"/>
  <c r="AJ72" i="54"/>
  <c r="Y11" i="55" s="1"/>
  <c r="AJ65" i="54"/>
  <c r="AJ57" i="54"/>
  <c r="AJ49" i="54"/>
  <c r="AJ41" i="54"/>
  <c r="AJ618" i="54"/>
  <c r="AJ610" i="54"/>
  <c r="AJ602" i="54"/>
  <c r="AJ594" i="54"/>
  <c r="AJ586" i="54"/>
  <c r="AJ578" i="54"/>
  <c r="AJ570" i="54"/>
  <c r="AJ562" i="54"/>
  <c r="AJ554" i="54"/>
  <c r="AJ546" i="54"/>
  <c r="AJ538" i="54"/>
  <c r="AJ530" i="54"/>
  <c r="AJ520" i="54"/>
  <c r="AJ512" i="54"/>
  <c r="AJ504" i="54"/>
  <c r="AJ496" i="54"/>
  <c r="AJ488" i="54"/>
  <c r="AJ479" i="54"/>
  <c r="Y21" i="55" s="1"/>
  <c r="AJ478" i="54"/>
  <c r="AJ468" i="54"/>
  <c r="AJ460" i="54"/>
  <c r="AJ452" i="54"/>
  <c r="AJ442" i="54"/>
  <c r="AJ432" i="54"/>
  <c r="AJ368" i="54"/>
  <c r="AJ360" i="54"/>
  <c r="AJ352" i="54"/>
  <c r="AJ344" i="54"/>
  <c r="AJ336" i="54"/>
  <c r="AJ328" i="54"/>
  <c r="AJ320" i="54"/>
  <c r="AJ312" i="54"/>
  <c r="AJ304" i="54"/>
  <c r="AJ296" i="54"/>
  <c r="AJ288" i="54"/>
  <c r="AJ280" i="54"/>
  <c r="AJ272" i="54"/>
  <c r="AJ264" i="54"/>
  <c r="AJ256" i="54"/>
  <c r="AJ248" i="54"/>
  <c r="AJ240" i="54"/>
  <c r="AJ232" i="54"/>
  <c r="AJ224" i="54"/>
  <c r="AJ216" i="54"/>
  <c r="AJ208" i="54"/>
  <c r="AJ200" i="54"/>
  <c r="AJ619" i="54"/>
  <c r="AJ611" i="54"/>
  <c r="AJ603" i="54"/>
  <c r="AJ595" i="54"/>
  <c r="AJ587" i="54"/>
  <c r="AJ579" i="54"/>
  <c r="AJ571" i="54"/>
  <c r="AJ563" i="54"/>
  <c r="AJ555" i="54"/>
  <c r="AJ547" i="54"/>
  <c r="AJ539" i="54"/>
  <c r="AJ531" i="54"/>
  <c r="AJ521" i="54"/>
  <c r="AJ513" i="54"/>
  <c r="AJ505" i="54"/>
  <c r="AJ497" i="54"/>
  <c r="AJ489" i="54"/>
  <c r="AJ481" i="54"/>
  <c r="AJ469" i="54"/>
  <c r="AJ461" i="54"/>
  <c r="AJ453" i="54"/>
  <c r="AJ443" i="54"/>
  <c r="AJ433" i="54"/>
  <c r="AJ424" i="54"/>
  <c r="AJ420" i="54"/>
  <c r="AJ416" i="54"/>
  <c r="AJ412" i="54"/>
  <c r="AJ408" i="54"/>
  <c r="AJ404" i="54"/>
  <c r="AJ400" i="54"/>
  <c r="AJ396" i="54"/>
  <c r="AJ392" i="54"/>
  <c r="AJ388" i="54"/>
  <c r="AJ384" i="54"/>
  <c r="AJ380" i="54"/>
  <c r="AJ376" i="54"/>
  <c r="AJ625" i="54"/>
  <c r="Y25" i="55" s="1"/>
  <c r="AJ612" i="54"/>
  <c r="AJ604" i="54"/>
  <c r="AJ596" i="54"/>
  <c r="AJ588" i="54"/>
  <c r="AJ580" i="54"/>
  <c r="AJ572" i="54"/>
  <c r="AJ564" i="54"/>
  <c r="AJ556" i="54"/>
  <c r="AJ548" i="54"/>
  <c r="AJ540" i="54"/>
  <c r="AJ532" i="54"/>
  <c r="AJ523" i="54"/>
  <c r="Y22" i="55" s="1"/>
  <c r="AJ522" i="54"/>
  <c r="AJ514" i="54"/>
  <c r="AJ506" i="54"/>
  <c r="AJ498" i="54"/>
  <c r="AJ490" i="54"/>
  <c r="AJ482" i="54"/>
  <c r="AJ470" i="54"/>
  <c r="AJ462" i="54"/>
  <c r="AJ454" i="54"/>
  <c r="AJ444" i="54"/>
  <c r="AJ434" i="54"/>
  <c r="AJ370" i="54"/>
  <c r="AJ362" i="54"/>
  <c r="AJ354" i="54"/>
  <c r="AJ346" i="54"/>
  <c r="AJ338" i="54"/>
  <c r="AJ330" i="54"/>
  <c r="AJ322" i="54"/>
  <c r="AJ314" i="54"/>
  <c r="AJ306" i="54"/>
  <c r="AJ298" i="54"/>
  <c r="AJ290" i="54"/>
  <c r="AJ282" i="54"/>
  <c r="AJ274" i="54"/>
  <c r="AJ266" i="54"/>
  <c r="AJ258" i="54"/>
  <c r="AJ249" i="54"/>
  <c r="Y14" i="55" s="1"/>
  <c r="AJ242" i="54"/>
  <c r="AJ234" i="54"/>
  <c r="AJ226" i="54"/>
  <c r="AJ218" i="54"/>
  <c r="AJ210" i="54"/>
  <c r="AJ202" i="54"/>
  <c r="AJ194" i="54"/>
  <c r="AJ186" i="54"/>
  <c r="AJ178" i="54"/>
  <c r="AJ170" i="54"/>
  <c r="AJ162" i="54"/>
  <c r="AJ154" i="54"/>
  <c r="AJ146" i="54"/>
  <c r="AJ138" i="54"/>
  <c r="AJ130" i="54"/>
  <c r="AJ122" i="54"/>
  <c r="AJ117" i="54"/>
  <c r="AJ109" i="54"/>
  <c r="AJ101" i="54"/>
  <c r="AJ93" i="54"/>
  <c r="AJ68" i="54"/>
  <c r="AJ60" i="54"/>
  <c r="AJ52" i="54"/>
  <c r="AJ43" i="54"/>
  <c r="Y10" i="55" s="1"/>
  <c r="AI625" i="54"/>
  <c r="X25" i="55" s="1"/>
  <c r="AJ613" i="54"/>
  <c r="AJ605" i="54"/>
  <c r="AJ597" i="54"/>
  <c r="AJ589" i="54"/>
  <c r="AJ581" i="54"/>
  <c r="AJ573" i="54"/>
  <c r="AJ565" i="54"/>
  <c r="AJ557" i="54"/>
  <c r="AJ549" i="54"/>
  <c r="AJ541" i="54"/>
  <c r="AJ533" i="54"/>
  <c r="AJ525" i="54"/>
  <c r="AJ515" i="54"/>
  <c r="AJ507" i="54"/>
  <c r="AJ499" i="54"/>
  <c r="AJ491" i="54"/>
  <c r="AJ483" i="54"/>
  <c r="AJ472" i="54"/>
  <c r="Y20" i="55" s="1"/>
  <c r="AJ471" i="54"/>
  <c r="AJ463" i="54"/>
  <c r="AJ455" i="54"/>
  <c r="AJ446" i="54"/>
  <c r="Y19" i="55" s="1"/>
  <c r="AJ445" i="54"/>
  <c r="AJ435" i="54"/>
  <c r="AJ425" i="54"/>
  <c r="AJ421" i="54"/>
  <c r="AJ417" i="54"/>
  <c r="AJ413" i="54"/>
  <c r="AJ409" i="54"/>
  <c r="AJ405" i="54"/>
  <c r="AJ401" i="54"/>
  <c r="AJ397" i="54"/>
  <c r="AJ393" i="54"/>
  <c r="AJ389" i="54"/>
  <c r="AJ385" i="54"/>
  <c r="AJ381" i="54"/>
  <c r="AJ377" i="54"/>
  <c r="AJ371" i="54"/>
  <c r="AJ363" i="54"/>
  <c r="AJ355" i="54"/>
  <c r="AJ347" i="54"/>
  <c r="AJ339" i="54"/>
  <c r="AJ331" i="54"/>
  <c r="AJ323" i="54"/>
  <c r="AJ315" i="54"/>
  <c r="AJ299" i="54"/>
  <c r="AJ291" i="54"/>
  <c r="AJ283" i="54"/>
  <c r="AJ275" i="54"/>
  <c r="AJ267" i="54"/>
  <c r="AJ259" i="54"/>
  <c r="AJ251" i="54"/>
  <c r="AJ243" i="54"/>
  <c r="AJ235" i="54"/>
  <c r="AJ227" i="54"/>
  <c r="AJ219" i="54"/>
  <c r="AJ211" i="54"/>
  <c r="AJ203" i="54"/>
  <c r="AJ195" i="54"/>
  <c r="AJ179" i="54"/>
  <c r="AJ171" i="54"/>
  <c r="AJ163" i="54"/>
  <c r="AJ155" i="54"/>
  <c r="AJ147" i="54"/>
  <c r="AJ139" i="54"/>
  <c r="AJ131" i="54"/>
  <c r="AJ123" i="54"/>
  <c r="AJ112" i="54"/>
  <c r="AJ104" i="54"/>
  <c r="AJ96" i="54"/>
  <c r="AJ87" i="54"/>
  <c r="AJ83" i="54"/>
  <c r="AJ79" i="54"/>
  <c r="AJ75" i="54"/>
  <c r="AJ69" i="54"/>
  <c r="AJ61" i="54"/>
  <c r="AJ53" i="54"/>
  <c r="AJ45" i="54"/>
  <c r="AJ620" i="54"/>
  <c r="Y23" i="55" s="1"/>
  <c r="AJ614" i="54"/>
  <c r="AJ606" i="54"/>
  <c r="AJ598" i="54"/>
  <c r="AJ590" i="54"/>
  <c r="AJ582" i="54"/>
  <c r="AJ574" i="54"/>
  <c r="AJ566" i="54"/>
  <c r="AJ558" i="54"/>
  <c r="AJ550" i="54"/>
  <c r="AJ542" i="54"/>
  <c r="AJ534" i="54"/>
  <c r="AJ526" i="54"/>
  <c r="AJ516" i="54"/>
  <c r="AJ508" i="54"/>
  <c r="AJ500" i="54"/>
  <c r="AJ492" i="54"/>
  <c r="AJ484" i="54"/>
  <c r="AJ474" i="54"/>
  <c r="AJ464" i="54"/>
  <c r="AJ456" i="54"/>
  <c r="AJ448" i="54"/>
  <c r="AJ436" i="54"/>
  <c r="AJ428" i="54"/>
  <c r="AJ364" i="54"/>
  <c r="AJ356" i="54"/>
  <c r="AJ348" i="54"/>
  <c r="AJ340" i="54"/>
  <c r="AJ332" i="54"/>
  <c r="AJ324" i="54"/>
  <c r="AJ316" i="54"/>
  <c r="AJ307" i="54"/>
  <c r="Y15" i="55" s="1"/>
  <c r="AJ300" i="54"/>
  <c r="AJ292" i="54"/>
  <c r="AJ284" i="54"/>
  <c r="AJ276" i="54"/>
  <c r="AJ268" i="54"/>
  <c r="AJ260" i="54"/>
  <c r="AJ252" i="54"/>
  <c r="AJ244" i="54"/>
  <c r="AJ236" i="54"/>
  <c r="AJ228" i="54"/>
  <c r="AJ220" i="54"/>
  <c r="AJ212" i="54"/>
  <c r="AJ204" i="54"/>
  <c r="AJ567" i="54"/>
  <c r="AJ493" i="54"/>
  <c r="AJ406" i="54"/>
  <c r="AJ365" i="54"/>
  <c r="AJ333" i="54"/>
  <c r="AJ305" i="54"/>
  <c r="AJ262" i="54"/>
  <c r="AJ257" i="54"/>
  <c r="AJ237" i="54"/>
  <c r="AJ198" i="54"/>
  <c r="AJ192" i="54"/>
  <c r="AJ174" i="54"/>
  <c r="AJ168" i="54"/>
  <c r="AJ156" i="54"/>
  <c r="AJ145" i="54"/>
  <c r="AJ133" i="54"/>
  <c r="AJ115" i="54"/>
  <c r="AJ110" i="54"/>
  <c r="AJ103" i="54"/>
  <c r="AJ82" i="54"/>
  <c r="AJ66" i="54"/>
  <c r="AJ54" i="54"/>
  <c r="AJ36" i="54"/>
  <c r="AJ27" i="54"/>
  <c r="Y9" i="55" s="1"/>
  <c r="AJ20" i="54"/>
  <c r="AJ12" i="54"/>
  <c r="AJ559" i="54"/>
  <c r="AJ485" i="54"/>
  <c r="AJ475" i="54"/>
  <c r="AJ465" i="54"/>
  <c r="AJ418" i="54"/>
  <c r="AJ386" i="54"/>
  <c r="AJ361" i="54"/>
  <c r="AJ329" i="54"/>
  <c r="AJ301" i="54"/>
  <c r="AJ277" i="54"/>
  <c r="AJ238" i="54"/>
  <c r="AJ233" i="54"/>
  <c r="AJ213" i="54"/>
  <c r="AJ193" i="54"/>
  <c r="AJ180" i="54"/>
  <c r="AJ169" i="54"/>
  <c r="AJ157" i="54"/>
  <c r="AJ134" i="54"/>
  <c r="AJ128" i="54"/>
  <c r="AJ76" i="54"/>
  <c r="AJ67" i="54"/>
  <c r="AJ55" i="54"/>
  <c r="AJ37" i="54"/>
  <c r="AJ29" i="54"/>
  <c r="AJ21" i="54"/>
  <c r="AJ13" i="54"/>
  <c r="AJ615" i="54"/>
  <c r="AJ551" i="54"/>
  <c r="AJ457" i="54"/>
  <c r="AJ437" i="54"/>
  <c r="AJ398" i="54"/>
  <c r="AJ357" i="54"/>
  <c r="AJ325" i="54"/>
  <c r="AJ297" i="54"/>
  <c r="AJ278" i="54"/>
  <c r="AJ273" i="54"/>
  <c r="AJ253" i="54"/>
  <c r="AJ214" i="54"/>
  <c r="AJ209" i="54"/>
  <c r="AJ181" i="54"/>
  <c r="AJ158" i="54"/>
  <c r="AJ152" i="54"/>
  <c r="AJ140" i="54"/>
  <c r="AJ129" i="54"/>
  <c r="AJ113" i="54"/>
  <c r="AJ106" i="54"/>
  <c r="AJ99" i="54"/>
  <c r="AJ94" i="54"/>
  <c r="AJ86" i="54"/>
  <c r="AJ56" i="54"/>
  <c r="AJ50" i="54"/>
  <c r="AJ38" i="54"/>
  <c r="AJ30" i="54"/>
  <c r="AJ22" i="54"/>
  <c r="AJ14" i="54"/>
  <c r="AJ607" i="54"/>
  <c r="AJ543" i="54"/>
  <c r="AJ449" i="54"/>
  <c r="AJ429" i="54"/>
  <c r="AJ410" i="54"/>
  <c r="AJ378" i="54"/>
  <c r="AJ353" i="54"/>
  <c r="AJ321" i="54"/>
  <c r="AJ293" i="54"/>
  <c r="AJ254" i="54"/>
  <c r="AJ229" i="54"/>
  <c r="AJ187" i="54"/>
  <c r="Y13" i="55" s="1"/>
  <c r="AJ182" i="54"/>
  <c r="AJ176" i="54"/>
  <c r="AJ164" i="54"/>
  <c r="AJ153" i="54"/>
  <c r="AJ141" i="54"/>
  <c r="AJ118" i="54"/>
  <c r="AJ111" i="54"/>
  <c r="AJ80" i="54"/>
  <c r="AJ62" i="54"/>
  <c r="AJ51" i="54"/>
  <c r="AJ39" i="54"/>
  <c r="AJ31" i="54"/>
  <c r="AJ23" i="54"/>
  <c r="AJ15" i="54"/>
  <c r="AJ599" i="54"/>
  <c r="AJ535" i="54"/>
  <c r="AJ422" i="54"/>
  <c r="AJ390" i="54"/>
  <c r="AJ349" i="54"/>
  <c r="AJ317" i="54"/>
  <c r="AJ289" i="54"/>
  <c r="AJ269" i="54"/>
  <c r="AJ230" i="54"/>
  <c r="AJ225" i="54"/>
  <c r="AJ205" i="54"/>
  <c r="AJ189" i="54"/>
  <c r="AJ177" i="54"/>
  <c r="AJ165" i="54"/>
  <c r="AJ142" i="54"/>
  <c r="AJ136" i="54"/>
  <c r="AJ124" i="54"/>
  <c r="AJ97" i="54"/>
  <c r="AJ90" i="54"/>
  <c r="AJ74" i="54"/>
  <c r="AJ63" i="54"/>
  <c r="AJ40" i="54"/>
  <c r="AJ32" i="54"/>
  <c r="AJ24" i="54"/>
  <c r="AJ16" i="54"/>
  <c r="AJ591" i="54"/>
  <c r="AJ527" i="54"/>
  <c r="AJ517" i="54"/>
  <c r="AJ402" i="54"/>
  <c r="AJ372" i="54"/>
  <c r="Y16" i="55" s="1"/>
  <c r="AJ345" i="54"/>
  <c r="AJ313" i="54"/>
  <c r="AJ270" i="54"/>
  <c r="AJ265" i="54"/>
  <c r="AJ245" i="54"/>
  <c r="AJ206" i="54"/>
  <c r="AJ201" i="54"/>
  <c r="AJ190" i="54"/>
  <c r="AJ166" i="54"/>
  <c r="AJ160" i="54"/>
  <c r="AJ148" i="54"/>
  <c r="AJ137" i="54"/>
  <c r="AJ125" i="54"/>
  <c r="AJ114" i="54"/>
  <c r="AJ107" i="54"/>
  <c r="AJ102" i="54"/>
  <c r="AJ95" i="54"/>
  <c r="AJ84" i="54"/>
  <c r="AJ64" i="54"/>
  <c r="AJ58" i="54"/>
  <c r="AJ46" i="54"/>
  <c r="AJ33" i="54"/>
  <c r="AJ25" i="54"/>
  <c r="AJ17" i="54"/>
  <c r="AJ9" i="54"/>
  <c r="AJ583" i="54"/>
  <c r="AJ509" i="54"/>
  <c r="AJ414" i="54"/>
  <c r="AJ382" i="54"/>
  <c r="AJ341" i="54"/>
  <c r="AJ309" i="54"/>
  <c r="AJ285" i="54"/>
  <c r="AJ246" i="54"/>
  <c r="AJ241" i="54"/>
  <c r="AJ221" i="54"/>
  <c r="AJ196" i="54"/>
  <c r="AJ184" i="54"/>
  <c r="AJ172" i="54"/>
  <c r="AJ161" i="54"/>
  <c r="AJ149" i="54"/>
  <c r="AJ126" i="54"/>
  <c r="AJ119" i="54"/>
  <c r="Y12" i="55" s="1"/>
  <c r="AJ78" i="54"/>
  <c r="AJ70" i="54"/>
  <c r="AJ59" i="54"/>
  <c r="AJ47" i="54"/>
  <c r="AJ34" i="54"/>
  <c r="AJ26" i="54"/>
  <c r="AJ10" i="54"/>
  <c r="AJ622" i="54"/>
  <c r="AJ575" i="54"/>
  <c r="AJ501" i="54"/>
  <c r="AJ394" i="54"/>
  <c r="AJ369" i="54"/>
  <c r="AJ337" i="54"/>
  <c r="AJ286" i="54"/>
  <c r="AJ281" i="54"/>
  <c r="AJ261" i="54"/>
  <c r="AJ222" i="54"/>
  <c r="AJ217" i="54"/>
  <c r="AJ197" i="54"/>
  <c r="AJ185" i="54"/>
  <c r="AJ173" i="54"/>
  <c r="AJ150" i="54"/>
  <c r="AJ144" i="54"/>
  <c r="AJ132" i="54"/>
  <c r="AJ121" i="54"/>
  <c r="AJ105" i="54"/>
  <c r="AJ98" i="54"/>
  <c r="AJ91" i="54"/>
  <c r="AJ88" i="54"/>
  <c r="AJ71" i="54"/>
  <c r="AJ48" i="54"/>
  <c r="AJ42" i="54"/>
  <c r="AJ35" i="54"/>
  <c r="AJ18" i="54"/>
  <c r="Y8" i="55" s="1"/>
  <c r="AJ11" i="54"/>
  <c r="AJ374" i="54"/>
  <c r="AJ426" i="54"/>
  <c r="W25" i="65"/>
  <c r="AJ35" i="64"/>
  <c r="Y14" i="65" s="1"/>
  <c r="AJ51" i="64"/>
  <c r="Y18" i="65" s="1"/>
  <c r="AJ76" i="64"/>
  <c r="Y25" i="65" s="1"/>
  <c r="AI76" i="64"/>
  <c r="X25" i="65" s="1"/>
  <c r="AJ38" i="64"/>
  <c r="AJ22" i="64"/>
  <c r="AJ75" i="64"/>
  <c r="Y24" i="65" s="1"/>
  <c r="AJ58" i="64"/>
  <c r="AJ13" i="64"/>
  <c r="AJ66" i="64"/>
  <c r="AJ42" i="64"/>
  <c r="AJ74" i="64"/>
  <c r="AJ70" i="64"/>
  <c r="AJ50" i="64"/>
  <c r="AJ25" i="64"/>
  <c r="AJ26" i="64"/>
  <c r="AJ45" i="64"/>
  <c r="AJ34" i="64"/>
  <c r="AJ29" i="64"/>
  <c r="AJ30" i="64"/>
  <c r="AJ14" i="64"/>
  <c r="AJ54" i="64"/>
  <c r="AJ10" i="64"/>
  <c r="AJ73" i="64"/>
  <c r="AJ46" i="64"/>
  <c r="AJ17" i="64"/>
  <c r="AJ62" i="64"/>
  <c r="AJ69" i="64"/>
  <c r="AJ18" i="64"/>
  <c r="AJ61" i="64"/>
  <c r="AJ57" i="64"/>
  <c r="AJ47" i="64"/>
  <c r="AJ49" i="64"/>
  <c r="AJ9" i="64"/>
  <c r="AJ31" i="64"/>
  <c r="Y13" i="65" s="1"/>
  <c r="AJ65" i="64"/>
  <c r="AJ63" i="64"/>
  <c r="Y21" i="65" s="1"/>
  <c r="AJ21" i="64"/>
  <c r="AJ19" i="64"/>
  <c r="Y10" i="65" s="1"/>
  <c r="AJ27" i="64"/>
  <c r="Y12" i="65" s="1"/>
  <c r="AJ15" i="64"/>
  <c r="Y9" i="65" s="1"/>
  <c r="AJ37" i="64"/>
  <c r="AJ41" i="64"/>
  <c r="AJ33" i="64"/>
  <c r="AJ53" i="64"/>
  <c r="AJ71" i="64"/>
  <c r="Y23" i="65" s="1"/>
  <c r="AJ55" i="64"/>
  <c r="Y19" i="65" s="1"/>
  <c r="AJ43" i="64"/>
  <c r="Y16" i="65" s="1"/>
  <c r="AJ39" i="64"/>
  <c r="Y15" i="65" s="1"/>
  <c r="AJ160" i="58"/>
  <c r="Y16" i="59" s="1"/>
  <c r="AJ176" i="58"/>
  <c r="Y18" i="59" s="1"/>
  <c r="AJ13" i="58"/>
  <c r="Y8" i="59" s="1"/>
  <c r="AJ189" i="58"/>
  <c r="AJ238" i="58"/>
  <c r="Y25" i="59" s="1"/>
  <c r="AI238" i="58"/>
  <c r="X25" i="59" s="1"/>
  <c r="AJ204" i="58"/>
  <c r="AJ212" i="58"/>
  <c r="AJ208" i="58"/>
  <c r="AJ200" i="58"/>
  <c r="AJ216" i="58"/>
  <c r="AJ31" i="58"/>
  <c r="AJ104" i="58"/>
  <c r="AJ230" i="58"/>
  <c r="AJ131" i="58"/>
  <c r="AJ73" i="58"/>
  <c r="AJ12" i="58"/>
  <c r="AJ218" i="58"/>
  <c r="AJ29" i="58"/>
  <c r="AJ99" i="58"/>
  <c r="AJ232" i="58"/>
  <c r="AJ202" i="58"/>
  <c r="AJ88" i="58"/>
  <c r="AJ51" i="58"/>
  <c r="AJ87" i="58"/>
  <c r="AJ82" i="58"/>
  <c r="AJ92" i="58"/>
  <c r="AJ16" i="58"/>
  <c r="AJ213" i="58"/>
  <c r="AJ178" i="58"/>
  <c r="AJ96" i="58"/>
  <c r="AJ95" i="58"/>
  <c r="AJ108" i="58"/>
  <c r="AJ48" i="58"/>
  <c r="AJ228" i="58"/>
  <c r="AJ136" i="58"/>
  <c r="AJ201" i="58"/>
  <c r="AJ133" i="58"/>
  <c r="AJ207" i="58"/>
  <c r="AJ192" i="58"/>
  <c r="AJ224" i="58"/>
  <c r="AJ34" i="58"/>
  <c r="AJ52" i="58"/>
  <c r="AJ227" i="58"/>
  <c r="AJ77" i="58"/>
  <c r="AJ167" i="58"/>
  <c r="AJ25" i="58"/>
  <c r="AJ119" i="58"/>
  <c r="AJ46" i="58"/>
  <c r="AJ103" i="58"/>
  <c r="AJ54" i="58"/>
  <c r="AJ175" i="58"/>
  <c r="AJ209" i="58"/>
  <c r="AJ89" i="58"/>
  <c r="AJ55" i="58"/>
  <c r="AJ117" i="58"/>
  <c r="AJ81" i="58"/>
  <c r="AJ65" i="58"/>
  <c r="AJ90" i="58"/>
  <c r="AJ151" i="58"/>
  <c r="AJ210" i="58"/>
  <c r="AJ43" i="58"/>
  <c r="AJ206" i="58"/>
  <c r="AJ123" i="58"/>
  <c r="AJ107" i="58"/>
  <c r="AJ23" i="58"/>
  <c r="AJ226" i="58"/>
  <c r="AJ222" i="58"/>
  <c r="AJ188" i="58"/>
  <c r="AJ125" i="58"/>
  <c r="AJ44" i="58"/>
  <c r="AJ109" i="58"/>
  <c r="AJ231" i="58"/>
  <c r="AJ28" i="58"/>
  <c r="AJ94" i="58"/>
  <c r="AJ122" i="58"/>
  <c r="AJ50" i="58"/>
  <c r="AJ106" i="58"/>
  <c r="AJ10" i="58"/>
  <c r="AJ137" i="58"/>
  <c r="AJ180" i="58"/>
  <c r="AJ61" i="58"/>
  <c r="AJ134" i="58"/>
  <c r="AJ56" i="58"/>
  <c r="AJ32" i="58"/>
  <c r="AJ143" i="58"/>
  <c r="AJ155" i="58"/>
  <c r="AJ132" i="58"/>
  <c r="AJ159" i="58"/>
  <c r="AJ113" i="58"/>
  <c r="AJ83" i="58"/>
  <c r="AJ169" i="58"/>
  <c r="AJ114" i="58"/>
  <c r="AJ135" i="58"/>
  <c r="AJ35" i="58"/>
  <c r="AJ98" i="58"/>
  <c r="AJ20" i="58"/>
  <c r="AJ63" i="58"/>
  <c r="AJ152" i="58"/>
  <c r="AJ85" i="58"/>
  <c r="AJ27" i="58"/>
  <c r="AJ193" i="58"/>
  <c r="AJ64" i="58"/>
  <c r="AJ138" i="58"/>
  <c r="AJ157" i="58"/>
  <c r="AJ149" i="58"/>
  <c r="AJ105" i="58"/>
  <c r="AJ49" i="58"/>
  <c r="AJ36" i="58"/>
  <c r="AJ164" i="58"/>
  <c r="AJ158" i="58"/>
  <c r="AJ140" i="58"/>
  <c r="AJ165" i="58"/>
  <c r="AJ116" i="58"/>
  <c r="AJ40" i="58"/>
  <c r="AJ194" i="58"/>
  <c r="AJ154" i="58"/>
  <c r="AJ47" i="58"/>
  <c r="AJ72" i="58"/>
  <c r="AJ236" i="58"/>
  <c r="AJ139" i="58"/>
  <c r="AJ102" i="58"/>
  <c r="AJ33" i="58"/>
  <c r="AJ181" i="58"/>
  <c r="Y19" i="59" s="1"/>
  <c r="AJ91" i="58"/>
  <c r="AJ37" i="58"/>
  <c r="AJ144" i="58"/>
  <c r="AJ26" i="58"/>
  <c r="AJ179" i="58"/>
  <c r="AJ120" i="58"/>
  <c r="AJ100" i="58"/>
  <c r="AJ223" i="58"/>
  <c r="AJ156" i="58"/>
  <c r="AJ153" i="58"/>
  <c r="AJ166" i="58"/>
  <c r="AJ163" i="58"/>
  <c r="AJ97" i="58"/>
  <c r="AJ173" i="58"/>
  <c r="AJ67" i="58"/>
  <c r="AJ168" i="58"/>
  <c r="AJ30" i="58"/>
  <c r="AJ197" i="58"/>
  <c r="AJ145" i="58"/>
  <c r="AJ101" i="58"/>
  <c r="AJ76" i="58"/>
  <c r="AJ215" i="58"/>
  <c r="AJ24" i="58"/>
  <c r="AJ142" i="58"/>
  <c r="AJ126" i="58"/>
  <c r="AJ53" i="58"/>
  <c r="AJ42" i="58"/>
  <c r="AJ211" i="58"/>
  <c r="AJ174" i="58"/>
  <c r="AJ203" i="58"/>
  <c r="AJ124" i="58"/>
  <c r="AJ68" i="58"/>
  <c r="AJ205" i="58"/>
  <c r="AJ186" i="58"/>
  <c r="AJ146" i="58"/>
  <c r="AJ115" i="58"/>
  <c r="AJ191" i="58"/>
  <c r="AJ187" i="58"/>
  <c r="AJ112" i="58"/>
  <c r="AJ70" i="58"/>
  <c r="AJ60" i="58"/>
  <c r="AJ229" i="58"/>
  <c r="AJ235" i="58"/>
  <c r="AJ41" i="58"/>
  <c r="AJ93" i="58"/>
  <c r="AJ11" i="58"/>
  <c r="AJ69" i="58"/>
  <c r="AJ190" i="58"/>
  <c r="AJ217" i="58"/>
  <c r="AJ62" i="58"/>
  <c r="AJ147" i="58"/>
  <c r="AJ45" i="58"/>
  <c r="AJ219" i="58"/>
  <c r="AJ225" i="58"/>
  <c r="AJ185" i="58"/>
  <c r="AJ148" i="58"/>
  <c r="AJ71" i="58"/>
  <c r="AJ84" i="58"/>
  <c r="AJ121" i="58"/>
  <c r="AJ214" i="58"/>
  <c r="AJ150" i="58"/>
  <c r="AJ66" i="58"/>
  <c r="AJ74" i="58"/>
  <c r="AJ184" i="58"/>
  <c r="AJ78" i="58"/>
  <c r="AJ75" i="58"/>
  <c r="AJ15" i="58"/>
  <c r="AJ141" i="58"/>
  <c r="AJ110" i="58"/>
  <c r="Y14" i="59" s="1"/>
  <c r="AJ183" i="58"/>
  <c r="AJ59" i="58"/>
  <c r="AJ198" i="58"/>
  <c r="Y21" i="59" s="1"/>
  <c r="AJ19" i="58"/>
  <c r="AJ57" i="58"/>
  <c r="Y12" i="59" s="1"/>
  <c r="AJ220" i="58"/>
  <c r="Y22" i="59" s="1"/>
  <c r="AJ130" i="58"/>
  <c r="AJ162" i="58"/>
  <c r="AJ38" i="58"/>
  <c r="Y11" i="59" s="1"/>
  <c r="AJ129" i="58"/>
  <c r="AJ172" i="58"/>
  <c r="AJ233" i="58"/>
  <c r="Y23" i="59" s="1"/>
  <c r="AJ237" i="58"/>
  <c r="Y24" i="59" s="1"/>
  <c r="AJ17" i="58"/>
  <c r="Y9" i="59" s="1"/>
  <c r="AJ118" i="58"/>
  <c r="AJ127" i="58"/>
  <c r="Y15" i="59" s="1"/>
  <c r="AJ9" i="58"/>
  <c r="AJ86" i="58"/>
  <c r="AJ195" i="58"/>
  <c r="Y20" i="59" s="1"/>
  <c r="W25" i="59"/>
  <c r="AJ79" i="58"/>
  <c r="Y13" i="59" s="1"/>
  <c r="AJ196" i="62"/>
  <c r="AJ197" i="62"/>
  <c r="AJ198" i="62"/>
  <c r="AJ184" i="62"/>
  <c r="AJ188" i="62"/>
  <c r="AJ182" i="62"/>
  <c r="AJ176" i="62"/>
  <c r="AJ187" i="62"/>
  <c r="AJ181" i="62"/>
  <c r="AJ180" i="62"/>
  <c r="AJ185" i="62"/>
  <c r="AJ191" i="62"/>
  <c r="AJ190" i="62"/>
  <c r="AJ189" i="62"/>
  <c r="AJ179" i="62"/>
  <c r="AJ177" i="62"/>
  <c r="AJ178" i="62"/>
  <c r="AJ183" i="62"/>
  <c r="AJ175" i="62"/>
  <c r="AJ186" i="62"/>
  <c r="AJ152" i="62"/>
  <c r="AJ165" i="62"/>
  <c r="AJ162" i="62"/>
  <c r="AJ166" i="62"/>
  <c r="AJ163" i="62"/>
  <c r="AJ164" i="62"/>
  <c r="AJ161" i="62"/>
  <c r="AJ142" i="62"/>
  <c r="AJ145" i="62"/>
  <c r="AJ143" i="62"/>
  <c r="AJ146" i="62"/>
  <c r="AJ147" i="62"/>
  <c r="AJ144" i="62"/>
  <c r="AJ121" i="62"/>
  <c r="AJ126" i="62"/>
  <c r="AJ131" i="62"/>
  <c r="AJ137" i="62"/>
  <c r="AJ122" i="62"/>
  <c r="AJ128" i="62"/>
  <c r="AJ133" i="62"/>
  <c r="AJ118" i="62"/>
  <c r="AJ124" i="62"/>
  <c r="AJ130" i="62"/>
  <c r="AJ129" i="62"/>
  <c r="AJ134" i="62"/>
  <c r="AJ120" i="62"/>
  <c r="AJ125" i="62"/>
  <c r="AJ135" i="62"/>
  <c r="AJ132" i="62"/>
  <c r="AJ136" i="62"/>
  <c r="AJ127" i="62"/>
  <c r="AJ123" i="62"/>
  <c r="AJ119" i="62"/>
  <c r="AJ99" i="62"/>
  <c r="Y14" i="63" s="1"/>
  <c r="AJ107" i="62"/>
  <c r="AJ113" i="62"/>
  <c r="AJ103" i="62"/>
  <c r="AJ109" i="62"/>
  <c r="AJ105" i="62"/>
  <c r="AJ110" i="62"/>
  <c r="AJ111" i="62"/>
  <c r="AJ106" i="62"/>
  <c r="AJ108" i="62"/>
  <c r="AJ112" i="62"/>
  <c r="AJ104" i="62"/>
  <c r="AJ97" i="62"/>
  <c r="AJ83" i="62"/>
  <c r="AJ89" i="62"/>
  <c r="AJ90" i="62"/>
  <c r="AJ93" i="62"/>
  <c r="AJ79" i="62"/>
  <c r="AJ85" i="62"/>
  <c r="AJ91" i="62"/>
  <c r="AJ86" i="62"/>
  <c r="AJ95" i="62"/>
  <c r="AJ81" i="62"/>
  <c r="AJ87" i="62"/>
  <c r="AJ96" i="62"/>
  <c r="AJ82" i="62"/>
  <c r="AJ94" i="62"/>
  <c r="AJ84" i="62"/>
  <c r="AJ98" i="62"/>
  <c r="AJ92" i="62"/>
  <c r="AJ80" i="62"/>
  <c r="AJ88" i="62"/>
  <c r="AJ68" i="62"/>
  <c r="AJ53" i="62"/>
  <c r="AJ61" i="62"/>
  <c r="AJ69" i="62"/>
  <c r="AJ54" i="62"/>
  <c r="AJ62" i="62"/>
  <c r="AJ70" i="62"/>
  <c r="AJ55" i="62"/>
  <c r="AJ63" i="62"/>
  <c r="AJ71" i="62"/>
  <c r="AJ56" i="62"/>
  <c r="AJ64" i="62"/>
  <c r="AJ72" i="62"/>
  <c r="AJ57" i="62"/>
  <c r="AJ65" i="62"/>
  <c r="AJ73" i="62"/>
  <c r="AJ58" i="62"/>
  <c r="AJ66" i="62"/>
  <c r="AJ51" i="62"/>
  <c r="AJ74" i="62"/>
  <c r="AJ59" i="62"/>
  <c r="AJ67" i="62"/>
  <c r="AJ60" i="62"/>
  <c r="AJ52" i="62"/>
  <c r="AJ174" i="62"/>
  <c r="AJ39" i="62"/>
  <c r="AJ47" i="62"/>
  <c r="AJ38" i="62"/>
  <c r="AJ44" i="62"/>
  <c r="AJ42" i="62"/>
  <c r="AJ43" i="62"/>
  <c r="AJ46" i="62"/>
  <c r="AJ32" i="62"/>
  <c r="AJ41" i="62"/>
  <c r="AJ36" i="62"/>
  <c r="AJ33" i="62"/>
  <c r="AJ40" i="62"/>
  <c r="AJ35" i="62"/>
  <c r="AJ37" i="62"/>
  <c r="AJ34" i="62"/>
  <c r="AJ31" i="62"/>
  <c r="AJ45" i="62"/>
  <c r="W25" i="63"/>
  <c r="AJ150" i="62"/>
  <c r="AJ203" i="62"/>
  <c r="Y24" i="63" s="1"/>
  <c r="AJ9" i="62"/>
  <c r="AJ19" i="62"/>
  <c r="Y10" i="63" s="1"/>
  <c r="AJ17" i="62"/>
  <c r="AJ171" i="62"/>
  <c r="Y21" i="63" s="1"/>
  <c r="AJ14" i="62"/>
  <c r="AJ173" i="62"/>
  <c r="AJ15" i="62"/>
  <c r="Y9" i="63" s="1"/>
  <c r="AJ117" i="62"/>
  <c r="AJ151" i="62"/>
  <c r="AJ159" i="62"/>
  <c r="AJ160" i="62"/>
  <c r="AJ138" i="62"/>
  <c r="Y16" i="63" s="1"/>
  <c r="AJ204" i="62"/>
  <c r="Y25" i="63" s="1"/>
  <c r="AJ78" i="62"/>
  <c r="AJ77" i="62"/>
  <c r="AJ170" i="62"/>
  <c r="AJ148" i="62"/>
  <c r="AJ141" i="62"/>
  <c r="AJ157" i="62"/>
  <c r="Y19" i="63" s="1"/>
  <c r="AJ156" i="62"/>
  <c r="AJ195" i="62"/>
  <c r="AJ22" i="62"/>
  <c r="AJ102" i="62"/>
  <c r="AJ192" i="62"/>
  <c r="Y22" i="63" s="1"/>
  <c r="AJ75" i="62"/>
  <c r="Y13" i="63" s="1"/>
  <c r="AJ29" i="62"/>
  <c r="AJ167" i="62"/>
  <c r="Y20" i="63" s="1"/>
  <c r="AJ202" i="62"/>
  <c r="AI204" i="62"/>
  <c r="X25" i="63" s="1"/>
  <c r="AJ116" i="62"/>
  <c r="AJ13" i="62"/>
  <c r="AJ169" i="62"/>
  <c r="AJ140" i="62"/>
  <c r="AJ199" i="62"/>
  <c r="Y23" i="63" s="1"/>
  <c r="AJ27" i="62"/>
  <c r="Y11" i="63" s="1"/>
  <c r="AJ114" i="62"/>
  <c r="Y15" i="63" s="1"/>
  <c r="AJ155" i="62"/>
  <c r="AJ11" i="62"/>
  <c r="Y8" i="63" s="1"/>
  <c r="AJ194" i="62"/>
  <c r="AJ21" i="62"/>
  <c r="AJ30" i="62"/>
  <c r="AJ201" i="62"/>
  <c r="AJ101" i="62"/>
  <c r="AJ18" i="62"/>
  <c r="AJ10" i="62"/>
  <c r="AJ153" i="62"/>
  <c r="Y18" i="63" s="1"/>
  <c r="AJ49" i="62"/>
  <c r="Y12" i="63" s="1"/>
  <c r="AJ345" i="60"/>
  <c r="AJ338" i="60"/>
  <c r="AJ346" i="60"/>
  <c r="AJ339" i="60"/>
  <c r="AJ347" i="60"/>
  <c r="AJ340" i="60"/>
  <c r="AJ348" i="60"/>
  <c r="AJ341" i="60"/>
  <c r="AJ349" i="60"/>
  <c r="AJ342" i="60"/>
  <c r="AJ343" i="60"/>
  <c r="AJ344" i="60"/>
  <c r="AJ292" i="60"/>
  <c r="AJ291" i="60"/>
  <c r="AJ300" i="60"/>
  <c r="AJ298" i="60"/>
  <c r="AJ303" i="60"/>
  <c r="AJ299" i="60"/>
  <c r="AJ297" i="60"/>
  <c r="AJ287" i="60"/>
  <c r="AJ304" i="60"/>
  <c r="AJ306" i="60"/>
  <c r="AJ296" i="60"/>
  <c r="AJ289" i="60"/>
  <c r="AJ293" i="60"/>
  <c r="AJ290" i="60"/>
  <c r="AJ302" i="60"/>
  <c r="AJ288" i="60"/>
  <c r="AJ305" i="60"/>
  <c r="AJ301" i="60"/>
  <c r="AJ294" i="60"/>
  <c r="AJ295" i="60"/>
  <c r="AJ282" i="60"/>
  <c r="AJ283" i="60"/>
  <c r="AJ276" i="60"/>
  <c r="AJ277" i="60"/>
  <c r="AJ262" i="60"/>
  <c r="AJ261" i="60"/>
  <c r="AJ253" i="60"/>
  <c r="AJ256" i="60"/>
  <c r="AJ252" i="60"/>
  <c r="AJ255" i="60"/>
  <c r="AJ254" i="60"/>
  <c r="AJ251" i="60"/>
  <c r="AJ230" i="60"/>
  <c r="AJ238" i="60"/>
  <c r="AJ246" i="60"/>
  <c r="AJ237" i="60"/>
  <c r="AJ227" i="60"/>
  <c r="AJ229" i="60"/>
  <c r="AJ226" i="60"/>
  <c r="AJ244" i="60"/>
  <c r="AJ236" i="60"/>
  <c r="AJ233" i="60"/>
  <c r="AJ235" i="60"/>
  <c r="AJ228" i="60"/>
  <c r="AJ234" i="60"/>
  <c r="AJ240" i="60"/>
  <c r="AJ232" i="60"/>
  <c r="AJ225" i="60"/>
  <c r="AJ224" i="60"/>
  <c r="AJ239" i="60"/>
  <c r="AJ243" i="60"/>
  <c r="AJ231" i="60"/>
  <c r="AJ242" i="60"/>
  <c r="AJ223" i="60"/>
  <c r="AJ241" i="60"/>
  <c r="AJ245" i="60"/>
  <c r="AJ182" i="60"/>
  <c r="AJ190" i="60"/>
  <c r="AJ198" i="60"/>
  <c r="AJ206" i="60"/>
  <c r="AJ183" i="60"/>
  <c r="AJ191" i="60"/>
  <c r="AJ199" i="60"/>
  <c r="AJ207" i="60"/>
  <c r="AJ184" i="60"/>
  <c r="AJ192" i="60"/>
  <c r="AJ200" i="60"/>
  <c r="AJ208" i="60"/>
  <c r="AJ185" i="60"/>
  <c r="AJ193" i="60"/>
  <c r="AJ201" i="60"/>
  <c r="AJ209" i="60"/>
  <c r="AJ186" i="60"/>
  <c r="AJ194" i="60"/>
  <c r="AJ202" i="60"/>
  <c r="AJ210" i="60"/>
  <c r="AJ197" i="60"/>
  <c r="AJ187" i="60"/>
  <c r="AJ195" i="60"/>
  <c r="AJ203" i="60"/>
  <c r="AJ211" i="60"/>
  <c r="AJ213" i="60"/>
  <c r="AJ188" i="60"/>
  <c r="AJ196" i="60"/>
  <c r="AJ204" i="60"/>
  <c r="AJ212" i="60"/>
  <c r="AJ205" i="60"/>
  <c r="AJ189" i="60"/>
  <c r="AJ173" i="60"/>
  <c r="AJ174" i="60"/>
  <c r="AJ175" i="60"/>
  <c r="AJ176" i="60"/>
  <c r="AJ177" i="60"/>
  <c r="AJ178" i="60"/>
  <c r="AJ143" i="60"/>
  <c r="AJ146" i="60"/>
  <c r="AJ139" i="60"/>
  <c r="AJ148" i="60"/>
  <c r="AJ141" i="60"/>
  <c r="AJ145" i="60"/>
  <c r="AJ144" i="60"/>
  <c r="AJ142" i="60"/>
  <c r="AJ147" i="60"/>
  <c r="AJ140" i="60"/>
  <c r="AJ44" i="60"/>
  <c r="AJ42" i="60"/>
  <c r="AJ43" i="60"/>
  <c r="AJ45" i="60"/>
  <c r="AJ46" i="60"/>
  <c r="AJ47" i="60"/>
  <c r="W24" i="61"/>
  <c r="W25" i="61" s="1"/>
  <c r="AI354" i="60"/>
  <c r="X24" i="61" s="1"/>
  <c r="AJ27" i="60"/>
  <c r="AJ28" i="60"/>
  <c r="AJ29" i="60"/>
  <c r="AJ30" i="60"/>
  <c r="AJ31" i="60"/>
  <c r="AJ19" i="60"/>
  <c r="AJ20" i="60"/>
  <c r="AJ21" i="60"/>
  <c r="AJ11" i="60"/>
  <c r="AJ12" i="60"/>
  <c r="AJ13" i="60"/>
  <c r="AJ14" i="60"/>
  <c r="AJ15" i="60"/>
  <c r="Y8" i="61" s="1"/>
  <c r="AJ118" i="60"/>
  <c r="AJ333" i="60"/>
  <c r="AJ325" i="60"/>
  <c r="AJ124" i="60"/>
  <c r="AJ130" i="60"/>
  <c r="AJ329" i="60"/>
  <c r="AJ62" i="60"/>
  <c r="AJ327" i="60"/>
  <c r="AJ154" i="60"/>
  <c r="AJ315" i="60"/>
  <c r="AJ350" i="60"/>
  <c r="Y23" i="61" s="1"/>
  <c r="AJ74" i="60"/>
  <c r="AJ133" i="60"/>
  <c r="AI355" i="60"/>
  <c r="X25" i="61" s="1"/>
  <c r="AJ134" i="60"/>
  <c r="AJ149" i="60"/>
  <c r="Y14" i="61" s="1"/>
  <c r="AJ54" i="60"/>
  <c r="AJ79" i="60"/>
  <c r="Y12" i="61" s="1"/>
  <c r="AJ117" i="60"/>
  <c r="AJ73" i="60"/>
  <c r="AJ335" i="60"/>
  <c r="AJ128" i="60"/>
  <c r="AJ76" i="60"/>
  <c r="AJ169" i="60"/>
  <c r="AJ217" i="60"/>
  <c r="AJ215" i="60"/>
  <c r="Y16" i="61" s="1"/>
  <c r="AJ284" i="60"/>
  <c r="Y21" i="61" s="1"/>
  <c r="AJ352" i="60"/>
  <c r="AJ220" i="60"/>
  <c r="AJ319" i="60"/>
  <c r="AJ275" i="60"/>
  <c r="AJ323" i="60"/>
  <c r="AJ123" i="60"/>
  <c r="AJ69" i="60"/>
  <c r="AJ53" i="60"/>
  <c r="AJ354" i="60"/>
  <c r="Y24" i="61" s="1"/>
  <c r="AJ259" i="60"/>
  <c r="AJ331" i="60"/>
  <c r="AJ309" i="60"/>
  <c r="AJ56" i="60"/>
  <c r="AJ249" i="60"/>
  <c r="AJ70" i="60"/>
  <c r="AJ48" i="60"/>
  <c r="Y11" i="61" s="1"/>
  <c r="AJ61" i="60"/>
  <c r="AJ78" i="60"/>
  <c r="AJ247" i="60"/>
  <c r="AJ171" i="60"/>
  <c r="AJ328" i="60"/>
  <c r="AJ137" i="60"/>
  <c r="AJ219" i="60"/>
  <c r="AJ18" i="60"/>
  <c r="AJ81" i="60"/>
  <c r="AJ36" i="60"/>
  <c r="AJ263" i="60"/>
  <c r="Y19" i="61" s="1"/>
  <c r="AJ265" i="60"/>
  <c r="AJ168" i="60"/>
  <c r="AJ41" i="60"/>
  <c r="AJ159" i="60"/>
  <c r="AJ63" i="60"/>
  <c r="AJ269" i="60"/>
  <c r="AJ310" i="60"/>
  <c r="AJ320" i="60"/>
  <c r="AJ121" i="60"/>
  <c r="AJ307" i="60"/>
  <c r="Y22" i="61" s="1"/>
  <c r="AJ353" i="60"/>
  <c r="AJ10" i="60"/>
  <c r="AJ119" i="60"/>
  <c r="AJ122" i="60"/>
  <c r="AJ125" i="60"/>
  <c r="AJ135" i="60"/>
  <c r="AJ64" i="60"/>
  <c r="AJ221" i="60"/>
  <c r="AJ314" i="60"/>
  <c r="AJ270" i="60"/>
  <c r="AJ167" i="60"/>
  <c r="AJ321" i="60"/>
  <c r="AJ151" i="60"/>
  <c r="AJ268" i="60"/>
  <c r="AJ32" i="60"/>
  <c r="Y10" i="61" s="1"/>
  <c r="AJ313" i="60"/>
  <c r="AJ316" i="60"/>
  <c r="AJ38" i="60"/>
  <c r="AJ50" i="60"/>
  <c r="AJ318" i="60"/>
  <c r="AJ332" i="60"/>
  <c r="AJ153" i="60"/>
  <c r="AJ286" i="60"/>
  <c r="AJ163" i="60"/>
  <c r="AJ266" i="60"/>
  <c r="AJ272" i="60"/>
  <c r="AJ132" i="60"/>
  <c r="AJ77" i="60"/>
  <c r="AJ157" i="60"/>
  <c r="AJ26" i="60"/>
  <c r="AJ72" i="60"/>
  <c r="AJ55" i="60"/>
  <c r="AJ136" i="60"/>
  <c r="AJ355" i="60"/>
  <c r="Y25" i="61" s="1"/>
  <c r="AJ155" i="60"/>
  <c r="AJ131" i="60"/>
  <c r="AJ181" i="60"/>
  <c r="AJ71" i="60"/>
  <c r="AJ170" i="60"/>
  <c r="AJ82" i="60"/>
  <c r="AJ158" i="60"/>
  <c r="AJ51" i="60"/>
  <c r="AJ179" i="60"/>
  <c r="Y15" i="61" s="1"/>
  <c r="AJ126" i="60"/>
  <c r="AJ34" i="60"/>
  <c r="AJ166" i="60"/>
  <c r="AJ37" i="60"/>
  <c r="AJ59" i="60"/>
  <c r="AJ25" i="60"/>
  <c r="AJ324" i="60"/>
  <c r="AJ52" i="60"/>
  <c r="AJ267" i="60"/>
  <c r="AJ222" i="60"/>
  <c r="AJ127" i="60"/>
  <c r="AJ67" i="60"/>
  <c r="AJ60" i="60"/>
  <c r="AJ278" i="60"/>
  <c r="Y20" i="61" s="1"/>
  <c r="AJ162" i="60"/>
  <c r="AJ58" i="60"/>
  <c r="AJ129" i="60"/>
  <c r="AJ164" i="60"/>
  <c r="AJ75" i="60"/>
  <c r="AJ326" i="60"/>
  <c r="AJ57" i="60"/>
  <c r="AJ312" i="60"/>
  <c r="AJ260" i="60"/>
  <c r="AJ35" i="60"/>
  <c r="AJ17" i="60"/>
  <c r="AJ336" i="60"/>
  <c r="AJ152" i="60"/>
  <c r="AJ257" i="60"/>
  <c r="Y18" i="61" s="1"/>
  <c r="AJ165" i="60"/>
  <c r="AJ138" i="60"/>
  <c r="AJ9" i="60"/>
  <c r="AJ120" i="60"/>
  <c r="AJ337" i="60"/>
  <c r="AJ160" i="60"/>
  <c r="AJ322" i="60"/>
  <c r="AJ156" i="60"/>
  <c r="AJ250" i="60"/>
  <c r="AJ281" i="60"/>
  <c r="AJ22" i="60"/>
  <c r="Y9" i="61" s="1"/>
  <c r="AJ330" i="60"/>
  <c r="AJ280" i="60"/>
  <c r="AJ273" i="60"/>
  <c r="AJ218" i="60"/>
  <c r="AJ24" i="60"/>
  <c r="AJ274" i="60"/>
  <c r="AJ39" i="60"/>
  <c r="AJ40" i="60"/>
  <c r="AJ68" i="60"/>
  <c r="AJ311" i="60"/>
  <c r="AJ271" i="60"/>
  <c r="AJ66" i="60"/>
  <c r="AJ317" i="60"/>
  <c r="AJ161" i="60"/>
  <c r="AJ172" i="60"/>
  <c r="AJ115" i="60"/>
  <c r="Y13" i="61" s="1"/>
  <c r="AJ334" i="60"/>
  <c r="AJ65" i="60"/>
  <c r="C13" i="61"/>
  <c r="C25" i="61" s="1"/>
  <c r="K355" i="60"/>
  <c r="U355" i="60"/>
  <c r="J17" i="61"/>
  <c r="J25" i="61" s="1"/>
  <c r="G14" i="61" l="1"/>
  <c r="G25" i="61" s="1"/>
  <c r="R355" i="60"/>
</calcChain>
</file>

<file path=xl/sharedStrings.xml><?xml version="1.0" encoding="utf-8"?>
<sst xmlns="http://schemas.openxmlformats.org/spreadsheetml/2006/main" count="7921" uniqueCount="2082">
  <si>
    <t>PARTIDA 21-01-05 "INGRESO ÉTICO FAMILIAR Y SISTEMA CHILE SOLIDARIO"</t>
  </si>
  <si>
    <t>INFORME POR PROGRAMA Y REGIÓN</t>
  </si>
  <si>
    <t>EJECUCIÓN AL 31 DICIEMBRE DE 2025</t>
  </si>
  <si>
    <t>En pesos</t>
  </si>
  <si>
    <t>24-01-010 "Programa Bonificación Ley N°20.595"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</si>
  <si>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</si>
  <si>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</si>
  <si>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</si>
  <si>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</si>
  <si>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</si>
  <si>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</si>
  <si>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</si>
  <si>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</si>
  <si>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</si>
  <si>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</si>
  <si>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</si>
  <si>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</si>
  <si>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</si>
  <si>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</si>
  <si>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</si>
  <si>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</si>
  <si>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</si>
  <si>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</si>
  <si>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</si>
  <si>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</si>
  <si>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</si>
  <si>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</si>
  <si>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</si>
  <si>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</si>
  <si>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</si>
  <si>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</si>
  <si>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</si>
  <si>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</si>
  <si>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</si>
  <si>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</si>
  <si>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</si>
  <si>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</si>
  <si>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</si>
  <si>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</si>
  <si>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</si>
  <si>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</si>
  <si>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</si>
  <si>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</si>
  <si>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</si>
  <si>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</si>
  <si>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</si>
  <si>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</si>
  <si>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</si>
  <si>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</si>
  <si>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</si>
  <si>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</si>
  <si>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</si>
  <si>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</si>
  <si>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</si>
  <si>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</si>
  <si>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Subtítulo 22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</si>
  <si>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</si>
  <si>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</si>
  <si>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</si>
  <si>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</si>
  <si>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</si>
  <si>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</si>
  <si>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</si>
  <si>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</si>
  <si>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Subtítulo 21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</si>
  <si>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</si>
  <si>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</si>
  <si>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</si>
  <si>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</si>
  <si>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</si>
  <si>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</si>
  <si>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</si>
  <si>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</si>
  <si>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</si>
  <si>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</si>
  <si>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</si>
  <si>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ÑUBLE</t>
  </si>
  <si>
    <t>TOTAL  REGIÓN ÑUBLE</t>
  </si>
  <si>
    <t>METROPOLITANA</t>
  </si>
  <si>
    <t>TOTAL  REGIÓN METROPOLITANA</t>
  </si>
  <si>
    <t>NIVEL CENTRAL</t>
  </si>
  <si>
    <t>DEC. N° 15</t>
  </si>
  <si>
    <t>BONIFICACION LEY 20.595</t>
  </si>
  <si>
    <t>24-01-010</t>
  </si>
  <si>
    <t>Subtítulo 24</t>
  </si>
  <si>
    <t>TOTAL  NIVEL CENTRAL</t>
  </si>
  <si>
    <t>Total Convenios</t>
  </si>
  <si>
    <t>Porcentaje de:</t>
  </si>
  <si>
    <t>Participación del Gasto</t>
  </si>
  <si>
    <t>24-01-337 "Bonos Art. 2 Transitorio, Ley N°19,949"</t>
  </si>
  <si>
    <t>DEC. N° 9</t>
  </si>
  <si>
    <t>BONOS ART. 2° TRANSITO</t>
  </si>
  <si>
    <t>24-01-337</t>
  </si>
  <si>
    <t>24-02-010 "Programa de Ayudas Técnicas - SENADIS"</t>
  </si>
  <si>
    <t>TOTAL  REGIÓN DEL ÑUBLE</t>
  </si>
  <si>
    <t>DEC. N° 10</t>
  </si>
  <si>
    <t>SERVICIO NACIONAL DE LA DISCAPACIDAD</t>
  </si>
  <si>
    <t>24-02-010</t>
  </si>
  <si>
    <t>EJECUCIÓN AL 3I DICIEMBRE DE 2025</t>
  </si>
  <si>
    <t>EJECUCIÓN AL 30 DICIEMBRE DE 2025</t>
  </si>
  <si>
    <t>24-02-012 "Programas de Alimentación - JUNAEB"</t>
  </si>
  <si>
    <t>DEC. N° 14</t>
  </si>
  <si>
    <t>JUNTA NACIONAL DE AUXILIO ESCOLAR Y BECAS</t>
  </si>
  <si>
    <t>24-02-012</t>
  </si>
  <si>
    <t>24-02-014 "Fondo de Solidaridad e Inversión Social"</t>
  </si>
  <si>
    <t>DEC. N° 4</t>
  </si>
  <si>
    <t>FONDO DE SOLIDARIDAD E INVERSION SOCIAL</t>
  </si>
  <si>
    <t>YO EMPRENDO SEMILLA</t>
  </si>
  <si>
    <t xml:space="preserve">YO TRABAJO </t>
  </si>
  <si>
    <t>24-02-015 "INTEGRA - Subsecretaria de Educación Parvularia"</t>
  </si>
  <si>
    <t>DEC. N° 28</t>
  </si>
  <si>
    <t>SUBSECRETARIA DE EDUCACION PARVULARIA</t>
  </si>
  <si>
    <t>CONVENIO INTEGTRA</t>
  </si>
  <si>
    <t>24-02-020 "Programa de Educación Media - JUNAEB"</t>
  </si>
  <si>
    <t xml:space="preserve">Diciembre </t>
  </si>
  <si>
    <t>DEX. N° 024</t>
  </si>
  <si>
    <t>EDUCACION MEDIA</t>
  </si>
  <si>
    <t>24-03-335 "Programa de Habitabilidad Chile Solidario"</t>
  </si>
  <si>
    <t>REX. N° 532</t>
  </si>
  <si>
    <t>FUNDACION PARA EL TRABAJO UNAP</t>
  </si>
  <si>
    <t>PROGRAMA HABITABILIDAD</t>
  </si>
  <si>
    <t>24-03-335</t>
  </si>
  <si>
    <t>REX. N° 489</t>
  </si>
  <si>
    <t>MUNICIPALIDAD DE CAMIÑA</t>
  </si>
  <si>
    <t>REX. N° 506</t>
  </si>
  <si>
    <t>MUNICIPALIDAD DE COLCHANE</t>
  </si>
  <si>
    <t>REX. N° 553</t>
  </si>
  <si>
    <t>MUNICIPALIDAD DE HUARA</t>
  </si>
  <si>
    <t>REX. N° 505</t>
  </si>
  <si>
    <t>MUNICIPALIDAD DE POZO ALMONTE</t>
  </si>
  <si>
    <t>REX. N° 488</t>
  </si>
  <si>
    <t>MUNICIPALIDAD DE ALTO HOSPICIO</t>
  </si>
  <si>
    <t>REX. N° 2042</t>
  </si>
  <si>
    <t>MUNICIPALIDAD DE DIEGO DE ALMAGRO</t>
  </si>
  <si>
    <t>REX. N° 1912</t>
  </si>
  <si>
    <t>MUNICIPALIDAD DE FREIRINA</t>
  </si>
  <si>
    <t>REX. N° 1910</t>
  </si>
  <si>
    <t>MUNICIPALIDAD DE CHAÑARAL</t>
  </si>
  <si>
    <t>REX. N° 1911</t>
  </si>
  <si>
    <t>MUNICIPALIDAD DE ALTO DEL CARMEN</t>
  </si>
  <si>
    <t>REX. N° 1909</t>
  </si>
  <si>
    <t>MUNICIPALIDAD DE CALDERA</t>
  </si>
  <si>
    <t>REX. N° 1866</t>
  </si>
  <si>
    <t>MUNICIPALIDAD DE VALLENAR</t>
  </si>
  <si>
    <t>REX. N° 1843</t>
  </si>
  <si>
    <t>MUNICIPALIDAD DE HUASCO</t>
  </si>
  <si>
    <t>REX. N° 1842</t>
  </si>
  <si>
    <t>MUNICIPALIDAD DE COPIAPO</t>
  </si>
  <si>
    <t>REX. N°</t>
  </si>
  <si>
    <t>MUNICIPALIDAD DE ANDACOLLO</t>
  </si>
  <si>
    <t>MUNICIPALIDAD DE LOS VILOS</t>
  </si>
  <si>
    <t>REX. N° 2180</t>
  </si>
  <si>
    <t>MUNICIPALIDAD DE LA SERENA</t>
  </si>
  <si>
    <t>REX. N° 2075</t>
  </si>
  <si>
    <t>MUNICIPALIDAD DE PUNITAQUI</t>
  </si>
  <si>
    <t>REX. N° 1953</t>
  </si>
  <si>
    <t>MUNICIPALIDAD DE COQUIMBO</t>
  </si>
  <si>
    <t>REX. N° 1954</t>
  </si>
  <si>
    <t>MUNICIPALIDAD DE OVALLE</t>
  </si>
  <si>
    <t>REX. N° 1934</t>
  </si>
  <si>
    <t>MUNICIPALIDAD DE SALAMANCA</t>
  </si>
  <si>
    <t>REX. N° 1881</t>
  </si>
  <si>
    <t>MUNICIPALIDAD DE PAIHUANO</t>
  </si>
  <si>
    <t>REX. N° 1867</t>
  </si>
  <si>
    <t>MUNICIPALIDAD DE ILLAPEL</t>
  </si>
  <si>
    <t>REX. N° 1835</t>
  </si>
  <si>
    <t>MUNICIPALIDAD DE COMBARBALA</t>
  </si>
  <si>
    <t>REX. N° 1834</t>
  </si>
  <si>
    <t>MUNICIPALIDAD DE VICUÑA</t>
  </si>
  <si>
    <t>REX. N° 1833</t>
  </si>
  <si>
    <t>MUNICIPALIDAD DE RIO HURTADO</t>
  </si>
  <si>
    <t>REX. N° 1782</t>
  </si>
  <si>
    <t>MUNICIPALIDAD DE MONTE PATRIA</t>
  </si>
  <si>
    <t>REX. N° 1743</t>
  </si>
  <si>
    <t>MUNICIPALIDAD DE CANELA</t>
  </si>
  <si>
    <t>REX. N° 914</t>
  </si>
  <si>
    <t>MUNICIPALIDAD DE SANTA MARIA</t>
  </si>
  <si>
    <t>REX. N° 915</t>
  </si>
  <si>
    <t xml:space="preserve">MUNICIPALIDAD DE SAN ESTEBAN </t>
  </si>
  <si>
    <t>REX. N° 1146</t>
  </si>
  <si>
    <t>19/12/2025</t>
  </si>
  <si>
    <t xml:space="preserve">MUNICIPALIDAD DE SANTO DOMINGO </t>
  </si>
  <si>
    <t>REX. N° 1149</t>
  </si>
  <si>
    <t>MUNICIPALIDAD DE VIÑA DEL MAR</t>
  </si>
  <si>
    <t>REX. N° 930</t>
  </si>
  <si>
    <t>MUNICIPALIDAD DE SAN FELIPE</t>
  </si>
  <si>
    <t>REX. N° 1183</t>
  </si>
  <si>
    <t>23/12/2025</t>
  </si>
  <si>
    <t>MUNICIPALIDAD DE ZAPALLAR</t>
  </si>
  <si>
    <t>REX. N° 1086</t>
  </si>
  <si>
    <t>MUNICIPALIDAD DE VALPARAISO</t>
  </si>
  <si>
    <t>REX. N° 1148</t>
  </si>
  <si>
    <t xml:space="preserve">MUNICIPALIDAD DE SAN ANTONIO </t>
  </si>
  <si>
    <t>REX. N° 1058</t>
  </si>
  <si>
    <t xml:space="preserve">MUNICIPALIDAD DE PAPUDO </t>
  </si>
  <si>
    <t>REX. N° 916</t>
  </si>
  <si>
    <t>MUNICIPALIDAD DE PETORCA</t>
  </si>
  <si>
    <t>REX. N° 997</t>
  </si>
  <si>
    <t>19/11/2025</t>
  </si>
  <si>
    <t>MUNICIPALIDAD DE PUCHUNCAVI</t>
  </si>
  <si>
    <t>REX. N° 990</t>
  </si>
  <si>
    <t>17/11/2025</t>
  </si>
  <si>
    <t>MUNICIPALIDAD DE PUTAENDO</t>
  </si>
  <si>
    <t>REX. N° 1190</t>
  </si>
  <si>
    <t>MUNICIPALIDAD DE QUILLOTA</t>
  </si>
  <si>
    <t>REX. N° 1145</t>
  </si>
  <si>
    <t>MUNICIPALIDAD DE QUILPUE</t>
  </si>
  <si>
    <t>REX. N° 1083</t>
  </si>
  <si>
    <t xml:space="preserve">MUNICIPALIDAD DE QUINTERO </t>
  </si>
  <si>
    <t>REX. N° 1002</t>
  </si>
  <si>
    <t>21/11/2025</t>
  </si>
  <si>
    <t>MUNICIPALIDAD DE RINCONADA</t>
  </si>
  <si>
    <t>REX. N° 1191</t>
  </si>
  <si>
    <t>MUNICIPALIDAD DE LA CALERA</t>
  </si>
  <si>
    <t>REX. N° 1014</t>
  </si>
  <si>
    <t>24/11/2025</t>
  </si>
  <si>
    <t>MUNICIPALIDAD DE LA CRUZ</t>
  </si>
  <si>
    <t>REX. N° 1098</t>
  </si>
  <si>
    <t>MUNICIPALIDAD DE LA LIGUA</t>
  </si>
  <si>
    <t>REX. N° 1087</t>
  </si>
  <si>
    <t>MUNICIPALIDAD DE LIMACHE</t>
  </si>
  <si>
    <t>REX. N° 998</t>
  </si>
  <si>
    <t>MUNICIPALIDAD DE LLAY LLAY</t>
  </si>
  <si>
    <t>REX. N° 918</t>
  </si>
  <si>
    <t>MUNICIPALIDAD DE LOS ANDES</t>
  </si>
  <si>
    <t>REX. N° 931</t>
  </si>
  <si>
    <t>MUNICIPALIDAD DE NOGALES</t>
  </si>
  <si>
    <t>REX. N° 1088</t>
  </si>
  <si>
    <t>MUNICIPALIDAD DE OLMUE</t>
  </si>
  <si>
    <t>REX. N° 1056</t>
  </si>
  <si>
    <t>MUNICIPALIDAD DE ALGARROBO</t>
  </si>
  <si>
    <t>REX. N° 989</t>
  </si>
  <si>
    <t>MUNICIPALIDAD DE CABILDO</t>
  </si>
  <si>
    <t>REX. N° 919</t>
  </si>
  <si>
    <t>MUNICIPALIDAD DE CALLE LARGA</t>
  </si>
  <si>
    <t>REX. N° 1001</t>
  </si>
  <si>
    <t>MUNICIPALIDAD DE CASABLANCA</t>
  </si>
  <si>
    <t>REX. N° 920</t>
  </si>
  <si>
    <t>MUNICIPALIDAD DE CATEMU</t>
  </si>
  <si>
    <t>REX. N° 921</t>
  </si>
  <si>
    <t>MUNICIPALIDAD DE CONCON</t>
  </si>
  <si>
    <t>REX. N° 1055</t>
  </si>
  <si>
    <t>MUNICIPALIDAD DE EL QUISCO</t>
  </si>
  <si>
    <t>REX. N° 1054</t>
  </si>
  <si>
    <t xml:space="preserve">MUNICIPALIDAD DE EL TABO </t>
  </si>
  <si>
    <t>REX. N° 913</t>
  </si>
  <si>
    <t>MUNICIPALIDAD DE HIJUELAS</t>
  </si>
  <si>
    <t>REX. N° 917</t>
  </si>
  <si>
    <t>MUNICIPALIDAD DE PANQUEHUE</t>
  </si>
  <si>
    <t>REX. N° 976</t>
  </si>
  <si>
    <t>MUNICIPALIDAD DE NAVIDAD</t>
  </si>
  <si>
    <t>REX. N° 941</t>
  </si>
  <si>
    <t>MUNICIPALIDAD DE PALMILLA</t>
  </si>
  <si>
    <t>REX. N° 940</t>
  </si>
  <si>
    <t>MUNICIPALIDAD DE PLACILLA</t>
  </si>
  <si>
    <t>REX. N° 939</t>
  </si>
  <si>
    <t>MUNICIPALIDAD DE SANTA CRUZ</t>
  </si>
  <si>
    <t>REX. N° 938</t>
  </si>
  <si>
    <t>MUNICIPALIDAD DE SAN FERNANDO</t>
  </si>
  <si>
    <t>REX. N° 876</t>
  </si>
  <si>
    <t>MUNICIPALIDAD DE LAS CABRAS</t>
  </si>
  <si>
    <t>REX. N° 875</t>
  </si>
  <si>
    <t>MUNICIPALIDAD DE PICHILEMU</t>
  </si>
  <si>
    <t>REX. N° 874</t>
  </si>
  <si>
    <t>MUNICIPALIDAD DE PUMANQUE</t>
  </si>
  <si>
    <t>REX. N° 873</t>
  </si>
  <si>
    <t>MUNICIPALIDAD DE DOÑIHUE</t>
  </si>
  <si>
    <t>REX. N° 872</t>
  </si>
  <si>
    <t>MUNICIPALIDAD DE QUINTA DE TILCOCO</t>
  </si>
  <si>
    <t>REX. N° 871</t>
  </si>
  <si>
    <t>MUNICIPALIDAD DE MACHALI</t>
  </si>
  <si>
    <t>REX. N° 870</t>
  </si>
  <si>
    <t>MUNICIPALIDAD DE PICHIDEGUA</t>
  </si>
  <si>
    <t>REX. N° 842</t>
  </si>
  <si>
    <t>MUNICIPALIDAD DE CODEGUA</t>
  </si>
  <si>
    <t>REX. N° 841</t>
  </si>
  <si>
    <t>MUNICIPALIDAD DE NANCAGUA</t>
  </si>
  <si>
    <t>REX. N° 840</t>
  </si>
  <si>
    <t>MUNICIPALIDAD DE COLTAUCO</t>
  </si>
  <si>
    <t>REX. N° 839</t>
  </si>
  <si>
    <t>MUNICIPALIDAD DE PERALILLO</t>
  </si>
  <si>
    <t>REX. N° 825</t>
  </si>
  <si>
    <t>MUNICIPALIDAD DE PEUMO</t>
  </si>
  <si>
    <t>REX. N° 824</t>
  </si>
  <si>
    <t>MUNICIPALIDAD DE LITUECHE</t>
  </si>
  <si>
    <t>REX. N° 823</t>
  </si>
  <si>
    <t>MUNICIPALIDAD DE RENGO</t>
  </si>
  <si>
    <t>REX. N° 822</t>
  </si>
  <si>
    <t>MUNICIPALIDAD DE COINCO</t>
  </si>
  <si>
    <t>REX. N° 821</t>
  </si>
  <si>
    <t>MUNICIPALIDAD DE LOLOL</t>
  </si>
  <si>
    <t>REX. N° 820</t>
  </si>
  <si>
    <t>MUNICIPALIDAD DE PAREDONES</t>
  </si>
  <si>
    <t>REX. N° 819</t>
  </si>
  <si>
    <t>MUNICIPALIDAD DE OLIVAR</t>
  </si>
  <si>
    <t>REX. N° 818</t>
  </si>
  <si>
    <t>MUNICIPALIDAD DE MARCHIGUE</t>
  </si>
  <si>
    <t>REX. N° 817</t>
  </si>
  <si>
    <t>MUNICIPALIDAD DE GRANEROS</t>
  </si>
  <si>
    <t>REX. N° 816</t>
  </si>
  <si>
    <t>MUNICIPALIDAD DE REQUINOA</t>
  </si>
  <si>
    <t>REX. N° 815</t>
  </si>
  <si>
    <t>MUNICIPALIDAD DE CHEPICA</t>
  </si>
  <si>
    <t>REX. N° 814</t>
  </si>
  <si>
    <t>MUNICIPALIDAD DE MOSTAZAL</t>
  </si>
  <si>
    <t>REX. N° 813</t>
  </si>
  <si>
    <t>MUNICIPALIDAD DE MALLOA</t>
  </si>
  <si>
    <t>REX. N° 812</t>
  </si>
  <si>
    <t>MUNICIPALIDAD DE SAN VICENTE</t>
  </si>
  <si>
    <t>REX. N° 811</t>
  </si>
  <si>
    <t>MUNICIPALIDAD DE CHIMBARONGO</t>
  </si>
  <si>
    <t>REX. N° 810</t>
  </si>
  <si>
    <t>MUNICIPALIDAD DE LA ESTRELLA</t>
  </si>
  <si>
    <t>REX. N° 2081</t>
  </si>
  <si>
    <t>MUNICIPALIDAD DE PELLUHUE</t>
  </si>
  <si>
    <t>REX. N° 2063</t>
  </si>
  <si>
    <t>MUNICIPALIDAD DE COLBUN</t>
  </si>
  <si>
    <t>REX. N° 2024</t>
  </si>
  <si>
    <t>MUNICIPALIDAD DE SAGRADA FAMILIA</t>
  </si>
  <si>
    <t>REX. N° 2023</t>
  </si>
  <si>
    <t>MUNICIPALIDAD DE PARRAL</t>
  </si>
  <si>
    <t>REX. N° 2005</t>
  </si>
  <si>
    <t>MUNICIPALIDAD DE TALCA</t>
  </si>
  <si>
    <t>REX. N° 2004</t>
  </si>
  <si>
    <t>MUNICIPALIDAD DE SAN JAVIER</t>
  </si>
  <si>
    <t>REX. N° 2003</t>
  </si>
  <si>
    <t>MUNICIPALIDAD DE SAN CLEMENTE</t>
  </si>
  <si>
    <t>REX. N° 2002</t>
  </si>
  <si>
    <t>MUNICIPALIDAD DE MOLINA</t>
  </si>
  <si>
    <t>REX. N° 1986</t>
  </si>
  <si>
    <t>MUNICIPALIDAD DE YERBAS BUENAS</t>
  </si>
  <si>
    <t>REX. N° 1979</t>
  </si>
  <si>
    <t>MUNICIPALIDAD DE VICHUQUEN</t>
  </si>
  <si>
    <t>REX. N° 1987</t>
  </si>
  <si>
    <t>MUNICIPALIDAD DE RIO CLARO</t>
  </si>
  <si>
    <t>REX. N° 1980</t>
  </si>
  <si>
    <t>MUNICIPALIDAD DE ROMERAL</t>
  </si>
  <si>
    <t>REX. N° 1981</t>
  </si>
  <si>
    <t>MUNICIPALIDAD DE RAUCO</t>
  </si>
  <si>
    <t>REX. N° 1993</t>
  </si>
  <si>
    <t>MUNICIPALIDAD DE MAULE</t>
  </si>
  <si>
    <t>REX. N° 1992</t>
  </si>
  <si>
    <t>MUNICIPALIDAD DE LICANTEN</t>
  </si>
  <si>
    <t>REX. N° 1988</t>
  </si>
  <si>
    <t>MUNICIPALIDAD DE HUALAÑE</t>
  </si>
  <si>
    <t>REX. N° 1983</t>
  </si>
  <si>
    <t>MUNICIPALIDAD DE CURICO</t>
  </si>
  <si>
    <t>REX. N° 1982</t>
  </si>
  <si>
    <t>MUNICIPALIDAD DE CONSTITUCION</t>
  </si>
  <si>
    <t>REX. N° 1894</t>
  </si>
  <si>
    <t>MUNICIPALIDAD DE VILLA ALEGRE</t>
  </si>
  <si>
    <t>REX. N° 1895</t>
  </si>
  <si>
    <t>MUNICIPALIDAD DE SAN RAFAEL</t>
  </si>
  <si>
    <t>REX. N° 1896</t>
  </si>
  <si>
    <t>MUNICIPALIDAD DE RETIRO</t>
  </si>
  <si>
    <t>REX. N° 1897</t>
  </si>
  <si>
    <t>MUNICIPALIDAD DE PENCAHUE</t>
  </si>
  <si>
    <t>REX. N° 1898</t>
  </si>
  <si>
    <t>MUNICIPALIDAD DE PELARCO</t>
  </si>
  <si>
    <t>REX. N° 1899</t>
  </si>
  <si>
    <t>MUNICIPALIDAD DE LONGAVI</t>
  </si>
  <si>
    <t>REX. N° 1900</t>
  </si>
  <si>
    <t>MUNICIPALIDAD DE EMPEDRADO</t>
  </si>
  <si>
    <t>REX. N° 1901</t>
  </si>
  <si>
    <t>MUNICIPALIDAD DE CUREPTO</t>
  </si>
  <si>
    <t>REX. N° 1902</t>
  </si>
  <si>
    <t>MUNICIPALIDAD DE CHANCO</t>
  </si>
  <si>
    <t>REX. N° 1903</t>
  </si>
  <si>
    <t>MUNICIPALIDAD DE CAUQUENES</t>
  </si>
  <si>
    <t>MUNICIPALIDAD DE LOS ANGELES</t>
  </si>
  <si>
    <t>MUNICIPALIDAD DE HUALPEN</t>
  </si>
  <si>
    <t>MUNICIPALIDAD DE TALCAHUANO</t>
  </si>
  <si>
    <t>MUNICIPALIDAD DE QUILLECO</t>
  </si>
  <si>
    <t>MUNICIPALIDAD DE ANTUCO</t>
  </si>
  <si>
    <t>MUNICIPALIDAD DE ARAUCO</t>
  </si>
  <si>
    <t>MUNICIPALIDAD DE CURANILAHUE</t>
  </si>
  <si>
    <t>MUNICIPALIDAD DE CABRERO</t>
  </si>
  <si>
    <t>MUNICIPALIDAD DE FLORIDA</t>
  </si>
  <si>
    <t>MUNICIPALIDAD DE TUCAPEL</t>
  </si>
  <si>
    <t>MUNICIPALIDAD DE SAN ROSENDO</t>
  </si>
  <si>
    <t>MUNICIPALIDAD DE LOS ALAMOS</t>
  </si>
  <si>
    <t xml:space="preserve">MUNICIPALIDAD DE CONCEPCION </t>
  </si>
  <si>
    <t>MUNICIPALIDAD DE HUALQUI</t>
  </si>
  <si>
    <t>MUNICIPALIDAD DE SAN BARBARA</t>
  </si>
  <si>
    <t>MUNICIPALIDAD DE SANTA JUANA</t>
  </si>
  <si>
    <t>MUNICIPALIDAD DE NEGRETE</t>
  </si>
  <si>
    <t>MUNICIPALIDAD DE TOME</t>
  </si>
  <si>
    <t>MUNICIPALIDAD DE TIRUA</t>
  </si>
  <si>
    <t>MUNICIPALIDAD DE CORONEL</t>
  </si>
  <si>
    <t xml:space="preserve">MUNICIPALIDAD DE ALTO BIO BIO </t>
  </si>
  <si>
    <t>MUNICIPALIDAD DE NACIMIENTO</t>
  </si>
  <si>
    <t>MUNICIPALIDAD DE YUMBEL</t>
  </si>
  <si>
    <t>MUNICIPALIDAD DE LEBU</t>
  </si>
  <si>
    <t>MUNICIPALIDAD DE QUILACO</t>
  </si>
  <si>
    <t>MUNICIPALIDAD DE SAN PEDRO DE LA PAZ</t>
  </si>
  <si>
    <t>MUNICIPALIDAD DE PENCO</t>
  </si>
  <si>
    <t>MUNICIPALIDAD DE LAJA</t>
  </si>
  <si>
    <t>MUNICIPALIDAD DE CONTULMO</t>
  </si>
  <si>
    <t>MUNICIPALIDAD DE CHIGUAYANTE</t>
  </si>
  <si>
    <t>MUNICIPALIDAD DE MULCHEN</t>
  </si>
  <si>
    <t>MUNICIPALIDAD DE CAÑETE</t>
  </si>
  <si>
    <t>REX. N° 1865</t>
  </si>
  <si>
    <t>MUNICIPALIDAD DE GORBEA</t>
  </si>
  <si>
    <t>MUNICIPALIDAD DE VILLARRICA</t>
  </si>
  <si>
    <t>REX. N° 1680</t>
  </si>
  <si>
    <t>MUNICIPALIDAD DE TEODORO SCHMIDT</t>
  </si>
  <si>
    <t>REX. N° 1801</t>
  </si>
  <si>
    <t>MUNICIPALIDAD DE PUCON</t>
  </si>
  <si>
    <t>REX. N° 1729</t>
  </si>
  <si>
    <t>MUNICIPALIDAD DE PITRUFQUEN</t>
  </si>
  <si>
    <t>REX. N° 1891</t>
  </si>
  <si>
    <t>MUNICIPALIDAD DE PERQUENCO</t>
  </si>
  <si>
    <t>REX. N° 1795</t>
  </si>
  <si>
    <t>MUNICIPALIDAD DE TEMUCO</t>
  </si>
  <si>
    <t>MUNICIPALIDAD DE RENAICO</t>
  </si>
  <si>
    <t>REX. N° 1727</t>
  </si>
  <si>
    <t>MUNICIPALIDAD DE CURACAUTIN</t>
  </si>
  <si>
    <t>REX. N° 1699</t>
  </si>
  <si>
    <t>MUNICIPALIDAD DE PADRE LAS CASAS</t>
  </si>
  <si>
    <t>REX. N° 1641</t>
  </si>
  <si>
    <t>MUNICIPALIDAD DE TOLTEN</t>
  </si>
  <si>
    <t>REX. N° 1646</t>
  </si>
  <si>
    <t>MUNICIPALIDAD DE VILCUN</t>
  </si>
  <si>
    <t>REX. N° 1649</t>
  </si>
  <si>
    <t>MUNICIPALIDAD DE GALVARINO</t>
  </si>
  <si>
    <t>REX. N° 1679</t>
  </si>
  <si>
    <t>MUNICIPALIDAD DE CUNCO</t>
  </si>
  <si>
    <t>REX. N° 1728</t>
  </si>
  <si>
    <t>MUNICIPALIDAD DE SAAVEDRA</t>
  </si>
  <si>
    <t>REX. N° 1794</t>
  </si>
  <si>
    <t>MUNICIPALIDAD DE PUREN</t>
  </si>
  <si>
    <t>REX. N° 1715</t>
  </si>
  <si>
    <t>MUNICIPALIDAD DE COLLIPULLI</t>
  </si>
  <si>
    <t>REX. N° 1598</t>
  </si>
  <si>
    <t>MUNICIPALIDAD DE FREIRE</t>
  </si>
  <si>
    <t>REX. N° 1678</t>
  </si>
  <si>
    <t>MUNICIPALIDAD DE LAUTARO</t>
  </si>
  <si>
    <t>REX. N° 1701</t>
  </si>
  <si>
    <t>MUNICIPALIDAD DE TRAIGUEN</t>
  </si>
  <si>
    <t>REX. N° 1684</t>
  </si>
  <si>
    <t>MUNICIPALIDAD DE VICTORIA</t>
  </si>
  <si>
    <t>REX. N° 1650</t>
  </si>
  <si>
    <t>MUNICIPALIDAD DE NUEVA IMPERIAL</t>
  </si>
  <si>
    <t>REX. N° 1648</t>
  </si>
  <si>
    <t>MUNICIPALIDAD DE MELIPEUCO</t>
  </si>
  <si>
    <t>REX. N° 1662</t>
  </si>
  <si>
    <t>MUNICIPALIDAD DE LUMACO</t>
  </si>
  <si>
    <t>REX. N° 1663</t>
  </si>
  <si>
    <t>MUNICIPALIDAD DE LOS SAUCES</t>
  </si>
  <si>
    <t>REX. N° 1640</t>
  </si>
  <si>
    <t>MUNICIPALIDAD DE LONQUIMAY</t>
  </si>
  <si>
    <t>REX. N° 1645</t>
  </si>
  <si>
    <t>MUNICIPALIDAD DE LONCOCHE</t>
  </si>
  <si>
    <t>REX. N° 1700</t>
  </si>
  <si>
    <t>MUNICIPALIDAD DE ERCILLA</t>
  </si>
  <si>
    <t>REX. N° 1664</t>
  </si>
  <si>
    <t>MUNICIPALIDAD DE CARAHUE</t>
  </si>
  <si>
    <t xml:space="preserve">MUNICIPALIDAD DE </t>
  </si>
  <si>
    <t>REX. N° 2306</t>
  </si>
  <si>
    <t>MUNICIPALIDAD DE FRESIA</t>
  </si>
  <si>
    <t>REX. N° 2307</t>
  </si>
  <si>
    <t>MUNICIPALIDAD DE PUERTO MONTT</t>
  </si>
  <si>
    <t>REX. N° 2246</t>
  </si>
  <si>
    <t>MUNICIPALIDAD DE HUALAIHUE</t>
  </si>
  <si>
    <t>REX. N° 2245</t>
  </si>
  <si>
    <t>MUNICIPALIDAD DE SAN JUAN DE LA COSTA</t>
  </si>
  <si>
    <t>REX. N° 2244</t>
  </si>
  <si>
    <t>MUNICIPALIDAD DE CASTRO</t>
  </si>
  <si>
    <t>REX. N° 2243</t>
  </si>
  <si>
    <t>MUNICIPALIDAD DE PUERTO OCTAY</t>
  </si>
  <si>
    <t>REX. N° 2242</t>
  </si>
  <si>
    <t>MUNICIPALIDAD DE PUERTO VARAS</t>
  </si>
  <si>
    <t>REX. N° 2241</t>
  </si>
  <si>
    <t>MUNICIPALIDAD DE ANCUD</t>
  </si>
  <si>
    <t>REX. N° 2240</t>
  </si>
  <si>
    <t>MUNICIPALIDAD DE CHAITEN</t>
  </si>
  <si>
    <t>REX. N° 2239</t>
  </si>
  <si>
    <t>MUNICIPALIDAD DE CALBUCO</t>
  </si>
  <si>
    <t>REX. N° 2238</t>
  </si>
  <si>
    <t>MUNICIPALIDAD DE QUELLON</t>
  </si>
  <si>
    <t>REX. N° 2237</t>
  </si>
  <si>
    <t>MUNICIPALIDAD DE PALENA</t>
  </si>
  <si>
    <t>REX. N° 2236</t>
  </si>
  <si>
    <t>MUNICIPALIDAD DE PURRANQUE</t>
  </si>
  <si>
    <t>REX. N° 2235</t>
  </si>
  <si>
    <t>MUNICIPALIDAD DE DALCAHUE</t>
  </si>
  <si>
    <t>REX. N° 2234</t>
  </si>
  <si>
    <t>MUNICIPALIDAD DE FRUTILLAR</t>
  </si>
  <si>
    <t>REX. N° 2233</t>
  </si>
  <si>
    <t>MUNICIPALIDAD DE OSORNO</t>
  </si>
  <si>
    <t>REX. N° 2232</t>
  </si>
  <si>
    <t>MUNICIPALIDAD DE MAULLIN</t>
  </si>
  <si>
    <t>MUNICIPALIDAD DE LOS MUERMOS</t>
  </si>
  <si>
    <t>REX. N° 2228</t>
  </si>
  <si>
    <t>MUNICIPALIDAD DE PUYEHUE</t>
  </si>
  <si>
    <t>REX. N° 2227</t>
  </si>
  <si>
    <t>MUNICIPALIDAD DE PUQUELDON</t>
  </si>
  <si>
    <t>REX. N° 2226</t>
  </si>
  <si>
    <t>MUNICIPALIDAD DE RIO NEGRO</t>
  </si>
  <si>
    <t>REX. N° 2225</t>
  </si>
  <si>
    <t>MUNICIPALIDAD DE SAN PABLO</t>
  </si>
  <si>
    <t>REX. N° 2224</t>
  </si>
  <si>
    <t>MUNICIPALIDAD DE COCHAMO</t>
  </si>
  <si>
    <t>REX. N° 2223</t>
  </si>
  <si>
    <t>MUNICIPALIDAD DE CHONCHI</t>
  </si>
  <si>
    <t>REX. N° 2222</t>
  </si>
  <si>
    <t>MUNICIPALIDAD DE QUEMCHI</t>
  </si>
  <si>
    <t>REX. N° 2221</t>
  </si>
  <si>
    <t>MUNICIPALIDAD DE CURACO DE VELEZ</t>
  </si>
  <si>
    <t>REX. N° 2230</t>
  </si>
  <si>
    <t>MUNICIPALIDAD DE QUINCHAO</t>
  </si>
  <si>
    <t>REX. N° 2229</t>
  </si>
  <si>
    <t>MUNICIPALIDAD DE QUEILEN</t>
  </si>
  <si>
    <t>REX. N° 1319</t>
  </si>
  <si>
    <t>MUNICIPALIDAD DE  AYSEN</t>
  </si>
  <si>
    <t>REX. N° 1313</t>
  </si>
  <si>
    <t>MUNICIPALIDAD DE  CISNES</t>
  </si>
  <si>
    <t>REX. N° 1261</t>
  </si>
  <si>
    <t>MUNICIPALIDAD DE  CHILE CHICO</t>
  </si>
  <si>
    <t>REX. N° 1346</t>
  </si>
  <si>
    <t>MUNICIPALIDAD DE  COYHAIQUE</t>
  </si>
  <si>
    <t>REX. N° 1255</t>
  </si>
  <si>
    <t>MUNICIPALIDAD DE  IBAÑEZ</t>
  </si>
  <si>
    <t>REX. N° 1433</t>
  </si>
  <si>
    <t>MUNICIPALIDAD DE NATALES</t>
  </si>
  <si>
    <t>REX. N° 1123</t>
  </si>
  <si>
    <t>MUNICIPALIDAD DE MARIQUINA</t>
  </si>
  <si>
    <t>REX. N° 1122</t>
  </si>
  <si>
    <t>MUNICIPALIDAD DE MAFIL</t>
  </si>
  <si>
    <t>REX. N° 1121</t>
  </si>
  <si>
    <t>MUNICIPALIDAD DE PAILLACO</t>
  </si>
  <si>
    <t>REX. N° 1120</t>
  </si>
  <si>
    <t>MUNICIPALIDAD DE LA UNION</t>
  </si>
  <si>
    <t>REX. N° 1119</t>
  </si>
  <si>
    <t>MUNICIPALIDAD DE FUTRONO</t>
  </si>
  <si>
    <t>REX. N° 1118</t>
  </si>
  <si>
    <t>MUNICIPALIDAD DE CORRAL</t>
  </si>
  <si>
    <t>REX. N° 1117</t>
  </si>
  <si>
    <t>MUNICIPALIDAD DE LOS LAGOS</t>
  </si>
  <si>
    <t>REX. N° 1116</t>
  </si>
  <si>
    <t>MUNICIPALIDAD DE PANGUIPULLI</t>
  </si>
  <si>
    <t>REX. N° 1115</t>
  </si>
  <si>
    <t>MUNICIPALIDAD DE LANCO</t>
  </si>
  <si>
    <t>REX. N° 1114</t>
  </si>
  <si>
    <t>MUNICIPALIDAD DE RIO BUENO</t>
  </si>
  <si>
    <t>REX. N° 1113</t>
  </si>
  <si>
    <t>MUNICIPALIDAD DE LAGO RANCO</t>
  </si>
  <si>
    <t>REX. N° 1011</t>
  </si>
  <si>
    <t>ONG. DESARROLLO E INTEGRACION SOCIAL MARIA OLGA</t>
  </si>
  <si>
    <t>REX. N° 597</t>
  </si>
  <si>
    <t>MUNICIPALIDAD DE ARICA</t>
  </si>
  <si>
    <t>REX. N° 1154</t>
  </si>
  <si>
    <t>MUNICIPALIDAD DE ÑIQUEN</t>
  </si>
  <si>
    <t>REX. N° 1140</t>
  </si>
  <si>
    <t>MUNICIPALIDAD DE TREHUACO</t>
  </si>
  <si>
    <t>MUNICIPALIDAD DE SAN NICOLAS</t>
  </si>
  <si>
    <t>REX. N° 1142</t>
  </si>
  <si>
    <t>MUNICIPALIDAD DE SAN FABIAN</t>
  </si>
  <si>
    <t>REX. N° 1147</t>
  </si>
  <si>
    <t>MUNICIPALIDAD DE SAN CARLOS</t>
  </si>
  <si>
    <t>REX. N° 1153</t>
  </si>
  <si>
    <t>MUNICIPALIDAD DE RANQUIL</t>
  </si>
  <si>
    <t>REX. N° 1139</t>
  </si>
  <si>
    <t>MUNICIPALIDAD DE QURIHUE</t>
  </si>
  <si>
    <t>REX. N° 1138</t>
  </si>
  <si>
    <t>MUNICIPALIDAD DE QUILLON</t>
  </si>
  <si>
    <t>REX. N° 1141</t>
  </si>
  <si>
    <t>MUNICIPALIDAD DE COIHUECO</t>
  </si>
  <si>
    <t>REX. N° 1091</t>
  </si>
  <si>
    <t>MUNICIPALIDAD DE COELEMU</t>
  </si>
  <si>
    <t>REX. N° 1137</t>
  </si>
  <si>
    <t>MUNICIPALIDAD DE CHILLAN</t>
  </si>
  <si>
    <t>MUNICIPALIDAD DE YUNGAY</t>
  </si>
  <si>
    <t>REX. N° 1097</t>
  </si>
  <si>
    <t>MUNICIPALIDAD DE SAN IGNACIO</t>
  </si>
  <si>
    <t>REX. N° 1096</t>
  </si>
  <si>
    <t>MUNICIPALIDAD DE PORTEZUELO</t>
  </si>
  <si>
    <t>REX. N° 1095</t>
  </si>
  <si>
    <t>MUNICIPALIDAD DE PINTO</t>
  </si>
  <si>
    <t>REX. N° 1094</t>
  </si>
  <si>
    <t>MUNICIPALIDAD DE PEMUCO</t>
  </si>
  <si>
    <t>REX. N° 1093</t>
  </si>
  <si>
    <t>MUNICIPALIDAD DE NINHUE</t>
  </si>
  <si>
    <t>REX. N° 1092</t>
  </si>
  <si>
    <t>MUNICIPALIDAD DE EL CARMEN</t>
  </si>
  <si>
    <t>REX. N° 1090</t>
  </si>
  <si>
    <t>MUNICIPALIDAD DE COBQUECURA</t>
  </si>
  <si>
    <t>REX. N° 1089</t>
  </si>
  <si>
    <t>MUNICIPALIDAD DE CHILLAN VIEJO</t>
  </si>
  <si>
    <t>MUNICIPALIDAD DE BULNES</t>
  </si>
  <si>
    <t>REX. N° 4572</t>
  </si>
  <si>
    <t>MUNICIPALIDAD DE LA GRANJA</t>
  </si>
  <si>
    <t>MUNICIPALIDAD DE LA PINTANA</t>
  </si>
  <si>
    <t>REX. N° 4576</t>
  </si>
  <si>
    <t>MUNICIPALIDAD DE SANTIAGO</t>
  </si>
  <si>
    <t>REX. N° 4571</t>
  </si>
  <si>
    <t>MUNICIPALIDAD DE EL BOSQUE</t>
  </si>
  <si>
    <t>REX. N° 4574</t>
  </si>
  <si>
    <t>MUNICIPALIDAD DE RENCA</t>
  </si>
  <si>
    <t>REX. N° 4575</t>
  </si>
  <si>
    <t>MUNICIPALIDAD DE SAN JOAQUIN</t>
  </si>
  <si>
    <t>REX. N° 4557</t>
  </si>
  <si>
    <t>MUNICIPALIDAD DE SAN BERNARDO</t>
  </si>
  <si>
    <t>REX. N° 4556</t>
  </si>
  <si>
    <t>MUNICIPALIDAD DE LO ESPEJO</t>
  </si>
  <si>
    <t>REX. N° 4555</t>
  </si>
  <si>
    <t>MUNICIPALIDAD DE LAMPA</t>
  </si>
  <si>
    <t>REX. N° 4554</t>
  </si>
  <si>
    <t xml:space="preserve">MUNICIPALIDAD DE ISLA DE MAIPO </t>
  </si>
  <si>
    <t>REX. N° 4553</t>
  </si>
  <si>
    <t>MUNICIPALIDAD DE LA CISTERNA</t>
  </si>
  <si>
    <t>REX. N° 4552</t>
  </si>
  <si>
    <t>MUNICIPALIDAD DE ESTACION CENTRAL</t>
  </si>
  <si>
    <t>REX. N° 451</t>
  </si>
  <si>
    <t>MUNICIPALIDAD DE CERRO NAVIA</t>
  </si>
  <si>
    <t>REX. N° 4503</t>
  </si>
  <si>
    <t xml:space="preserve">MUNICIPALIDAD DE SAN RAMON </t>
  </si>
  <si>
    <t>REX. N° 4502</t>
  </si>
  <si>
    <t>MUNICIPALIDAD DE QUILICURA</t>
  </si>
  <si>
    <t>REX. N° 4501</t>
  </si>
  <si>
    <t>MUNICIPALIDAD DE PUDAHUEL</t>
  </si>
  <si>
    <t>REX. N° 4500</t>
  </si>
  <si>
    <t>MUNICIPALIDAD DE PEÑALOLEN</t>
  </si>
  <si>
    <t>REX. N° 4499</t>
  </si>
  <si>
    <t>MUNICIPALIDAD DE ÑUÑOA</t>
  </si>
  <si>
    <t>REX. N° 4498</t>
  </si>
  <si>
    <t>MUNICIPALIDAD DE MELIPÍLLA</t>
  </si>
  <si>
    <t>REX. N° 4497</t>
  </si>
  <si>
    <t>MUNICIPALIDAD DE MAIPU</t>
  </si>
  <si>
    <t>REX. N° 4496</t>
  </si>
  <si>
    <t xml:space="preserve">MUNICIPALIDAD DE LO PRADO </t>
  </si>
  <si>
    <t>REX. N° 4495</t>
  </si>
  <si>
    <t>MUNICIPALIDAD DE INDEPENDENCIA</t>
  </si>
  <si>
    <t>REX. N° 4494</t>
  </si>
  <si>
    <t>MUNICIPALIDAD DE HUECHURABA</t>
  </si>
  <si>
    <t>REX. N° 4493</t>
  </si>
  <si>
    <t>MUNICIPALIDAD DE EL MONTE</t>
  </si>
  <si>
    <t>REX. N° 4492</t>
  </si>
  <si>
    <t>MUNICIPALIDAD DE CURACAVI</t>
  </si>
  <si>
    <t>REX. N° 4491</t>
  </si>
  <si>
    <t>MUNICIPALIDAD DE CALERA DE TANGO</t>
  </si>
  <si>
    <t>REX. N° 4334</t>
  </si>
  <si>
    <t>MUNICIPALIDAD DE TIL TIL</t>
  </si>
  <si>
    <t>REX. N° 4333</t>
  </si>
  <si>
    <t>MUNICIPALIDAD DE TALAGANTE</t>
  </si>
  <si>
    <t>REX. N° 4332</t>
  </si>
  <si>
    <t>MUNICIPALIDAD DE SAN PEDRO</t>
  </si>
  <si>
    <t>REX. N° 4331</t>
  </si>
  <si>
    <t>MUNICIPALIDAD DE SAN MIGUEL</t>
  </si>
  <si>
    <t>REX. N° 4330</t>
  </si>
  <si>
    <t>MUNICIPALIDAD DE SAN JOSE</t>
  </si>
  <si>
    <t>REX. N° 4329</t>
  </si>
  <si>
    <t>MUNICIPALIDAD DE RECOLETA</t>
  </si>
  <si>
    <t>MUNICIPALIDAD DE QUINTA NORMAL</t>
  </si>
  <si>
    <t>REX. N° 4327</t>
  </si>
  <si>
    <t>MUNICIPALIDAD DE PUENTE ALTO</t>
  </si>
  <si>
    <t>REX. N° 4216</t>
  </si>
  <si>
    <t>MUNICIPALIDAD DE PIRQUE</t>
  </si>
  <si>
    <t>REX. N° 4325</t>
  </si>
  <si>
    <t>MUNICIPALIDAD DE PEÑAFLOR</t>
  </si>
  <si>
    <t>REX. N° 4324</t>
  </si>
  <si>
    <t>MUNICIPALIDAD DE PEDRO AGUIRRE CERDA</t>
  </si>
  <si>
    <t>REX. N° 4323</t>
  </si>
  <si>
    <t>MUNICIPALIDAD DE PAINE</t>
  </si>
  <si>
    <t>REX. N° 4322</t>
  </si>
  <si>
    <t xml:space="preserve">MUNICIPALIDAD DE PADRE HURTADO </t>
  </si>
  <si>
    <t>REX. N° 4321</t>
  </si>
  <si>
    <t>MUNICIPALIDAD DE MARIA PINTO</t>
  </si>
  <si>
    <t>REX. N° 4320</t>
  </si>
  <si>
    <t>MUNICIPALIDAD DE LA FLORIDA</t>
  </si>
  <si>
    <t>REX. N° 4319</t>
  </si>
  <si>
    <t>REX. N° 4318</t>
  </si>
  <si>
    <t>MUNICIPALIDAD DE CONCHALI</t>
  </si>
  <si>
    <t>REX. N° 4317</t>
  </si>
  <si>
    <t>MUNICIPALIDAD DE CERRILLOS</t>
  </si>
  <si>
    <t>REX. N° 4316</t>
  </si>
  <si>
    <t>MUNICIPALIDAD DE BUIN</t>
  </si>
  <si>
    <t>REX. N° 4315</t>
  </si>
  <si>
    <t>MUNICIPALIDAD DE ALHUE</t>
  </si>
  <si>
    <t>DEC. AFEC. N° 2</t>
  </si>
  <si>
    <t>SERVICIO DE ASISTENCIA TECNICA</t>
  </si>
  <si>
    <t>DEX. N° 03</t>
  </si>
  <si>
    <t>MINISTERIO DE BIENES NACIONALES</t>
  </si>
  <si>
    <t>TÍTULOS DE DOMINIO</t>
  </si>
  <si>
    <t>EJECUCIÓN AL 31 DICIEMBRE  DE 2025</t>
  </si>
  <si>
    <t>EJECUCIÓN AL 31 DE DICIEMBRE DE 2025</t>
  </si>
  <si>
    <t>24-03-340 "Programa de Apoyo Integral al Adulto Mayor Chile Solidario"</t>
  </si>
  <si>
    <t>REX. N° 347</t>
  </si>
  <si>
    <t>APOYO INTEGRAL AL ADULTO MAYOR</t>
  </si>
  <si>
    <t>24-03-340</t>
  </si>
  <si>
    <t>REX. N° 364</t>
  </si>
  <si>
    <t>REX. N° 369</t>
  </si>
  <si>
    <t>MUNICIPALIDAD DE HURARA</t>
  </si>
  <si>
    <t>REX. N° 416</t>
  </si>
  <si>
    <t>MUNICIPALIDAD DE IQUIQUE</t>
  </si>
  <si>
    <t>REX. N° 537</t>
  </si>
  <si>
    <t xml:space="preserve">MUNICIPALIDAD DE ALTO HOSPICIO </t>
  </si>
  <si>
    <t>REX. N° 446</t>
  </si>
  <si>
    <t>MUNICIPALIDAD DE PICA</t>
  </si>
  <si>
    <t>REX. N° 418</t>
  </si>
  <si>
    <t>REX. N° 448</t>
  </si>
  <si>
    <t>REX. N° 462</t>
  </si>
  <si>
    <t>REX. N° 910</t>
  </si>
  <si>
    <t>MUNICIPALIDAD DE TOCOPILLA</t>
  </si>
  <si>
    <t>REX. N° 778</t>
  </si>
  <si>
    <t>MUNICIPALIDAD DE TALTAL</t>
  </si>
  <si>
    <t>REX. N° 863</t>
  </si>
  <si>
    <t>MUNICIPALIDAD DE CALAMA</t>
  </si>
  <si>
    <t>REX. N° 783</t>
  </si>
  <si>
    <t>MUNICIPALIDAD DE ANTOFAGASTA</t>
  </si>
  <si>
    <t>REX. N° 1322</t>
  </si>
  <si>
    <t>MUNICIPALIDAD DE SAN  PEDRO DE ATACAMA</t>
  </si>
  <si>
    <t>REX. N° 670</t>
  </si>
  <si>
    <t>REX. N° 663</t>
  </si>
  <si>
    <t>MUNICIPALIDAD DE TIERRA AMARILLA</t>
  </si>
  <si>
    <t>REX. N° 1970</t>
  </si>
  <si>
    <t>REX. N° 1792</t>
  </si>
  <si>
    <t>REX. N° 1791</t>
  </si>
  <si>
    <t>REX. N° 1916</t>
  </si>
  <si>
    <t>REX. N° 1790</t>
  </si>
  <si>
    <t>REX. N° 1915</t>
  </si>
  <si>
    <t>REX. N° 1914</t>
  </si>
  <si>
    <t>REX. N° 1473</t>
  </si>
  <si>
    <t>REX. N° 1396</t>
  </si>
  <si>
    <t>REX. N° 1362</t>
  </si>
  <si>
    <t>REX. N° 1361</t>
  </si>
  <si>
    <t>REX. N° 496</t>
  </si>
  <si>
    <t>REX. N° 2159</t>
  </si>
  <si>
    <t>REX. N° 1837</t>
  </si>
  <si>
    <t>REX. N° 2109</t>
  </si>
  <si>
    <t>REX. N° 2108</t>
  </si>
  <si>
    <t>REX. N° 1967</t>
  </si>
  <si>
    <t>REX. N° 1935</t>
  </si>
  <si>
    <t>REX. N° 1839</t>
  </si>
  <si>
    <t>REX. N° 1763</t>
  </si>
  <si>
    <t xml:space="preserve">MUNICIPALIDAD DE RIO HURTADO </t>
  </si>
  <si>
    <t>REX. N° 1775</t>
  </si>
  <si>
    <t>REX. N° 1294</t>
  </si>
  <si>
    <t>REX. N° 1501</t>
  </si>
  <si>
    <t>REX. N° 1382</t>
  </si>
  <si>
    <t>REX. N° 1296</t>
  </si>
  <si>
    <t>REX. N° 1461</t>
  </si>
  <si>
    <t>REX. N° 1489</t>
  </si>
  <si>
    <t>REX. N° 1490</t>
  </si>
  <si>
    <t>REX. N° 1586</t>
  </si>
  <si>
    <t>REX. N° 1383</t>
  </si>
  <si>
    <t>REX. N° 1320</t>
  </si>
  <si>
    <t>REX. N° 1367</t>
  </si>
  <si>
    <t>MUNICIPALIDAD DE LA HIGUERA</t>
  </si>
  <si>
    <t>REX. N° 1295</t>
  </si>
  <si>
    <t>REX. N° 1427</t>
  </si>
  <si>
    <t>REX. N° 1342</t>
  </si>
  <si>
    <t>REX. N° 109</t>
  </si>
  <si>
    <t>REX. N° 98</t>
  </si>
  <si>
    <t>MUNICIPALIDAD DE QUINTERO</t>
  </si>
  <si>
    <t>REX. N° 61</t>
  </si>
  <si>
    <t>REX. N° 155</t>
  </si>
  <si>
    <t>MUNICIPALIDAD DE CARTAGENA</t>
  </si>
  <si>
    <t>REX. N° 70</t>
  </si>
  <si>
    <t>MUNICIPALIDAD DE SAN ESTEBAN</t>
  </si>
  <si>
    <t>REX. N° 79</t>
  </si>
  <si>
    <t>REX. N° 188</t>
  </si>
  <si>
    <t>REX. N° 75</t>
  </si>
  <si>
    <t>REX. N° 187</t>
  </si>
  <si>
    <t>REX. N° 82</t>
  </si>
  <si>
    <t>REX. N° 74</t>
  </si>
  <si>
    <t>REX. N° 59</t>
  </si>
  <si>
    <t>REX. N° 230</t>
  </si>
  <si>
    <t>REX. N° 140</t>
  </si>
  <si>
    <t>MUNICIPALIDAD DE EL TABO</t>
  </si>
  <si>
    <t>REX. N° 171</t>
  </si>
  <si>
    <t>REX. N° 101</t>
  </si>
  <si>
    <t>REX. N° 103</t>
  </si>
  <si>
    <t>REX. N° 334</t>
  </si>
  <si>
    <t>REX. N° 344</t>
  </si>
  <si>
    <t>REX. N° 432</t>
  </si>
  <si>
    <t>MUNICIPALIDAD DE VILLA ALEMANA</t>
  </si>
  <si>
    <t>REX. N° 312</t>
  </si>
  <si>
    <t>REX. N° 413</t>
  </si>
  <si>
    <t>REX. N° 430</t>
  </si>
  <si>
    <t>REX. N° 327</t>
  </si>
  <si>
    <t>REX. N° 314</t>
  </si>
  <si>
    <t>REX. N° 381</t>
  </si>
  <si>
    <t>REX. N° 355</t>
  </si>
  <si>
    <t>05/05/205</t>
  </si>
  <si>
    <t>REX. N° 395</t>
  </si>
  <si>
    <t>MUNICIPALIDAD DE CON CON</t>
  </si>
  <si>
    <t>REX. N° 382</t>
  </si>
  <si>
    <t>REX. N° 345</t>
  </si>
  <si>
    <t>REX. N° 348</t>
  </si>
  <si>
    <t>REX. N° 311</t>
  </si>
  <si>
    <t>REX. N° 421</t>
  </si>
  <si>
    <t>REX. N° 394</t>
  </si>
  <si>
    <t>REX. N° 313</t>
  </si>
  <si>
    <t>REX. N° 380</t>
  </si>
  <si>
    <t>REX. N° 366</t>
  </si>
  <si>
    <t>REX. N° 350</t>
  </si>
  <si>
    <t>REX. N° 367</t>
  </si>
  <si>
    <t>REX. N° 329</t>
  </si>
  <si>
    <t>MUNICIPALIDAD DE SAN ANTONIO</t>
  </si>
  <si>
    <t>REX. N° 310</t>
  </si>
  <si>
    <t>REX. N° 342</t>
  </si>
  <si>
    <t>REX. N° 331</t>
  </si>
  <si>
    <t>REX. N° 330</t>
  </si>
  <si>
    <t>REX. N° 1025</t>
  </si>
  <si>
    <t>REX. N° 1050</t>
  </si>
  <si>
    <t>REX. N° 1037</t>
  </si>
  <si>
    <t>REX. N° 1036</t>
  </si>
  <si>
    <t>REX. N° 1035</t>
  </si>
  <si>
    <t>REX. N° 1034</t>
  </si>
  <si>
    <t>REX. N° 1033</t>
  </si>
  <si>
    <t>MUNICIPALIDAD DE RANCAGUA</t>
  </si>
  <si>
    <t>REX. N° 1032</t>
  </si>
  <si>
    <t>REX. N° 1031</t>
  </si>
  <si>
    <t>REX. N° 1030</t>
  </si>
  <si>
    <t>REX. N° 1029</t>
  </si>
  <si>
    <t>REX. N° 1028</t>
  </si>
  <si>
    <t>REX. N° 1027</t>
  </si>
  <si>
    <t>REX. N° 1026</t>
  </si>
  <si>
    <t>REX. N° 1024</t>
  </si>
  <si>
    <t>REX. N° 1023</t>
  </si>
  <si>
    <t>REX. N° 1022</t>
  </si>
  <si>
    <t>REX. N° 1021</t>
  </si>
  <si>
    <t>REX. N° 1020</t>
  </si>
  <si>
    <t>REX. N° 1019</t>
  </si>
  <si>
    <t>REX. N° 1018</t>
  </si>
  <si>
    <t>REX. N° 1017</t>
  </si>
  <si>
    <t>REX. N° 1016</t>
  </si>
  <si>
    <t>REX. N° 1015</t>
  </si>
  <si>
    <t>REX. N° 1013</t>
  </si>
  <si>
    <t>REX. N° 1012</t>
  </si>
  <si>
    <t>REX. N° 1010</t>
  </si>
  <si>
    <t>REX. N° 1009</t>
  </si>
  <si>
    <t>REX. N° 1008</t>
  </si>
  <si>
    <t>REX. N° 1007</t>
  </si>
  <si>
    <t>REX. N° 1006</t>
  </si>
  <si>
    <t>REX. N° 1005</t>
  </si>
  <si>
    <t>REX. N° 924</t>
  </si>
  <si>
    <t>REX. N° 923</t>
  </si>
  <si>
    <t>REX. N° 922</t>
  </si>
  <si>
    <t>REX. N° 912</t>
  </si>
  <si>
    <t>REX. N° 911</t>
  </si>
  <si>
    <t xml:space="preserve">MUNICIPALIDAD DE PEUMO </t>
  </si>
  <si>
    <t>REX. N° 909</t>
  </si>
  <si>
    <t>REX. N° 908</t>
  </si>
  <si>
    <t>REX. N° 907</t>
  </si>
  <si>
    <t>REX. N° 906</t>
  </si>
  <si>
    <t>REX. N° 05</t>
  </si>
  <si>
    <t>REX. N° 904</t>
  </si>
  <si>
    <t>REX. N° 903</t>
  </si>
  <si>
    <t>REX. N° 902</t>
  </si>
  <si>
    <t>REX. N° 901</t>
  </si>
  <si>
    <t>REX. N° 900</t>
  </si>
  <si>
    <t>REX. N° 899</t>
  </si>
  <si>
    <t>REX. N° 898</t>
  </si>
  <si>
    <t>REX. N° 897</t>
  </si>
  <si>
    <t>REX. N° 896</t>
  </si>
  <si>
    <t>REX. N° 895</t>
  </si>
  <si>
    <t>REX. N° 894</t>
  </si>
  <si>
    <t>REX. N° 893</t>
  </si>
  <si>
    <t>REX. N° 1607</t>
  </si>
  <si>
    <t>REX. N° 1606</t>
  </si>
  <si>
    <t>REX. N° 1605</t>
  </si>
  <si>
    <t>MUNICIPALIDAD DE VICHIQUEN</t>
  </si>
  <si>
    <t>REX. N° 1613</t>
  </si>
  <si>
    <t>MUNICIPALIDAD DE TENO</t>
  </si>
  <si>
    <t>REX. N° 1612</t>
  </si>
  <si>
    <t>REX. N° 1610</t>
  </si>
  <si>
    <t xml:space="preserve">MUNICIPALIDAD DE SAN RAFAEL </t>
  </si>
  <si>
    <t>REX. N° 1617</t>
  </si>
  <si>
    <t>REX. N° 1603</t>
  </si>
  <si>
    <t>REX. N° 1618</t>
  </si>
  <si>
    <t>REX. N° 1625</t>
  </si>
  <si>
    <t>REX. N° 1609</t>
  </si>
  <si>
    <t>REX. N° 1611</t>
  </si>
  <si>
    <t>REX. N° 1608</t>
  </si>
  <si>
    <t>REX. N° 1604</t>
  </si>
  <si>
    <t>REX. N° 1602</t>
  </si>
  <si>
    <t>REX. N° 1599</t>
  </si>
  <si>
    <t>REX. N° 1619</t>
  </si>
  <si>
    <t>MUNICIPALIDAD DE MOLNA</t>
  </si>
  <si>
    <t>REX. N° 1622</t>
  </si>
  <si>
    <t>REX. N° 1621</t>
  </si>
  <si>
    <t>REX. N° 1620</t>
  </si>
  <si>
    <t>MUNICIPALIDAD DE LINARES</t>
  </si>
  <si>
    <t>REX. N° 1600</t>
  </si>
  <si>
    <t>REX. N° 1623</t>
  </si>
  <si>
    <t>REX. N° 1624</t>
  </si>
  <si>
    <t>REX. N° 1626</t>
  </si>
  <si>
    <t>REX. N° 1615</t>
  </si>
  <si>
    <t>REX. N° 1614</t>
  </si>
  <si>
    <t>REX. N° 1627</t>
  </si>
  <si>
    <t>REX. N° 1616</t>
  </si>
  <si>
    <t>REX. N° 1601</t>
  </si>
  <si>
    <t>REX. N° 1989</t>
  </si>
  <si>
    <t>REX. N° 1971</t>
  </si>
  <si>
    <t>REX. N° 1972</t>
  </si>
  <si>
    <t>REX. N° 1973</t>
  </si>
  <si>
    <t>REX. N° 1969</t>
  </si>
  <si>
    <t>REX. N° 1990</t>
  </si>
  <si>
    <t>REX. N° 1985</t>
  </si>
  <si>
    <t>REX. N° 1968</t>
  </si>
  <si>
    <t>REX. N° 1984</t>
  </si>
  <si>
    <t>REX. N° 1991</t>
  </si>
  <si>
    <t>REX. N° 1978</t>
  </si>
  <si>
    <t>REX. N° 1818</t>
  </si>
  <si>
    <t>REX. N° 1817</t>
  </si>
  <si>
    <t>REX. N° 1816</t>
  </si>
  <si>
    <t>REX. N° 1815</t>
  </si>
  <si>
    <t>REX. N° 1814</t>
  </si>
  <si>
    <t>REX. N° 1813</t>
  </si>
  <si>
    <t xml:space="preserve">REX. N° 1804 </t>
  </si>
  <si>
    <t>REX. N° 1806</t>
  </si>
  <si>
    <t>REX. N° 1805</t>
  </si>
  <si>
    <t>REX. N° 1821</t>
  </si>
  <si>
    <t>REX. N° 1811</t>
  </si>
  <si>
    <t>REX. N° 1810</t>
  </si>
  <si>
    <t>REX. N° 1809</t>
  </si>
  <si>
    <t>REX. N° 1808</t>
  </si>
  <si>
    <t>REX. N° 1807</t>
  </si>
  <si>
    <t>REX. N° 1820</t>
  </si>
  <si>
    <t>REX. N° 1819</t>
  </si>
  <si>
    <t>REX. N° 482</t>
  </si>
  <si>
    <t>REX. N° 193</t>
  </si>
  <si>
    <t>REX. N° 86</t>
  </si>
  <si>
    <t>REX. N° 255</t>
  </si>
  <si>
    <t>MUNICIPALIDAD DE SANTA BARBARA</t>
  </si>
  <si>
    <t>REX. N° 81</t>
  </si>
  <si>
    <t>REX. N° 333|</t>
  </si>
  <si>
    <t>REX. N° 335</t>
  </si>
  <si>
    <t>REX. N° 627</t>
  </si>
  <si>
    <t>REX. N° 387</t>
  </si>
  <si>
    <t>REX. N° 1238</t>
  </si>
  <si>
    <t>MUNICIPALIDAD DE LOTA</t>
  </si>
  <si>
    <t>MUNICIPALIDAD DE SAN  PEDRO</t>
  </si>
  <si>
    <t>REX. N° 1132</t>
  </si>
  <si>
    <t>REX. N° 1134</t>
  </si>
  <si>
    <t>REX. N° 1135</t>
  </si>
  <si>
    <t>REX. N° 1133</t>
  </si>
  <si>
    <t>REX. N° 164</t>
  </si>
  <si>
    <t>REX. N° 1831</t>
  </si>
  <si>
    <t>REX. N° 1714</t>
  </si>
  <si>
    <t>REX. N° 1393</t>
  </si>
  <si>
    <t>MUNICIPALIDAD DE CHOL CHOL</t>
  </si>
  <si>
    <t>REX. N° 1533</t>
  </si>
  <si>
    <t>REX. N° 1470</t>
  </si>
  <si>
    <t>REX. N° 1392</t>
  </si>
  <si>
    <t>REX. N° 1438</t>
  </si>
  <si>
    <t>REX. N° 1434</t>
  </si>
  <si>
    <t>REX. N° 1432</t>
  </si>
  <si>
    <t>REX. N° 1535</t>
  </si>
  <si>
    <t>REX. N° 1420</t>
  </si>
  <si>
    <t>REX. N° 1468</t>
  </si>
  <si>
    <t>REX. N° 1397</t>
  </si>
  <si>
    <t>REX. N° 1562</t>
  </si>
  <si>
    <t>REX. N° 1343</t>
  </si>
  <si>
    <t>REX. N° 1536</t>
  </si>
  <si>
    <t>REX. N° 1469</t>
  </si>
  <si>
    <t>REX. N° 1395</t>
  </si>
  <si>
    <t>REX. N° 1341</t>
  </si>
  <si>
    <t>REX. N° 1471</t>
  </si>
  <si>
    <t>REX. N° 1504</t>
  </si>
  <si>
    <t>REX. N° 1532</t>
  </si>
  <si>
    <t>REX. N° 1418</t>
  </si>
  <si>
    <t>MUNICIPALIDAD DE CURARREHUE</t>
  </si>
  <si>
    <t>REX. N° 1503</t>
  </si>
  <si>
    <t>REX. N° 1421</t>
  </si>
  <si>
    <t>REX. N° 1439</t>
  </si>
  <si>
    <t>MUNICIPALIDAD DE VILARRICA</t>
  </si>
  <si>
    <t>REX. N° 1355</t>
  </si>
  <si>
    <t>REX. N° 1493</t>
  </si>
  <si>
    <t>REX. N° 1530</t>
  </si>
  <si>
    <t>REX. N° 1685</t>
  </si>
  <si>
    <t>REX. N° 1437</t>
  </si>
  <si>
    <t>REX. N° 1354</t>
  </si>
  <si>
    <t>REX. N° 1394</t>
  </si>
  <si>
    <t>REX. N° 2130</t>
  </si>
  <si>
    <t>REX. N° 1556</t>
  </si>
  <si>
    <t>REX. N° 1498</t>
  </si>
  <si>
    <t>REX. N° 1499</t>
  </si>
  <si>
    <t>REX. N° 1435</t>
  </si>
  <si>
    <t>REX. N° 1531</t>
  </si>
  <si>
    <t>REX. N° 1494</t>
  </si>
  <si>
    <t>REX. N° 1436</t>
  </si>
  <si>
    <t>REX. N° 1353</t>
  </si>
  <si>
    <t>MUNICIPALIDAD DE ANGOL</t>
  </si>
  <si>
    <t>REX. N° 1338</t>
  </si>
  <si>
    <t>REX. N° 1340</t>
  </si>
  <si>
    <t>REX. N° 1419</t>
  </si>
  <si>
    <t>REX. N° 1472</t>
  </si>
  <si>
    <t>REX. N° 1339</t>
  </si>
  <si>
    <t>REX. N° 1422</t>
  </si>
  <si>
    <t>REX. N° 1350</t>
  </si>
  <si>
    <t>REX. N° 1440</t>
  </si>
  <si>
    <t>REX. N° 1557</t>
  </si>
  <si>
    <t>REX. N° 1695</t>
  </si>
  <si>
    <t>REX. N° 624</t>
  </si>
  <si>
    <t>REX. N° 623</t>
  </si>
  <si>
    <t>REX. N° 2473</t>
  </si>
  <si>
    <t>REX. N° 2472</t>
  </si>
  <si>
    <t>REX. N° 2212</t>
  </si>
  <si>
    <t>REX. N° 2514</t>
  </si>
  <si>
    <t>REX. N° 2354</t>
  </si>
  <si>
    <t>REX. N° 2219</t>
  </si>
  <si>
    <t>REX. N° 2515</t>
  </si>
  <si>
    <t>REX. N° 2213</t>
  </si>
  <si>
    <t>REX. N° 2512</t>
  </si>
  <si>
    <t>REX. N° 2614</t>
  </si>
  <si>
    <t>REX. N° 2214</t>
  </si>
  <si>
    <t>REX. N° 2513</t>
  </si>
  <si>
    <t>REX. N° 2812</t>
  </si>
  <si>
    <t>REX. N° 2492</t>
  </si>
  <si>
    <t>REX. N° 2217</t>
  </si>
  <si>
    <t>REX. N° 2495</t>
  </si>
  <si>
    <t>REX. N° 2210</t>
  </si>
  <si>
    <t>REX. N° 2216</t>
  </si>
  <si>
    <t>REX. N° 2314</t>
  </si>
  <si>
    <t>MUNICIPALIDAD DE FUTALEUFU</t>
  </si>
  <si>
    <t>REX. N° 2211</t>
  </si>
  <si>
    <t>MUNICIPALIDAD DE FUTILLAR</t>
  </si>
  <si>
    <t>REX. N° 2493</t>
  </si>
  <si>
    <t>REX. N° 2209</t>
  </si>
  <si>
    <t>REX. N° 2215</t>
  </si>
  <si>
    <t>REX. N° 2494</t>
  </si>
  <si>
    <t>REX. N° 2220</t>
  </si>
  <si>
    <t>REX. N° 2405</t>
  </si>
  <si>
    <t>REX. N° 2426</t>
  </si>
  <si>
    <t>REX. N° 2350</t>
  </si>
  <si>
    <t>REX. N° 2409</t>
  </si>
  <si>
    <t>REX. N° 2427</t>
  </si>
  <si>
    <t>REX. N° 2428</t>
  </si>
  <si>
    <t>REX. N° 2348</t>
  </si>
  <si>
    <t>REX. N° 2413</t>
  </si>
  <si>
    <t>REX. N° 2412</t>
  </si>
  <si>
    <t>REX. N° 2411</t>
  </si>
  <si>
    <t>REX. N° 2410</t>
  </si>
  <si>
    <t>REX. N° 2408</t>
  </si>
  <si>
    <t>REX. N° 2407</t>
  </si>
  <si>
    <t>REX. N° 2406</t>
  </si>
  <si>
    <t>REX. N° 2404</t>
  </si>
  <si>
    <t>REX. N° 2349</t>
  </si>
  <si>
    <t>REX. N° 2312</t>
  </si>
  <si>
    <t>REX. N° 2311</t>
  </si>
  <si>
    <t>REX. N° 2310</t>
  </si>
  <si>
    <t>REX. N° 2309</t>
  </si>
  <si>
    <t>REX. N° 2308</t>
  </si>
  <si>
    <t>REX. N° 2305</t>
  </si>
  <si>
    <t>MUNICIPALIDAD DE COCHRANE</t>
  </si>
  <si>
    <t>REX. N° 1099</t>
  </si>
  <si>
    <t>MUNICIPALIDAD DE COYHAIQUE</t>
  </si>
  <si>
    <t>MUNICIPALIDAD DE AYSEN</t>
  </si>
  <si>
    <t>REX. N° 1129</t>
  </si>
  <si>
    <t>MUNICIPALIDAD DE CISNES</t>
  </si>
  <si>
    <t>REX. N° 965</t>
  </si>
  <si>
    <t>MUNICIPALIDAD DE CHILE CHICO</t>
  </si>
  <si>
    <t>REX. N° 967</t>
  </si>
  <si>
    <t>MUNICIPALIDAD DE IBAÑEZ</t>
  </si>
  <si>
    <t>REX. N° 1357</t>
  </si>
  <si>
    <t>MUNICIPALIDAD DE GUAITECAS</t>
  </si>
  <si>
    <t>REX. N° 1278</t>
  </si>
  <si>
    <t>REX. N° 1337</t>
  </si>
  <si>
    <t>REX. N° 1280</t>
  </si>
  <si>
    <t>REX. N° 1279</t>
  </si>
  <si>
    <t>REX. N° 1441</t>
  </si>
  <si>
    <t>MUNICIPALIDAD DE PORVENIR</t>
  </si>
  <si>
    <t>REX. N° 1511</t>
  </si>
  <si>
    <t>MUNICIPALIDAD DE PUERTO NATALES</t>
  </si>
  <si>
    <t>REX. N° 977</t>
  </si>
  <si>
    <t>REX. N° 595</t>
  </si>
  <si>
    <t>REX. N° 596</t>
  </si>
  <si>
    <t>REX. N° 598</t>
  </si>
  <si>
    <t>MUNICIPALIDAD DE VALDIVIA</t>
  </si>
  <si>
    <t>REX. N° 626</t>
  </si>
  <si>
    <t>REX. N° 625</t>
  </si>
  <si>
    <t>REX. N° 622</t>
  </si>
  <si>
    <t>REX. N° 621</t>
  </si>
  <si>
    <t>REX. N° 620</t>
  </si>
  <si>
    <t>REX. N° 845</t>
  </si>
  <si>
    <t>REX. N° 846</t>
  </si>
  <si>
    <t>REX. N° 847</t>
  </si>
  <si>
    <t>REX. N° 848</t>
  </si>
  <si>
    <t>REX. N° 849</t>
  </si>
  <si>
    <t>REX. N° 850</t>
  </si>
  <si>
    <t>MUNICIPALIDAD DE MAFL</t>
  </si>
  <si>
    <t>REX. N° 851</t>
  </si>
  <si>
    <t>REX. N° 1044</t>
  </si>
  <si>
    <t>REX. N° 937</t>
  </si>
  <si>
    <t>MUNICIPALIDAD DE PUTRE</t>
  </si>
  <si>
    <t>REX. N° 699</t>
  </si>
  <si>
    <t>MUNICIPALIDAD DE CAMARONES</t>
  </si>
  <si>
    <t>REX. N° 777</t>
  </si>
  <si>
    <t>REX. N° 1167</t>
  </si>
  <si>
    <t>REX. N° 1165</t>
  </si>
  <si>
    <t>REX. N° 1164</t>
  </si>
  <si>
    <t>REX. N° 1159</t>
  </si>
  <si>
    <t>REX. N° 1150</t>
  </si>
  <si>
    <t>REX. N° 1155</t>
  </si>
  <si>
    <t>REX. N° 1156</t>
  </si>
  <si>
    <t>MUNICIPALIDAD DE QUIRIHUE</t>
  </si>
  <si>
    <t>REX. N° 1105</t>
  </si>
  <si>
    <t>REX. N° 1100</t>
  </si>
  <si>
    <t>REX. N° 1136</t>
  </si>
  <si>
    <t xml:space="preserve">MUNICIPALIDAD DE CHILLAN VIEJO </t>
  </si>
  <si>
    <t>REX. N° 1103</t>
  </si>
  <si>
    <t>REX. N° 1107</t>
  </si>
  <si>
    <t>REX. N° 1102</t>
  </si>
  <si>
    <t>REX. N° 1101</t>
  </si>
  <si>
    <t xml:space="preserve">MUNICIPALIDAD DE COIHUECO </t>
  </si>
  <si>
    <t>REX. N° 1106</t>
  </si>
  <si>
    <t>REX. N° 1108</t>
  </si>
  <si>
    <t>REX. N° 666</t>
  </si>
  <si>
    <t>REX. N° 665</t>
  </si>
  <si>
    <t>REX. N° 641</t>
  </si>
  <si>
    <t>REX. N° 606</t>
  </si>
  <si>
    <t xml:space="preserve">MUNICIPALIDAD DE SAN IGNACIO </t>
  </si>
  <si>
    <t>REX. N° 664</t>
  </si>
  <si>
    <t>REX. N° 662</t>
  </si>
  <si>
    <t>REX. N° 661</t>
  </si>
  <si>
    <t>REX. N° 660</t>
  </si>
  <si>
    <t>REX. N° 39</t>
  </si>
  <si>
    <t>REX. N° 638</t>
  </si>
  <si>
    <t>REX. N° 637</t>
  </si>
  <si>
    <t>REX. N° 605</t>
  </si>
  <si>
    <t>REX. N° 636</t>
  </si>
  <si>
    <t>REX. N° 640</t>
  </si>
  <si>
    <t>REX. N° 658</t>
  </si>
  <si>
    <t>REX. N° 635</t>
  </si>
  <si>
    <t>REX. N° 657</t>
  </si>
  <si>
    <t>REX. N° 656</t>
  </si>
  <si>
    <t>REX. N° 1631</t>
  </si>
  <si>
    <t>REX. N° 1347</t>
  </si>
  <si>
    <t>REX. N° 1381</t>
  </si>
  <si>
    <t>REX. N° 1378</t>
  </si>
  <si>
    <t>REX. N° 1328</t>
  </si>
  <si>
    <t xml:space="preserve">MUNICIPALIDAD DE LO ESPEJO </t>
  </si>
  <si>
    <t>REX. N° 1332</t>
  </si>
  <si>
    <t>REX. N° 1372</t>
  </si>
  <si>
    <t>REX. N° 1376</t>
  </si>
  <si>
    <t>MUNICIPALIDAD DE PROVIDENCIA</t>
  </si>
  <si>
    <t>REX. N° 1331</t>
  </si>
  <si>
    <t>REX. N° 1375</t>
  </si>
  <si>
    <t>REX. N° 1374</t>
  </si>
  <si>
    <t>REX. N° 1327</t>
  </si>
  <si>
    <t>REX. N° 1329</t>
  </si>
  <si>
    <t>REX. N° 1330</t>
  </si>
  <si>
    <t>REX. N° 1334</t>
  </si>
  <si>
    <t>REX. N° 1333</t>
  </si>
  <si>
    <t>REX. N° 1325</t>
  </si>
  <si>
    <t xml:space="preserve">MUNICIPALIDAD DE MAIPO </t>
  </si>
  <si>
    <t>MUNICIPALIDAD DE MACUL</t>
  </si>
  <si>
    <t>REX. N° 1251</t>
  </si>
  <si>
    <t xml:space="preserve">MUNICIPALIDAD DE PUENTE ALTO </t>
  </si>
  <si>
    <t>MUNICIPALIDAD DE LA REINA</t>
  </si>
  <si>
    <t>REX. N° 858</t>
  </si>
  <si>
    <t>REX. N° 2157</t>
  </si>
  <si>
    <t>REX. N° 1411</t>
  </si>
  <si>
    <t>MUNICIPALIDAD DE SAN JOSE DE MAIPO</t>
  </si>
  <si>
    <t>REX. N° 1812</t>
  </si>
  <si>
    <t>REX. N° 1628</t>
  </si>
  <si>
    <t>REX. N° 1585</t>
  </si>
  <si>
    <t>REX. N° 1442</t>
  </si>
  <si>
    <t>REX. N° 1584</t>
  </si>
  <si>
    <t>REX. N° 1373</t>
  </si>
  <si>
    <t>MUNICIPALIDAD DE MELIPILLA</t>
  </si>
  <si>
    <t>REX. N° 1379</t>
  </si>
  <si>
    <t>REX. N° 1930</t>
  </si>
  <si>
    <t>REX. N° 1524</t>
  </si>
  <si>
    <t>REX. N° 1380</t>
  </si>
  <si>
    <t>REX. N° 1527</t>
  </si>
  <si>
    <t>MUNICIPALIDAD DE QUINT NORMAL</t>
  </si>
  <si>
    <t>REX. N° 2568</t>
  </si>
  <si>
    <t>REX. N° 2469</t>
  </si>
  <si>
    <t>REX. N° 2726</t>
  </si>
  <si>
    <t>REX. N° 2940</t>
  </si>
  <si>
    <t>REX. N° 3795</t>
  </si>
  <si>
    <t>REX. N° 3628</t>
  </si>
  <si>
    <t>REX. N° 3629</t>
  </si>
  <si>
    <t>REX. N° 4583</t>
  </si>
  <si>
    <t>MUNICIPALIDAD DE PADRE HURTADO</t>
  </si>
  <si>
    <t>REX. N° 2733</t>
  </si>
  <si>
    <t>REX. N° 1326</t>
  </si>
  <si>
    <t>REX. N° 4567</t>
  </si>
  <si>
    <t>REX. N° 4528</t>
  </si>
  <si>
    <t>MUNICIPALIDAD DE LO BARNECHEA</t>
  </si>
  <si>
    <t>REX. N° 4525</t>
  </si>
  <si>
    <t>REX. N° 4530</t>
  </si>
  <si>
    <t>REX. N° 4529</t>
  </si>
  <si>
    <t>MUNICIPALIDAD DE LO PRADO</t>
  </si>
  <si>
    <t>REX. N° 4531</t>
  </si>
  <si>
    <t>REX. N° 4526</t>
  </si>
  <si>
    <t>REX. N° 4527</t>
  </si>
  <si>
    <t>REX. N° 4524</t>
  </si>
  <si>
    <t>REX. N° 4517</t>
  </si>
  <si>
    <t>REX. N° 4518</t>
  </si>
  <si>
    <t>MUNICIPALIDAD DE SAN RAMON</t>
  </si>
  <si>
    <t>REX. N° 4516</t>
  </si>
  <si>
    <t>REX. N° 4521</t>
  </si>
  <si>
    <t>REX. N° 4515</t>
  </si>
  <si>
    <t>REX. N° 4514</t>
  </si>
  <si>
    <t>REX. N° 4513</t>
  </si>
  <si>
    <t>REX. N° 1523</t>
  </si>
  <si>
    <t>REX. N° 4520</t>
  </si>
  <si>
    <t>REX. N° 4519</t>
  </si>
  <si>
    <t>REX. N° 4522</t>
  </si>
  <si>
    <t>REX. N° 4044</t>
  </si>
  <si>
    <t>REX. N° 4446</t>
  </si>
  <si>
    <t xml:space="preserve">MUNICIPALIDAD DE TIL TIL </t>
  </si>
  <si>
    <t>REX. N° 4239</t>
  </si>
  <si>
    <t>REX. N° 4238</t>
  </si>
  <si>
    <t>REX. N° 4232</t>
  </si>
  <si>
    <t>REX. N° 4233</t>
  </si>
  <si>
    <t>REX. N° 4234</t>
  </si>
  <si>
    <t>REX. N° 4235</t>
  </si>
  <si>
    <t>REX. N° 4229</t>
  </si>
  <si>
    <t>REX. N° 4230</t>
  </si>
  <si>
    <t>MUNICIPALIDAD DE COLINA</t>
  </si>
  <si>
    <t>REX. N° 4231</t>
  </si>
  <si>
    <t>DEX. N° 018</t>
  </si>
  <si>
    <t>SERVICO NACIONAL DEL ADULTO MAYOR</t>
  </si>
  <si>
    <t>SERVICIO DE ASISTENCIA TECNICA AL PROGRAMA DE APOYO INTEGRAL AL ADULTO MAYOR</t>
  </si>
  <si>
    <t>24-03-343 "Programa de Apoyo a Personas en Situación de Calle"</t>
  </si>
  <si>
    <t>REX. N° 575</t>
  </si>
  <si>
    <t>FUNDACION AYUDA SOCIAL IGLESIAS CRISTIANA</t>
  </si>
  <si>
    <t>PROGRAMA DE APOYO A PERSONAS EN SITUACION DE CALLE</t>
  </si>
  <si>
    <t>24-03-343</t>
  </si>
  <si>
    <t>REX. N° 565</t>
  </si>
  <si>
    <t>ONG TREKAN</t>
  </si>
  <si>
    <t>REX. N° 1323</t>
  </si>
  <si>
    <t>REX. N° 966</t>
  </si>
  <si>
    <t xml:space="preserve">FUNDACION DE BENEFICENCIA HOGAR DE CRISTO </t>
  </si>
  <si>
    <t>REX. N° 2142</t>
  </si>
  <si>
    <t>REX. N° 2141</t>
  </si>
  <si>
    <t>FUNDACION CUATRO ESQUINAS</t>
  </si>
  <si>
    <t>REX. N° 5</t>
  </si>
  <si>
    <t>FUNDACION DE BENEFICENCIA HOGAR DE CRISTO</t>
  </si>
  <si>
    <t>REX. N° 2182</t>
  </si>
  <si>
    <t>REX. N° 2181</t>
  </si>
  <si>
    <t>REX. N° 1907</t>
  </si>
  <si>
    <t>REX. N° 433</t>
  </si>
  <si>
    <t>REX. N° 1203</t>
  </si>
  <si>
    <t>29/12/2025</t>
  </si>
  <si>
    <t>GOBERNACION PROVINCIAL DE QUILLOTA</t>
  </si>
  <si>
    <t>REX. N° 1196</t>
  </si>
  <si>
    <t>REX. N° 761</t>
  </si>
  <si>
    <t>CORPORACION MOVILIZA</t>
  </si>
  <si>
    <t>REX. N° 1197</t>
  </si>
  <si>
    <t>18/12/2025</t>
  </si>
  <si>
    <t>REX. N° 1184</t>
  </si>
  <si>
    <t>REX. N° 1198</t>
  </si>
  <si>
    <t>ONG CIDETS</t>
  </si>
  <si>
    <t>REX. N° 1195</t>
  </si>
  <si>
    <t>REX. N° 1213</t>
  </si>
  <si>
    <t>30/12/2025</t>
  </si>
  <si>
    <t>REX. N° 1178</t>
  </si>
  <si>
    <t>REX. N° 1207</t>
  </si>
  <si>
    <t>REX. N° 927</t>
  </si>
  <si>
    <t>FUNDACION CARITAS</t>
  </si>
  <si>
    <t>REX. N° 1073</t>
  </si>
  <si>
    <t>CORPORACION RETAZOS</t>
  </si>
  <si>
    <t>REX. N° 2034</t>
  </si>
  <si>
    <t>ONG ALTA TIERRA</t>
  </si>
  <si>
    <t>FUND. LUXEMBURGO</t>
  </si>
  <si>
    <t>REX N° 1263</t>
  </si>
  <si>
    <t xml:space="preserve">DELEGACION PRESIDENCIAL PROVINCIAL DEL BIO BIO </t>
  </si>
  <si>
    <t>REX N° 1265</t>
  </si>
  <si>
    <t xml:space="preserve">MUNICIPALIDAD DE TALCAHUANO </t>
  </si>
  <si>
    <t>REX N° 1264</t>
  </si>
  <si>
    <t>REX N° 1262</t>
  </si>
  <si>
    <t>REX N° 1235</t>
  </si>
  <si>
    <t>DELEGACION PRESIDENCIAL PROVINCIAL DE ARAUCO</t>
  </si>
  <si>
    <t>REX N° 1267</t>
  </si>
  <si>
    <t>CATIM</t>
  </si>
  <si>
    <t>REX. N° 2146</t>
  </si>
  <si>
    <t>REX. N° 2447</t>
  </si>
  <si>
    <t xml:space="preserve">MUNICIPALIDAD DE OSORNO </t>
  </si>
  <si>
    <t>REX. N° 2446</t>
  </si>
  <si>
    <t>REX. N° 2431</t>
  </si>
  <si>
    <t>REX. N° 1217</t>
  </si>
  <si>
    <t>REX. N° 611</t>
  </si>
  <si>
    <t>REX. N° 1166</t>
  </si>
  <si>
    <t>REX. N° 762</t>
  </si>
  <si>
    <t>FUNDACION OBSERVATORIO ÑUBLE</t>
  </si>
  <si>
    <t>REX. N° 1144</t>
  </si>
  <si>
    <t xml:space="preserve">FUNDACION SODEM </t>
  </si>
  <si>
    <t>REX. N° 4563</t>
  </si>
  <si>
    <t>REX. N° 4480</t>
  </si>
  <si>
    <t>FUNDACION EDUCERE</t>
  </si>
  <si>
    <t>REX. N° 4479</t>
  </si>
  <si>
    <t xml:space="preserve">MUNICIPALIDAD DE SANTIAGO </t>
  </si>
  <si>
    <t>REX. N° 4459</t>
  </si>
  <si>
    <t>CORPORACION CALETA SUR</t>
  </si>
  <si>
    <t>REX. N° 4380</t>
  </si>
  <si>
    <t>FUNDACION VOLVER A VIVIR</t>
  </si>
  <si>
    <t>REX. N° 4307</t>
  </si>
  <si>
    <t>REX. N° 4306</t>
  </si>
  <si>
    <t>REX. N° 3405</t>
  </si>
  <si>
    <t>CORPORACION SODEM</t>
  </si>
  <si>
    <t>REX. N° 4304</t>
  </si>
  <si>
    <t>ONG FRATERNIDAD LAS VIÑAS</t>
  </si>
  <si>
    <t>REX. N° 4303</t>
  </si>
  <si>
    <t>ONG LAS VIÑITAS</t>
  </si>
  <si>
    <t>REX. N° 4302</t>
  </si>
  <si>
    <t>EJECUCIÓN AL 31 DICIEMBRE 2025</t>
  </si>
  <si>
    <t>24-03-344 "Programa de Apoyo a Familias para el Autoconsumo"</t>
  </si>
  <si>
    <t xml:space="preserve">PROGRAMA DE APOYO A FAMILIAS PARA EL AUTOCONSUMO </t>
  </si>
  <si>
    <t>24-03-344</t>
  </si>
  <si>
    <t>REX. N° 397</t>
  </si>
  <si>
    <t>REX. N° 1507</t>
  </si>
  <si>
    <t>REX. N° 1481</t>
  </si>
  <si>
    <t>REX. N° 1321</t>
  </si>
  <si>
    <t>MUNICIPALIDAD DE PAIHUNO</t>
  </si>
  <si>
    <t>REX. N° 1407</t>
  </si>
  <si>
    <t>REX. N° 1404</t>
  </si>
  <si>
    <t>REX. N° 1403</t>
  </si>
  <si>
    <t>REX. N° 1936</t>
  </si>
  <si>
    <t>REX. N° 1851</t>
  </si>
  <si>
    <t>REX. N° 1717</t>
  </si>
  <si>
    <t>REX. N° 1661</t>
  </si>
  <si>
    <t xml:space="preserve">MUNICIPALIDAD DE LOS VILOS </t>
  </si>
  <si>
    <t>REX. N° 775</t>
  </si>
  <si>
    <t>REX. N° 713</t>
  </si>
  <si>
    <t>REX. N° 726</t>
  </si>
  <si>
    <t>REX. N° 750</t>
  </si>
  <si>
    <t>REX. N° 765</t>
  </si>
  <si>
    <t>REX. N° 719</t>
  </si>
  <si>
    <t>REX. N° 712</t>
  </si>
  <si>
    <t>REX. N° 720</t>
  </si>
  <si>
    <t>REX. N° 716</t>
  </si>
  <si>
    <t>REX. N° 721</t>
  </si>
  <si>
    <t>REX. N° 723</t>
  </si>
  <si>
    <t>REX. N° 714</t>
  </si>
  <si>
    <t>REX. N° 717</t>
  </si>
  <si>
    <t>REX. N° 1185</t>
  </si>
  <si>
    <t>REX. N° 889</t>
  </si>
  <si>
    <t>REX. N° 746</t>
  </si>
  <si>
    <t xml:space="preserve">MUNICIPALIDAD DE PUMANQUE </t>
  </si>
  <si>
    <t>REX. N° 735</t>
  </si>
  <si>
    <t>REX. N° 734</t>
  </si>
  <si>
    <t>REX. N° 733</t>
  </si>
  <si>
    <t>REX. N° 731</t>
  </si>
  <si>
    <t>REX. N° 730</t>
  </si>
  <si>
    <t>REX. N° 729</t>
  </si>
  <si>
    <t>REX. N° 728</t>
  </si>
  <si>
    <t>REX. N° 727</t>
  </si>
  <si>
    <t>REX. N° 725</t>
  </si>
  <si>
    <t>REX. N° 724</t>
  </si>
  <si>
    <t>REX. N° 722</t>
  </si>
  <si>
    <t>MUNICIPALIDAD DE REQUNOA</t>
  </si>
  <si>
    <t>REX. N° 718</t>
  </si>
  <si>
    <t>REX. N° 1386</t>
  </si>
  <si>
    <t>REX. N° 1388</t>
  </si>
  <si>
    <t>REX. N° 1369</t>
  </si>
  <si>
    <t>REX. N° 1335</t>
  </si>
  <si>
    <t>REX. N° 1384</t>
  </si>
  <si>
    <t>REX. N° 1370</t>
  </si>
  <si>
    <t>REX. N° 1387</t>
  </si>
  <si>
    <t>REX. N° 1377</t>
  </si>
  <si>
    <t>REX. N° 1371</t>
  </si>
  <si>
    <t>REX. N° 1389</t>
  </si>
  <si>
    <t>REX. N° 1385</t>
  </si>
  <si>
    <t>REX. N° 856</t>
  </si>
  <si>
    <t>REX. N° 857</t>
  </si>
  <si>
    <t xml:space="preserve">MUNICIPALIDAD DE ALTO BO BIO </t>
  </si>
  <si>
    <t>REX. N° 796</t>
  </si>
  <si>
    <t>REX. N° 795</t>
  </si>
  <si>
    <t>REX. N° 794</t>
  </si>
  <si>
    <t>REX. N° 790</t>
  </si>
  <si>
    <t>REX. N° 791</t>
  </si>
  <si>
    <t>REX. N° 792</t>
  </si>
  <si>
    <t xml:space="preserve">MUNICIPALIDAD DE LOS ALAMOS </t>
  </si>
  <si>
    <t>REX. N° 793</t>
  </si>
  <si>
    <t>REX. N° 801</t>
  </si>
  <si>
    <t>REX. N° 800</t>
  </si>
  <si>
    <t>REX. N° 799</t>
  </si>
  <si>
    <t>REX. N° 798</t>
  </si>
  <si>
    <t>REX. N° 797</t>
  </si>
  <si>
    <t>REX. N° 1726</t>
  </si>
  <si>
    <t>PROGRAMA DE APOYO A FAMILIAS PARA EL AUTOCONSUMO</t>
  </si>
  <si>
    <t>REX. N° 1428</t>
  </si>
  <si>
    <t>REX. N° 1448</t>
  </si>
  <si>
    <t>REX. N° 1356</t>
  </si>
  <si>
    <t>REX. N° 1467</t>
  </si>
  <si>
    <t>REX. N° 1431</t>
  </si>
  <si>
    <t>REX. N° 1582</t>
  </si>
  <si>
    <t>REX. N° 1430</t>
  </si>
  <si>
    <t>REX. N° 1315</t>
  </si>
  <si>
    <t>REX. N° 1502</t>
  </si>
  <si>
    <t>REX. N° 1360</t>
  </si>
  <si>
    <t>REX. N° 1429</t>
  </si>
  <si>
    <t>REX. N° 1399</t>
  </si>
  <si>
    <t>REX. N° 1398</t>
  </si>
  <si>
    <t>REX. N° 1447</t>
  </si>
  <si>
    <t xml:space="preserve">MUNICIPALIDAD DE GALVARINO </t>
  </si>
  <si>
    <t>REX. N° 1464</t>
  </si>
  <si>
    <t>REX. N° 1359</t>
  </si>
  <si>
    <t>MUNICIPALIDAD DE CHOLCHOL</t>
  </si>
  <si>
    <t>REX. N° 1466</t>
  </si>
  <si>
    <t>REX. N° 1465</t>
  </si>
  <si>
    <t>REX. N° 1311</t>
  </si>
  <si>
    <t>REX. N° 1358</t>
  </si>
  <si>
    <t>REX. N° 1344</t>
  </si>
  <si>
    <t>REX. N° 1345</t>
  </si>
  <si>
    <t xml:space="preserve">MUNICIPALIDAD DE MELIPEUCO </t>
  </si>
  <si>
    <t>REX. N° 1314</t>
  </si>
  <si>
    <t xml:space="preserve">MUNICIPALIDAD DE LUMACO </t>
  </si>
  <si>
    <t>REX. N° 1479</t>
  </si>
  <si>
    <t>REX. N° 1476</t>
  </si>
  <si>
    <t>REX. N° 1549</t>
  </si>
  <si>
    <t>REX. N° 1480</t>
  </si>
  <si>
    <t>REX. N° 1478</t>
  </si>
  <si>
    <t>MUNICIPALIDAD DE COCHMO</t>
  </si>
  <si>
    <t>REX. N° 1477</t>
  </si>
  <si>
    <t>REX.N° 1628</t>
  </si>
  <si>
    <t>REX. N° 891</t>
  </si>
  <si>
    <t>MUNICIPALIDAD DE LAGO VERDE</t>
  </si>
  <si>
    <t>REX. N° 1486</t>
  </si>
  <si>
    <t>CORPORACION METODISTA</t>
  </si>
  <si>
    <t>REX.N° 1425</t>
  </si>
  <si>
    <t>REX. N° 829</t>
  </si>
  <si>
    <t>REX. N° 759</t>
  </si>
  <si>
    <t>REX. N° 773</t>
  </si>
  <si>
    <t>REX. N° 803</t>
  </si>
  <si>
    <t>REX. N° 772</t>
  </si>
  <si>
    <t>REX. N° 771</t>
  </si>
  <si>
    <t>REX. N° 804</t>
  </si>
  <si>
    <t xml:space="preserve">MUNICIPALIDAD DE LA UNION </t>
  </si>
  <si>
    <t>REX. N° 758</t>
  </si>
  <si>
    <t>REX. N° 993</t>
  </si>
  <si>
    <t xml:space="preserve">MUNICIPALIDAD DE CORRAL </t>
  </si>
  <si>
    <t>REX. N° 442</t>
  </si>
  <si>
    <t>REX. N° 743</t>
  </si>
  <si>
    <t>REX. N° 766</t>
  </si>
  <si>
    <t>REX. N° 788</t>
  </si>
  <si>
    <t>REX. N° 736</t>
  </si>
  <si>
    <t>REX. N° 737</t>
  </si>
  <si>
    <t>REX. N° 738</t>
  </si>
  <si>
    <t>REX. N° 744</t>
  </si>
  <si>
    <t>MUNICIPALIDA DE YUNGAY</t>
  </si>
  <si>
    <t>MUNICIPALIDA DE CHILLAN VIEJO</t>
  </si>
  <si>
    <t>REX. N° 732</t>
  </si>
  <si>
    <t>REX. N° 741</t>
  </si>
  <si>
    <t>REX. N° 742</t>
  </si>
  <si>
    <t>REX. N° 739</t>
  </si>
  <si>
    <t>REX. N° 787</t>
  </si>
  <si>
    <t>REX. N° 740</t>
  </si>
  <si>
    <t>REX.N° 2968</t>
  </si>
  <si>
    <t>REX.N° 3016</t>
  </si>
  <si>
    <t xml:space="preserve">MUNICIPALIDAD DE SAN PEDRO </t>
  </si>
  <si>
    <t>REX.N° 2860</t>
  </si>
  <si>
    <t xml:space="preserve">MUNICIPALIDAD DE MARIA PINTO </t>
  </si>
  <si>
    <t>REX.N° 2874</t>
  </si>
  <si>
    <t>REX.N° 2954</t>
  </si>
  <si>
    <t>MUNICIPALIDAD DE ISLA DE MAIPO</t>
  </si>
  <si>
    <t>REX.N° 2955</t>
  </si>
  <si>
    <t>REX.N° 2873</t>
  </si>
  <si>
    <t>REX.N° 2861</t>
  </si>
  <si>
    <t>REX.N° 2780</t>
  </si>
  <si>
    <t>REX.N° 2872</t>
  </si>
  <si>
    <t xml:space="preserve">MUNICIPALIDAD DE CURACAVI </t>
  </si>
  <si>
    <t>REX.N° 2953</t>
  </si>
  <si>
    <t>DEX. N° 04</t>
  </si>
  <si>
    <t xml:space="preserve">FONDO DE SOLIDARIDAD E INVERSION SOCIAL </t>
  </si>
  <si>
    <t xml:space="preserve">SERVICIO DE ASISTENCIA TECNICA AL PROGRAMA DE APOYO A LAS FAMILIAS PARA EL AUTOCONSUMO </t>
  </si>
  <si>
    <t>24-03-345 "Programa Eje (Ley N°20,595)"</t>
  </si>
  <si>
    <t>REX. N° 362</t>
  </si>
  <si>
    <t>PROGRAMA EJE</t>
  </si>
  <si>
    <t>REX. N° 343</t>
  </si>
  <si>
    <t xml:space="preserve">MUNICIPALIDAD DE COPIAPO </t>
  </si>
  <si>
    <t>REX. N° 213</t>
  </si>
  <si>
    <t>REX. N° 1554</t>
  </si>
  <si>
    <t>REX. N° 1455</t>
  </si>
  <si>
    <t>REX. N° 1416</t>
  </si>
  <si>
    <t>REX. N° 180</t>
  </si>
  <si>
    <t>MUNICIPALIDAD DE VIÑA DEL MAL</t>
  </si>
  <si>
    <t>REX. N° 111</t>
  </si>
  <si>
    <t>REX. N° 221</t>
  </si>
  <si>
    <t>REX. N° 136</t>
  </si>
  <si>
    <t>REX. N° 114</t>
  </si>
  <si>
    <t>REX. N° 199</t>
  </si>
  <si>
    <t>REX. N° 142</t>
  </si>
  <si>
    <t>REX. N° 198</t>
  </si>
  <si>
    <t>REX. N° 200</t>
  </si>
  <si>
    <t>REX. N° 219</t>
  </si>
  <si>
    <t>REX. N° 143</t>
  </si>
  <si>
    <t>REX. N° 139</t>
  </si>
  <si>
    <t>REX. N° 107</t>
  </si>
  <si>
    <t>REX. N° 137</t>
  </si>
  <si>
    <t>REX. N° 106</t>
  </si>
  <si>
    <t>REX. N° 116</t>
  </si>
  <si>
    <t>REX. N° 220</t>
  </si>
  <si>
    <t>REX. N° 110</t>
  </si>
  <si>
    <t>REX. N° 141</t>
  </si>
  <si>
    <t>REX. N° 113</t>
  </si>
  <si>
    <t>REX. N° 115</t>
  </si>
  <si>
    <t>REX. N° 135</t>
  </si>
  <si>
    <t>REX. N° 108</t>
  </si>
  <si>
    <t>REX. N° 112</t>
  </si>
  <si>
    <t>REX. N° 138</t>
  </si>
  <si>
    <t>REX. N° 179</t>
  </si>
  <si>
    <t>REX. N° 1497</t>
  </si>
  <si>
    <t>REX. N° 1492</t>
  </si>
  <si>
    <t>REX. N° 1496</t>
  </si>
  <si>
    <t>REX. N° 1488</t>
  </si>
  <si>
    <t>REX. N° 1495</t>
  </si>
  <si>
    <t>REX. N° 1475</t>
  </si>
  <si>
    <t>REX. N° 1474</t>
  </si>
  <si>
    <t>REX. N° 192</t>
  </si>
  <si>
    <t>REX. N° 1931</t>
  </si>
  <si>
    <t>REX. N° 163</t>
  </si>
  <si>
    <t>REX. N° 165</t>
  </si>
  <si>
    <t>REX. N° 166</t>
  </si>
  <si>
    <t>REX. N° 2811</t>
  </si>
  <si>
    <t>REX. N° 2510</t>
  </si>
  <si>
    <t>REX. N° 2231</t>
  </si>
  <si>
    <t>REX. N° 883</t>
  </si>
  <si>
    <t>REX. N° 802</t>
  </si>
  <si>
    <t>REX. N° 701</t>
  </si>
  <si>
    <t xml:space="preserve">MUNICIPALIDAD DE RIO BUENO </t>
  </si>
  <si>
    <t>REX. N° 354</t>
  </si>
  <si>
    <t>REX. N° 654</t>
  </si>
  <si>
    <t>REX. N° 866</t>
  </si>
  <si>
    <t>REX. N° 487</t>
  </si>
  <si>
    <t>REX. N° 865</t>
  </si>
  <si>
    <t>REX. N° 647</t>
  </si>
  <si>
    <t>REX. N° 972</t>
  </si>
  <si>
    <t>REX. N° 655</t>
  </si>
  <si>
    <t>REX. N° 645</t>
  </si>
  <si>
    <t>REX. N° 642</t>
  </si>
  <si>
    <t>REX. N° 643</t>
  </si>
  <si>
    <t>REX. N° 646</t>
  </si>
  <si>
    <t>REX. N° 515</t>
  </si>
  <si>
    <t>REX. N° 653</t>
  </si>
  <si>
    <t>REX. N° 651</t>
  </si>
  <si>
    <t>REX. N° 650</t>
  </si>
  <si>
    <t>REX. N° 648</t>
  </si>
  <si>
    <t>REX. N° 535</t>
  </si>
  <si>
    <t>REX. N° 644</t>
  </si>
  <si>
    <t>REX. N° 853</t>
  </si>
  <si>
    <t>REX. N° 649</t>
  </si>
  <si>
    <t>REX. N° 1583</t>
  </si>
  <si>
    <t>REX. N° 1225</t>
  </si>
  <si>
    <t>REX. N° 652</t>
  </si>
  <si>
    <t>24-03-997 "Centro para Niños(as) con Cuidadores Principales Temporeras(os)"</t>
  </si>
  <si>
    <t>24-03-999 "Programa de Generación de Microemprendimiento Indígena Urbano Chile Solidario - CONADI"</t>
  </si>
  <si>
    <t>DEX. 02</t>
  </si>
  <si>
    <t>CORPORACION NACIONAL DE DESARROLLO INDIGENA</t>
  </si>
  <si>
    <t xml:space="preserve">PROGRAMA DE GENERACION DE MICROEMPRENDIMIENTO INDIGENA URBANO </t>
  </si>
  <si>
    <t>Subtitulo 24</t>
  </si>
  <si>
    <t xml:space="preserve">Municipalidad de Pica </t>
  </si>
  <si>
    <t xml:space="preserve">Municipalidad Iquique </t>
  </si>
  <si>
    <t xml:space="preserve">Municipalidad de Huara </t>
  </si>
  <si>
    <t xml:space="preserve">Municipalidad de Camiña </t>
  </si>
  <si>
    <t>Municipalidad Alto Hospicio</t>
  </si>
  <si>
    <t>REX 377</t>
  </si>
  <si>
    <t>REX 414</t>
  </si>
  <si>
    <t>REX 370</t>
  </si>
  <si>
    <t>REX 369</t>
  </si>
  <si>
    <t>REX 447</t>
  </si>
  <si>
    <t xml:space="preserve">MUNICIPALIDAD ANTOFAGASTA </t>
  </si>
  <si>
    <t xml:space="preserve">MUNICIPALIDAD SAN PEDRO DE ATACAMA </t>
  </si>
  <si>
    <t xml:space="preserve">MUNICIPALIDAD TOCOPILLA </t>
  </si>
  <si>
    <t>REX 1174</t>
  </si>
  <si>
    <t>REX 1321</t>
  </si>
  <si>
    <t>REX 1101</t>
  </si>
  <si>
    <t>MUNICIPALIDAD FREIRINA</t>
  </si>
  <si>
    <t>MUNICIPALIDAD CALDERA</t>
  </si>
  <si>
    <t>MUNICIPALIDAD VALLENAR</t>
  </si>
  <si>
    <t>MUNICIPALIDAD CHAÑARAL</t>
  </si>
  <si>
    <t xml:space="preserve">MUNICIPALIDAD DIEGO DE ALMAGRO </t>
  </si>
  <si>
    <t>REX N° 1400</t>
  </si>
  <si>
    <t>REX N° 1454</t>
  </si>
  <si>
    <t>REX N° 1455</t>
  </si>
  <si>
    <t>REX N° 1456</t>
  </si>
  <si>
    <t>REX N° 711</t>
  </si>
  <si>
    <t xml:space="preserve">MUNICIPALIDAD SALAMANCA </t>
  </si>
  <si>
    <t>MUNICIPALIDAD OVALLE</t>
  </si>
  <si>
    <t xml:space="preserve">MUNICIPALIDAD CANELA </t>
  </si>
  <si>
    <t>MUNICIPALIDAD VICUÑA</t>
  </si>
  <si>
    <t>MUNICIPALIDAD LA SERENA</t>
  </si>
  <si>
    <t xml:space="preserve">REX N° </t>
  </si>
  <si>
    <t xml:space="preserve">MUNICIPALIDAD DE CHEPICA </t>
  </si>
  <si>
    <t>REX N° 773</t>
  </si>
  <si>
    <t xml:space="preserve">MUNICIPALIDAD DE CHIMBARONGO </t>
  </si>
  <si>
    <t>REX N° 774</t>
  </si>
  <si>
    <t xml:space="preserve">MUNICIPALIDAD DE CODEGUA </t>
  </si>
  <si>
    <t>REX N° 775</t>
  </si>
  <si>
    <t>REX N° 776</t>
  </si>
  <si>
    <t xml:space="preserve">MUNICIPALIDAD DE LITUECHE </t>
  </si>
  <si>
    <t>REX N° 780</t>
  </si>
  <si>
    <t>REX N° 781</t>
  </si>
  <si>
    <t>REX N° 782</t>
  </si>
  <si>
    <t>REX N° 784</t>
  </si>
  <si>
    <t xml:space="preserve">REX N°777 </t>
  </si>
  <si>
    <t>REX N° 778</t>
  </si>
  <si>
    <t>REX N° 779</t>
  </si>
  <si>
    <t>REX N° 785</t>
  </si>
  <si>
    <t>REX N° 786</t>
  </si>
  <si>
    <t>REX N° 787</t>
  </si>
  <si>
    <t xml:space="preserve">MUNICIPALIDAD DE RANCAGUA </t>
  </si>
  <si>
    <t>REX N° 788</t>
  </si>
  <si>
    <t>REX N° 789</t>
  </si>
  <si>
    <t>REX N° 790</t>
  </si>
  <si>
    <t>REX N° 791</t>
  </si>
  <si>
    <t>REX N° 792</t>
  </si>
  <si>
    <t xml:space="preserve">MUNICIPALIDAD DE LOLOL </t>
  </si>
  <si>
    <t>REX N° 793</t>
  </si>
  <si>
    <t>REX N° 794</t>
  </si>
  <si>
    <t>REX N° 795</t>
  </si>
  <si>
    <t>REX N° 796</t>
  </si>
  <si>
    <t xml:space="preserve">MUNICIPALIDAD DE NAVIDAD </t>
  </si>
  <si>
    <t>REX N° 797</t>
  </si>
  <si>
    <t>REX N° 798</t>
  </si>
  <si>
    <t>REX N° 799</t>
  </si>
  <si>
    <t>MUNICIPALIDAD DE QUINTA TILCOCO</t>
  </si>
  <si>
    <t>REX N° 800</t>
  </si>
  <si>
    <t xml:space="preserve">MUNICIPALIDAD DE SAN FERNANDO </t>
  </si>
  <si>
    <t>REX N° 801</t>
  </si>
  <si>
    <t xml:space="preserve">MUNICIPALIDAD DE SAN VICENTE  </t>
  </si>
  <si>
    <t>REX N° 802</t>
  </si>
  <si>
    <t xml:space="preserve">MUNICIPALIDAD DE SANTA CRUZ </t>
  </si>
  <si>
    <t>REX N° 803</t>
  </si>
  <si>
    <t xml:space="preserve">MUNICIPALIDAD DE MOSTAZAL </t>
  </si>
  <si>
    <t>REX N° 827</t>
  </si>
  <si>
    <t xml:space="preserve">MUNICIPALIDAD DE PAREDONES </t>
  </si>
  <si>
    <t>REX N° 783</t>
  </si>
  <si>
    <t>REX N° 928</t>
  </si>
  <si>
    <t xml:space="preserve">MUNICIPALIDAD DE RETIRO </t>
  </si>
  <si>
    <t xml:space="preserve">MUNICIPALIDAD DE PARRAL </t>
  </si>
  <si>
    <t xml:space="preserve">MUNICIPALIDAD DE VILLA ALEGRE </t>
  </si>
  <si>
    <t>REX N° 1617</t>
  </si>
  <si>
    <t>REX N° 1577</t>
  </si>
  <si>
    <t>REX N° 1614</t>
  </si>
  <si>
    <t>REX N° 1579</t>
  </si>
  <si>
    <t>REX N° 1615</t>
  </si>
  <si>
    <t>REX N° 1578</t>
  </si>
  <si>
    <t>REX N° 1618</t>
  </si>
  <si>
    <t>REX N° 1619</t>
  </si>
  <si>
    <t>REX N° 1616</t>
  </si>
  <si>
    <t>REX N° 1620</t>
  </si>
  <si>
    <t xml:space="preserve">MUNICIPALIDAD SAN ROSENDO </t>
  </si>
  <si>
    <t xml:space="preserve">MUNICIPALIDAD DE CAÑETE </t>
  </si>
  <si>
    <t xml:space="preserve">MUNICIPALIDAD SAN PEDRO </t>
  </si>
  <si>
    <t>REX. N° 491</t>
  </si>
  <si>
    <t>MUNICIPALIDAD SANTA JUANA</t>
  </si>
  <si>
    <t xml:space="preserve">MUNICIPALIDAD TIRUA </t>
  </si>
  <si>
    <t>REX. N° 942</t>
  </si>
  <si>
    <t>REX. N° 809</t>
  </si>
  <si>
    <t>REX. N°945</t>
  </si>
  <si>
    <t xml:space="preserve">MUNICIPALIDAD DE TRAIGUEN </t>
  </si>
  <si>
    <t>REX N° 1230</t>
  </si>
  <si>
    <t xml:space="preserve">MUNICIPALIDAD DE CURACAUTIN </t>
  </si>
  <si>
    <t>REX N° 1216</t>
  </si>
  <si>
    <t>REX N° 1213</t>
  </si>
  <si>
    <t xml:space="preserve">MUNICIPALIDAD DE TOLTÉN </t>
  </si>
  <si>
    <t>REX N° 1211</t>
  </si>
  <si>
    <t xml:space="preserve">MUNICIPALIDAD DE LONCOCHE </t>
  </si>
  <si>
    <t>REX N° 1214</t>
  </si>
  <si>
    <t xml:space="preserve">MUNICIPALIDAD DE CURARREHUE </t>
  </si>
  <si>
    <t>REX N° 1367</t>
  </si>
  <si>
    <t>REX N° 1215</t>
  </si>
  <si>
    <t>REX N° 1365</t>
  </si>
  <si>
    <t xml:space="preserve">MUNICIPALIDAD DE LOS SAUCES </t>
  </si>
  <si>
    <t>REX N° 1217</t>
  </si>
  <si>
    <t xml:space="preserve">MUNICIPALIDAD DE ANGOL </t>
  </si>
  <si>
    <t>REX N° 1289</t>
  </si>
  <si>
    <t xml:space="preserve">MUNICIPALIDAD DE PUCÓN </t>
  </si>
  <si>
    <t>REX N° 1364</t>
  </si>
  <si>
    <t xml:space="preserve">MUNICIPALIDAD DE TEMUCO </t>
  </si>
  <si>
    <t>REX N° 1366</t>
  </si>
  <si>
    <t xml:space="preserve">MUNICIPALIDAD DE VILCÚN </t>
  </si>
  <si>
    <t>REX N° 1210</t>
  </si>
  <si>
    <t xml:space="preserve">MUNICIPALIDAD DE VILLARRICA </t>
  </si>
  <si>
    <t>REX N° 1288</t>
  </si>
  <si>
    <t>REX N° 1228</t>
  </si>
  <si>
    <t>REX N° 1426</t>
  </si>
  <si>
    <t>REX N° 1227</t>
  </si>
  <si>
    <t xml:space="preserve">MUNICIPALIDAD DE ERCILLA </t>
  </si>
  <si>
    <t>REX N° 1337</t>
  </si>
  <si>
    <t xml:space="preserve">MUNICIPALIDAD DE LAUTARO </t>
  </si>
  <si>
    <t>REX N° 1394</t>
  </si>
  <si>
    <t xml:space="preserve">MUNICIPALIDAD DE NUEVA IMPERIAL </t>
  </si>
  <si>
    <t>REX N° 1424</t>
  </si>
  <si>
    <t xml:space="preserve">MUNICIPALIDAD DE PADRE LAS CASAS </t>
  </si>
  <si>
    <t>REX N° 1363</t>
  </si>
  <si>
    <t>REX N° 1423</t>
  </si>
  <si>
    <t xml:space="preserve">MUNICIPALIDAD DE VICTORIA </t>
  </si>
  <si>
    <t>REX N° 1427</t>
  </si>
  <si>
    <t xml:space="preserve">MUNICIPALIDAD DE PITRUFQUÉN </t>
  </si>
  <si>
    <t>REX N° 1212</t>
  </si>
  <si>
    <t xml:space="preserve">MUNICIPALIDAD DE PURÉN </t>
  </si>
  <si>
    <t>REX N° 1290</t>
  </si>
  <si>
    <t xml:space="preserve">MUNICIPALIDAD DE SAAVEDRA </t>
  </si>
  <si>
    <t>REX N° 1391</t>
  </si>
  <si>
    <t xml:space="preserve">MUNICIPALIDAD DE TEODRO SCHMIDT </t>
  </si>
  <si>
    <t>REX N° 1231</t>
  </si>
  <si>
    <t xml:space="preserve">MUNICIPALIDAD DE GORBEA </t>
  </si>
  <si>
    <t>REX N° 1425</t>
  </si>
  <si>
    <t xml:space="preserve">MUNICIPALIDAD DE CHOL CHOL </t>
  </si>
  <si>
    <t>REX N° 1390</t>
  </si>
  <si>
    <t xml:space="preserve">MUNICIPALIDAD DE FREIRE </t>
  </si>
  <si>
    <t>REX N° 1534</t>
  </si>
  <si>
    <t>REX N° 1226</t>
  </si>
  <si>
    <t xml:space="preserve">MUNICIPALIDAD DE RENAICO </t>
  </si>
  <si>
    <t>REX N°. 1229</t>
  </si>
  <si>
    <t xml:space="preserve">MUNICIPALIDAD ANCUD </t>
  </si>
  <si>
    <t>REX N° 1705</t>
  </si>
  <si>
    <t>MUNICIOALIDAD DE CALBUCO</t>
  </si>
  <si>
    <t>REX N° 261</t>
  </si>
  <si>
    <t xml:space="preserve">MUNICIOALIDAD DE CASTRO </t>
  </si>
  <si>
    <t>REX N° 1697</t>
  </si>
  <si>
    <t>MUNICIOALIDAD DE CHONCHI</t>
  </si>
  <si>
    <t>REX N° 1704</t>
  </si>
  <si>
    <t xml:space="preserve">MUNICIOALIDAD DE COCHAMÓ </t>
  </si>
  <si>
    <t>REX N° 1711</t>
  </si>
  <si>
    <t>MUNICIOALIDAD DE CURACO DE VELEZ</t>
  </si>
  <si>
    <t>REX N° 1768</t>
  </si>
  <si>
    <t xml:space="preserve">MUNICIOALIDAD DE DALCAHUE </t>
  </si>
  <si>
    <t>REX N° 1709</t>
  </si>
  <si>
    <t xml:space="preserve">MUNICIOALIDAD DE FRUTILLAR </t>
  </si>
  <si>
    <t>REX N° 1710</t>
  </si>
  <si>
    <t xml:space="preserve">MUNICIOALIDAD DE HUALAIHUE </t>
  </si>
  <si>
    <t>REX N° 1696</t>
  </si>
  <si>
    <t>REX N° 1736</t>
  </si>
  <si>
    <t xml:space="preserve">MUNICIOALIDAD DE MAULLIN </t>
  </si>
  <si>
    <t xml:space="preserve">MUNICIOALIDAD DE OSRNO </t>
  </si>
  <si>
    <t>REX N° 1713</t>
  </si>
  <si>
    <t xml:space="preserve">MUNICIOALIDAD DE PUERTO MONTT </t>
  </si>
  <si>
    <t>REX N° 1734</t>
  </si>
  <si>
    <t xml:space="preserve">MUNICIOALIDAD DE PUERTO OCTAY </t>
  </si>
  <si>
    <t>REX N° 1708</t>
  </si>
  <si>
    <t xml:space="preserve">MUNICIOALIDAD DE PUQUELDON </t>
  </si>
  <si>
    <t>REX N° 1737</t>
  </si>
  <si>
    <t xml:space="preserve">MUNICIOALIDAD DE PURRANQUE </t>
  </si>
  <si>
    <t>REX N° 1700</t>
  </si>
  <si>
    <t xml:space="preserve">MUNICIOALIDAD DE PUYEHUE </t>
  </si>
  <si>
    <t>REX N° 1701</t>
  </si>
  <si>
    <t xml:space="preserve">MUNICIOALIDAD DE QUELLÓN </t>
  </si>
  <si>
    <t>REX N° 1699</t>
  </si>
  <si>
    <t xml:space="preserve">MUNICIOALIDAD DE QUEMCHI </t>
  </si>
  <si>
    <t>REX N° 1732</t>
  </si>
  <si>
    <t>MUNICIOALIDAD DE QUINCHAO</t>
  </si>
  <si>
    <t>REX N° 1703</t>
  </si>
  <si>
    <t xml:space="preserve">MUNICIOALIDAD DE RIO NEGRO </t>
  </si>
  <si>
    <t>REX N° 1735</t>
  </si>
  <si>
    <t xml:space="preserve">MUNICIOALIDAD DE SAN JUAN DE LA COSTA  </t>
  </si>
  <si>
    <t>REX N° 1733</t>
  </si>
  <si>
    <t xml:space="preserve">MUNICIOALIDAD DE SAN PABLO </t>
  </si>
  <si>
    <t>REX N° 1698</t>
  </si>
  <si>
    <t xml:space="preserve">MUNICIOALIDAD DE PUERTO VARAS  </t>
  </si>
  <si>
    <t>REX N° 1707</t>
  </si>
  <si>
    <t xml:space="preserve">MUNICIPALIDAD DE LOS MUERMOS </t>
  </si>
  <si>
    <t xml:space="preserve">MUNICIPALIDAD DE AYSEN </t>
  </si>
  <si>
    <t>REX N° 322</t>
  </si>
  <si>
    <t xml:space="preserve">MUNICIPALIDAD DE CHILE CHICO  </t>
  </si>
  <si>
    <t xml:space="preserve">MUNICIPALIDAD DE CISNES  </t>
  </si>
  <si>
    <t xml:space="preserve">MUNICIPALIDAD DE COCHRANE </t>
  </si>
  <si>
    <t>REX N° 2714</t>
  </si>
  <si>
    <t xml:space="preserve">MUNICIPALIDAD DE COYHAIQUE </t>
  </si>
  <si>
    <t>REX N° 1271</t>
  </si>
  <si>
    <t xml:space="preserve">MUNICIPALIDAD DE GUAITECAS </t>
  </si>
  <si>
    <t xml:space="preserve">MUNIICIPALIDAD PORVENIR </t>
  </si>
  <si>
    <t>REX N° 1150</t>
  </si>
  <si>
    <t>REX N° 1151</t>
  </si>
  <si>
    <t xml:space="preserve">MUNICIPALIDAD DE VALDIVIA </t>
  </si>
  <si>
    <t>REX. N° 936</t>
  </si>
  <si>
    <t xml:space="preserve">MUNICIPALIDAD DE LOS LAGOS </t>
  </si>
  <si>
    <t>REX. N° 440</t>
  </si>
  <si>
    <t xml:space="preserve">MUNICIPALIDAD DE BULNES </t>
  </si>
  <si>
    <t xml:space="preserve">MUNICIPALIDAD DE CHILLÁN </t>
  </si>
  <si>
    <t xml:space="preserve">MUNICIPALIDAD DE CHILLÁN VIEJO </t>
  </si>
  <si>
    <t xml:space="preserve">MUNICIPALIDAD DE COBQUECURA </t>
  </si>
  <si>
    <t xml:space="preserve">MUNICIPALIDAD DE COELEMU  </t>
  </si>
  <si>
    <t xml:space="preserve">MUNICIPALIDAD DE EL CARMEN </t>
  </si>
  <si>
    <t xml:space="preserve">MUNICIPALIDAD DE NINHUE </t>
  </si>
  <si>
    <t xml:space="preserve">MUNICIPALIDAD DE QUILLÓN </t>
  </si>
  <si>
    <t xml:space="preserve">MUNICIPALIDAD DE QUIRIHUE </t>
  </si>
  <si>
    <t xml:space="preserve">MUNICIPALIDAD DE RANQUIL </t>
  </si>
  <si>
    <t xml:space="preserve">MUNICIPALIDAD DE SAN CARLOS  </t>
  </si>
  <si>
    <t xml:space="preserve">MUNICIPALIDAD DE SAN FABIAN </t>
  </si>
  <si>
    <t xml:space="preserve">MUNICIPALIDAD DE SAN NICOLAS </t>
  </si>
  <si>
    <t xml:space="preserve">MUNICIPALIDAD DE TREHUACO </t>
  </si>
  <si>
    <t xml:space="preserve">MUNICIPALIDAD DE YUNGAY </t>
  </si>
  <si>
    <t xml:space="preserve">MUNICIPALIDAD DE ÑIQUEN </t>
  </si>
  <si>
    <t xml:space="preserve">MUNICIPALIDAD DE PORTEZUELO </t>
  </si>
  <si>
    <t>REX N° 923</t>
  </si>
  <si>
    <t>REX N° 980</t>
  </si>
  <si>
    <t>REX N° 931</t>
  </si>
  <si>
    <t>REX N° 982</t>
  </si>
  <si>
    <t>REX N° 909</t>
  </si>
  <si>
    <t>REX N° 932</t>
  </si>
  <si>
    <t>REX N° 1196</t>
  </si>
  <si>
    <t>REX N° 907</t>
  </si>
  <si>
    <t>REX N° 1104</t>
  </si>
  <si>
    <t xml:space="preserve">MUNICIPALIDAD DE CONCHALI </t>
  </si>
  <si>
    <t xml:space="preserve">MUNICIPALIDAD DE LA FLORIDA </t>
  </si>
  <si>
    <t xml:space="preserve">MUNICIPALIDAD DE LO BARNECHEA </t>
  </si>
  <si>
    <t xml:space="preserve">MUNICIPALIDAD DE PEDRO AGUIRRE CERDA </t>
  </si>
  <si>
    <t xml:space="preserve">MUNICIPALIDAD DE SAN MIGUEL </t>
  </si>
  <si>
    <t xml:space="preserve">MUNICIPALIDAD DE TALAGANTE </t>
  </si>
  <si>
    <t xml:space="preserve">MUNICIPALIDAD DE HUECHURABA </t>
  </si>
  <si>
    <t>REX. N° 2952</t>
  </si>
  <si>
    <t>REX. N° 3482</t>
  </si>
  <si>
    <t xml:space="preserve">REX. N°3537 </t>
  </si>
  <si>
    <t>REX. N° 3483</t>
  </si>
  <si>
    <t>REX. N° 3538</t>
  </si>
  <si>
    <t>REX. N° 3339</t>
  </si>
  <si>
    <t>REX. N° 2926</t>
  </si>
  <si>
    <t>REX. N° 2927</t>
  </si>
  <si>
    <t>REX. N° 3340</t>
  </si>
  <si>
    <t>REX. N° 3341</t>
  </si>
  <si>
    <t>REX. N° 3342</t>
  </si>
  <si>
    <t>REX. N° 3419</t>
  </si>
  <si>
    <t>REX N° 933</t>
  </si>
  <si>
    <t>REX N° 1000</t>
  </si>
  <si>
    <t>REX N° 912</t>
  </si>
  <si>
    <t>REX N° 1001</t>
  </si>
  <si>
    <t>REX N° 998</t>
  </si>
  <si>
    <t>REX N° 999</t>
  </si>
  <si>
    <t>REX N° 908</t>
  </si>
  <si>
    <t>REX N° 935</t>
  </si>
  <si>
    <t>REX N° 910</t>
  </si>
  <si>
    <t>REX N° 981</t>
  </si>
  <si>
    <t>REX N° 936</t>
  </si>
  <si>
    <t>REX. N° 1660</t>
  </si>
  <si>
    <t>REX. N° 1747</t>
  </si>
  <si>
    <t>REX. N° 1746</t>
  </si>
  <si>
    <t>REX. N° 1841</t>
  </si>
  <si>
    <t>REX. N° 1840</t>
  </si>
  <si>
    <t>REX N° 2174</t>
  </si>
  <si>
    <t xml:space="preserve">MUNICIPALIDAD DE MONTE PATRIA </t>
  </si>
  <si>
    <t>REX N° 2115</t>
  </si>
  <si>
    <t>REX N° 2176</t>
  </si>
  <si>
    <t>REX N° 2184</t>
  </si>
  <si>
    <t>REX N° 2185</t>
  </si>
  <si>
    <t>REX N° 2186</t>
  </si>
  <si>
    <t>REX N° 2188</t>
  </si>
  <si>
    <t xml:space="preserve">MUNICIPALIDAD DE CABILDO </t>
  </si>
  <si>
    <t xml:space="preserve">MUNICIPALIDAD CALLE LARGA </t>
  </si>
  <si>
    <t xml:space="preserve">MUNICIPALIDAD DE CASABLANCA </t>
  </si>
  <si>
    <t xml:space="preserve">MUNICIPALIDAD DE HIJUELAS </t>
  </si>
  <si>
    <t xml:space="preserve">MUNICIPALIDAD DE LA CRUZ </t>
  </si>
  <si>
    <t xml:space="preserve">MUNICIPALIDAD DE LLAY LLAY </t>
  </si>
  <si>
    <t xml:space="preserve">MUNICIPALIDAD DE NOGALES </t>
  </si>
  <si>
    <t>REX N° 1109</t>
  </si>
  <si>
    <t>REX N° 1107</t>
  </si>
  <si>
    <t>REX N° 1108</t>
  </si>
  <si>
    <t xml:space="preserve">MUNICIPALIDAD DE CATEMU </t>
  </si>
  <si>
    <t>REX N° 1110</t>
  </si>
  <si>
    <t>REX N° 1111</t>
  </si>
  <si>
    <t>REX N° 1112</t>
  </si>
  <si>
    <t>REX N° 1113</t>
  </si>
  <si>
    <t xml:space="preserve">MUNICIPALIDAD DE LOS ANDES  </t>
  </si>
  <si>
    <t>REX N° 1114</t>
  </si>
  <si>
    <t>REX N° 1164</t>
  </si>
  <si>
    <t xml:space="preserve">MUNICIPALIDAD DE OLMUE </t>
  </si>
  <si>
    <t>REX 1125</t>
  </si>
  <si>
    <t xml:space="preserve">MUNICIPALIDAD DE PANQUEHUE </t>
  </si>
  <si>
    <t>REX N° 1115</t>
  </si>
  <si>
    <t xml:space="preserve">REX N° 1177 </t>
  </si>
  <si>
    <t xml:space="preserve">MUNICIPALIDAD DE RINCONADA </t>
  </si>
  <si>
    <t>REX N° 1116</t>
  </si>
  <si>
    <t>REX N° 1124</t>
  </si>
  <si>
    <t xml:space="preserve">MUNICIPALIDAD DE SAN FELIPE </t>
  </si>
  <si>
    <t xml:space="preserve">REX N° 1117 </t>
  </si>
  <si>
    <t xml:space="preserve">MUNICIPALIDAD DE SANTA MARÍA </t>
  </si>
  <si>
    <t>REX N° 1118</t>
  </si>
  <si>
    <t xml:space="preserve">MUNICIPALIDAD DE ZAPALLAR </t>
  </si>
  <si>
    <t xml:space="preserve">REX N° 1119 </t>
  </si>
  <si>
    <t xml:space="preserve">MUNICIPALIDAD DE CALERA </t>
  </si>
  <si>
    <t>REX N° 1192</t>
  </si>
  <si>
    <t xml:space="preserve">MUNICIPALIDAD DE PUTAENDO </t>
  </si>
  <si>
    <t>REX N° 1193</t>
  </si>
  <si>
    <t xml:space="preserve">MUNICIPALIDAD DE NANCAGUA </t>
  </si>
  <si>
    <t xml:space="preserve">MUNICIPALIDAD DE PICHIDEGUA </t>
  </si>
  <si>
    <t xml:space="preserve">MUNICIPALIDAD DE MARCHIGUE </t>
  </si>
  <si>
    <t xml:space="preserve">MUNICIPALIDAD DE COLTAUCO </t>
  </si>
  <si>
    <t xml:space="preserve">MUNICIPALIDAD DE PLACILLA </t>
  </si>
  <si>
    <t xml:space="preserve">MUNICIPALIDAD DE MALLOA </t>
  </si>
  <si>
    <t xml:space="preserve">MUNICIPALIDAD DE PLAMILLA </t>
  </si>
  <si>
    <t xml:space="preserve">MUNICIPALIDAD DE GRANEROS </t>
  </si>
  <si>
    <t xml:space="preserve">MUNICIPALIDAD DE PICHILEMU </t>
  </si>
  <si>
    <t xml:space="preserve">MUNICIPALIDAD DE QUINTA </t>
  </si>
  <si>
    <t xml:space="preserve">MUNICIPALIDAD DE MACHALÍ </t>
  </si>
  <si>
    <t xml:space="preserve"> MUNICIPALIDAD DE PAREDONES </t>
  </si>
  <si>
    <t xml:space="preserve">MUNICIPALIDAD DE DOÑIHUE </t>
  </si>
  <si>
    <t>REX N° 1274</t>
  </si>
  <si>
    <t>REX N° 1276</t>
  </si>
  <si>
    <t xml:space="preserve">MUNICIPALIDAD DE SAN VICENTE </t>
  </si>
  <si>
    <t>REX N° 1277</t>
  </si>
  <si>
    <t>REX N° 1278</t>
  </si>
  <si>
    <t>REX N° 1291</t>
  </si>
  <si>
    <t>REX N° 1279</t>
  </si>
  <si>
    <t>REX N° 1280</t>
  </si>
  <si>
    <t>REX N° 1281</t>
  </si>
  <si>
    <t>REX N° 1282</t>
  </si>
  <si>
    <t>REX N° 1283</t>
  </si>
  <si>
    <t>REX N° 1284</t>
  </si>
  <si>
    <t>REX N° 1285</t>
  </si>
  <si>
    <t>REX N° 1286</t>
  </si>
  <si>
    <t>REX N° 1287</t>
  </si>
  <si>
    <t>REX N° 1292</t>
  </si>
  <si>
    <t>REX N° 1293</t>
  </si>
  <si>
    <t>REX N° 1275</t>
  </si>
  <si>
    <t>REX N° 1079</t>
  </si>
  <si>
    <t>REX N° 1081</t>
  </si>
  <si>
    <t>REX N° 1082</t>
  </si>
  <si>
    <t xml:space="preserve">MUNICIPALIDAD DE CUREPTO </t>
  </si>
  <si>
    <t>REX N° 2262</t>
  </si>
  <si>
    <t xml:space="preserve">MUNICIPALIDAD DE EMPEDRADO </t>
  </si>
  <si>
    <t>REX N° 2263</t>
  </si>
  <si>
    <t xml:space="preserve">MUNICIPALIDAD DE PENCAHUE </t>
  </si>
  <si>
    <t>REX N° 2264</t>
  </si>
  <si>
    <t xml:space="preserve">MUNICIPALIDAD DE SAN CLEMENTE </t>
  </si>
  <si>
    <t>REX N° 2265</t>
  </si>
  <si>
    <t>REX N° 2266</t>
  </si>
  <si>
    <t xml:space="preserve">MUNICIPALIDAD DE CAUQUENES </t>
  </si>
  <si>
    <t xml:space="preserve">MUNICIPALIDAD DE CHANCO </t>
  </si>
  <si>
    <t>REX N° 2267</t>
  </si>
  <si>
    <t>REX N° 2268</t>
  </si>
  <si>
    <t xml:space="preserve">MUNICIPALIDAD DE PELLUHUE </t>
  </si>
  <si>
    <t xml:space="preserve">MUNICIPALIDAD DE CURICÓ </t>
  </si>
  <si>
    <t>REX N° 2269</t>
  </si>
  <si>
    <t>REX N° 2270</t>
  </si>
  <si>
    <t xml:space="preserve">MUNICIPALIDAD DE HUALAÑÉ </t>
  </si>
  <si>
    <t xml:space="preserve">MUNICIPALIDAD DE LICNTÉN </t>
  </si>
  <si>
    <t>REX N° 2271</t>
  </si>
  <si>
    <t>REX N° 2272</t>
  </si>
  <si>
    <t xml:space="preserve">MUNICIPALIDAD DE MOLINA </t>
  </si>
  <si>
    <t xml:space="preserve">MUNICIPALIDAD DE ROMERAL </t>
  </si>
  <si>
    <t>REX N° 2273</t>
  </si>
  <si>
    <t>REX N° 2274</t>
  </si>
  <si>
    <t xml:space="preserve">MUNICIPALIDAD DE TENO </t>
  </si>
  <si>
    <t xml:space="preserve">MUNICIPALIDAD DE VICHUQUÉN </t>
  </si>
  <si>
    <t>REX N° 2275</t>
  </si>
  <si>
    <t>REX N° 2276</t>
  </si>
  <si>
    <t xml:space="preserve">MUNICIPALIDAD DE COLBÚN </t>
  </si>
  <si>
    <t xml:space="preserve">MUNICIPALIDAD DE LONGAVÍ </t>
  </si>
  <si>
    <t>REX N° 2277</t>
  </si>
  <si>
    <t>REX N° 2278</t>
  </si>
  <si>
    <t>REX N° 2279</t>
  </si>
  <si>
    <t>REX N° 2280</t>
  </si>
  <si>
    <t xml:space="preserve">MUNICIPALIDAD DE SAN JAVIER </t>
  </si>
  <si>
    <t xml:space="preserve">MUNICIPALIDAD DE YERBAS BUENAS </t>
  </si>
  <si>
    <t>REX N° 2281</t>
  </si>
  <si>
    <t>REX N° 2282</t>
  </si>
  <si>
    <t>REX N° 2283</t>
  </si>
  <si>
    <t xml:space="preserve">MUNICIPALIDAD DE ARAUCO </t>
  </si>
  <si>
    <t xml:space="preserve">MUNICIPALIDAD DE MULCHÉN </t>
  </si>
  <si>
    <t xml:space="preserve">MUNICIPALIDAD DE NEGRETE </t>
  </si>
  <si>
    <t xml:space="preserve">MUNICIPALIDAD DE QUILLECO </t>
  </si>
  <si>
    <t xml:space="preserve">MUNICIPALIDAD DE SANTA BARBARA </t>
  </si>
  <si>
    <t xml:space="preserve">MUNICIPALIDAD DE NACIMIENTO </t>
  </si>
  <si>
    <t xml:space="preserve">MUNICIPALIDAD DE QUILACO </t>
  </si>
  <si>
    <t xml:space="preserve">MUNICIPALIDAD DE FLORIDA </t>
  </si>
  <si>
    <t xml:space="preserve">MUNICIPALIDAD DE HUALQUI </t>
  </si>
  <si>
    <t xml:space="preserve">MUNICIPALIDAD DE CURANILAHUE </t>
  </si>
  <si>
    <t xml:space="preserve">MUNICIPALIDAD DE YUMBEL </t>
  </si>
  <si>
    <t>REX N° 1250</t>
  </si>
  <si>
    <t>REX N° 1249</t>
  </si>
  <si>
    <t>REX N° 1248</t>
  </si>
  <si>
    <t>REX N° 1247</t>
  </si>
  <si>
    <t>REX N° 1246</t>
  </si>
  <si>
    <t>REX N° 1245</t>
  </si>
  <si>
    <t>REX N° 1244</t>
  </si>
  <si>
    <t>REX N° 1243</t>
  </si>
  <si>
    <t>REX N° 1257</t>
  </si>
  <si>
    <t>REX N° 1258</t>
  </si>
  <si>
    <t>REX N° 1260</t>
  </si>
  <si>
    <t>REX N° 1259</t>
  </si>
  <si>
    <t xml:space="preserve">MUNICIPALIDAD DE CARAHUE </t>
  </si>
  <si>
    <t>REX N° 1922</t>
  </si>
  <si>
    <t>REX N° 1923</t>
  </si>
  <si>
    <t xml:space="preserve">MUNICIPALIDAD DE COLLIPULLI </t>
  </si>
  <si>
    <t>REX N° 1924</t>
  </si>
  <si>
    <t>REX N° 1942</t>
  </si>
  <si>
    <t xml:space="preserve">MUNICIPALIDAD DE CURACAUTÍN </t>
  </si>
  <si>
    <t>REX N° 1941</t>
  </si>
  <si>
    <t>REX N° 1940</t>
  </si>
  <si>
    <t>REX N° 1939</t>
  </si>
  <si>
    <t>REX N° 1938</t>
  </si>
  <si>
    <t xml:space="preserve">MUNICIPALIDAD DE LONQUIMAY </t>
  </si>
  <si>
    <t>REX N° 1937</t>
  </si>
  <si>
    <t>REX N° 1936</t>
  </si>
  <si>
    <t>REX N° 1935</t>
  </si>
  <si>
    <t>REX N° 1934</t>
  </si>
  <si>
    <t xml:space="preserve">MUNICIPALIDAD DE PITRUFQUEN </t>
  </si>
  <si>
    <t>REX N° 1933</t>
  </si>
  <si>
    <t>REX N° 1932</t>
  </si>
  <si>
    <t>REX N° 1931</t>
  </si>
  <si>
    <t>REX N° 1930</t>
  </si>
  <si>
    <t xml:space="preserve">MUNICIPALIDAD DE TEODORO SCHMIDT </t>
  </si>
  <si>
    <t>REX N° 1929</t>
  </si>
  <si>
    <t xml:space="preserve">REX N°1928 </t>
  </si>
  <si>
    <t xml:space="preserve">MUNICIPALIDAD DE TRAIGUÉN </t>
  </si>
  <si>
    <t>REX N° 1927</t>
  </si>
  <si>
    <t>REX N° 1926</t>
  </si>
  <si>
    <t>REX N° 1925</t>
  </si>
  <si>
    <t>REX N° 1943</t>
  </si>
  <si>
    <t xml:space="preserve">MUNICIPALIDAD DE FRESIA </t>
  </si>
  <si>
    <t>REX N° 2477</t>
  </si>
  <si>
    <t>REX N° 2474</t>
  </si>
  <si>
    <t xml:space="preserve">MUNICIPALIDAD DE QUINCHAO </t>
  </si>
  <si>
    <t>REX N° 2475</t>
  </si>
  <si>
    <t xml:space="preserve">MUNICIPALIDAD DE PUERTO OCTAY </t>
  </si>
  <si>
    <t>REX N° 2476</t>
  </si>
  <si>
    <t xml:space="preserve">MUNICIPALIDAD DE PURRANQUE </t>
  </si>
  <si>
    <t>REX N° 2478</t>
  </si>
  <si>
    <t xml:space="preserve">MUNICIPALIDAD DE RIO NEGRO </t>
  </si>
  <si>
    <t>REX N° 2479</t>
  </si>
  <si>
    <t xml:space="preserve">MUNICIPALIDAD DE SAN JUAN DE LA COSTA </t>
  </si>
  <si>
    <t>REX N° 2480</t>
  </si>
  <si>
    <t xml:space="preserve">MUNICIPALIDAD DE SAN PABLO </t>
  </si>
  <si>
    <t>REX N° 2481</t>
  </si>
  <si>
    <t>REX N° 1514</t>
  </si>
  <si>
    <t>REX N° 1515</t>
  </si>
  <si>
    <t xml:space="preserve">REX N° 1517 </t>
  </si>
  <si>
    <t>REX N° 1671</t>
  </si>
  <si>
    <t>REX N° 1670</t>
  </si>
  <si>
    <t xml:space="preserve">MUNICIPALIDAD DE PORVENIR </t>
  </si>
  <si>
    <t xml:space="preserve">MUNICIPALIDAD DE LANCO </t>
  </si>
  <si>
    <t xml:space="preserve">MUNICIPALIDAD DE MARIQUINA </t>
  </si>
  <si>
    <t xml:space="preserve">MUNICIPALIDAD DE PAILLACO </t>
  </si>
  <si>
    <t xml:space="preserve">MUNICIPALIDAD DE LA UNIÓN  </t>
  </si>
  <si>
    <t xml:space="preserve">MUNICIPALIDAD DE FUTRONO </t>
  </si>
  <si>
    <t>REX N° 1220</t>
  </si>
  <si>
    <t xml:space="preserve">MUNICIPALIDAD DE MÁFIL </t>
  </si>
  <si>
    <t xml:space="preserve">MUNICIPALIDAD DE LAGO RANCO </t>
  </si>
  <si>
    <t xml:space="preserve">MUNICIPALIDAD DE COELEMU </t>
  </si>
  <si>
    <t>REX N° 1120</t>
  </si>
  <si>
    <t>REX N° 1121</t>
  </si>
  <si>
    <t>REX N° 1123</t>
  </si>
  <si>
    <t xml:space="preserve">REX N° 1122 </t>
  </si>
  <si>
    <t xml:space="preserve">MUNICIPALIDAD DE QUIHUE </t>
  </si>
  <si>
    <t xml:space="preserve">MUNICIPALIDAD DE SAN CARLOS </t>
  </si>
  <si>
    <t>REX N° 1125</t>
  </si>
  <si>
    <t>REX N° 1126</t>
  </si>
  <si>
    <t>REX N° 1127</t>
  </si>
  <si>
    <t>REX N° 1128</t>
  </si>
  <si>
    <t>REX N° 1129</t>
  </si>
  <si>
    <t>REX N° 1130</t>
  </si>
  <si>
    <t>REX N° 1131</t>
  </si>
  <si>
    <t>REX N° 1168</t>
  </si>
  <si>
    <t xml:space="preserve">MUNICIPALIDAD DE PEÑAFLOR </t>
  </si>
  <si>
    <t xml:space="preserve">MUNICIPALIDAD DE PIRQUE </t>
  </si>
  <si>
    <t>REX N° 4559</t>
  </si>
  <si>
    <t>REX N° 4558</t>
  </si>
  <si>
    <t>REX N° 4562</t>
  </si>
  <si>
    <t>REX N° 4561</t>
  </si>
  <si>
    <t>REX N° 4650</t>
  </si>
  <si>
    <t>REX. N°2193</t>
  </si>
  <si>
    <t xml:space="preserve">REX. N°1174 </t>
  </si>
  <si>
    <t>REX. N° 1173</t>
  </si>
  <si>
    <t>REX. N° 1172</t>
  </si>
  <si>
    <t xml:space="preserve">REX. N°1171 </t>
  </si>
  <si>
    <t>REX. N° 1170</t>
  </si>
  <si>
    <t>REX. N° 1169</t>
  </si>
  <si>
    <t>REX. N° 1168</t>
  </si>
  <si>
    <t xml:space="preserve">REX. N°1165 </t>
  </si>
  <si>
    <t>REX. N° 1163</t>
  </si>
  <si>
    <t>REX. N° 1162</t>
  </si>
  <si>
    <t>REX. N° 1161</t>
  </si>
  <si>
    <t>REX. N° 1160</t>
  </si>
  <si>
    <t xml:space="preserve">REX. N°1158 </t>
  </si>
  <si>
    <t xml:space="preserve">REX. N°1157 </t>
  </si>
  <si>
    <t xml:space="preserve">REX. N°1154 </t>
  </si>
  <si>
    <t>REX. N° 1152</t>
  </si>
  <si>
    <t>REX. N° 1151</t>
  </si>
  <si>
    <t xml:space="preserve">REX. N°1214 </t>
  </si>
  <si>
    <t xml:space="preserve">REX. N°1148 </t>
  </si>
  <si>
    <t xml:space="preserve">REX. N°1251 </t>
  </si>
  <si>
    <t xml:space="preserve">REX. N°1647 </t>
  </si>
  <si>
    <t>02-12025</t>
  </si>
  <si>
    <t>REX. N°1320</t>
  </si>
  <si>
    <t>REX. N°1299</t>
  </si>
  <si>
    <t xml:space="preserve">MUNICIPALIDAD DE CHÉPICA </t>
  </si>
  <si>
    <t>REX. N° 1040</t>
  </si>
  <si>
    <t>REX. N° 1082</t>
  </si>
  <si>
    <t>REX. N° 1864</t>
  </si>
  <si>
    <t>REX. N° 659</t>
  </si>
  <si>
    <t>REX. N°1096</t>
  </si>
  <si>
    <t>REX. N°1907</t>
  </si>
  <si>
    <t>REX N° 1266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</si>
</sst>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164" formatCode="&quot;$&quot;#,##0.00_);[Red]\(&quot;$&quot;#,##0.00\)"/>
    <numFmt numFmtId="165" formatCode="_(* #,##0_);_(* \(#,##0\);_(* &quot;-&quot;_);_(@_)"/>
    <numFmt numFmtId="166" formatCode="_(* #,##0.00_);_(* \(#,##0.00\);_(* &quot;-&quot;??_);_(@_)"/>
    <numFmt numFmtId="167" formatCode="_-[$€]\ * #,##0.00_-;\-[$€]\ * #,##0.00_-;_-[$€]\ * &quot;-&quot;??_-;_-@_-"/>
    <numFmt numFmtId="168" formatCode="_-[$€-2]\ * #,##0.00_-;\-[$€-2]\ * #,##0.00_-;_-[$€-2]\ * &quot;-&quot;??_-"/>
    <numFmt numFmtId="169" formatCode="mmm"/>
    <numFmt numFmtId="170" formatCode="dd/mm/yy"/>
    <numFmt numFmtId="171" formatCode="_-* #,##0_-;\-* #,##0_-;_-* &quot;-&quot;_-;_-@_-"/>
    <numFmt numFmtId="172" formatCode="_-* #,##0\ _P_t_s_-;\-* #,##0\ _P_t_s_-;_-* &quot;-&quot;\ _P_t_s_-;_-@_-"/>
    <numFmt numFmtId="173" formatCode="_-* #,##0.00_-;\-* #,##0.00_-;_-* &quot;-&quot;??_-;_-@_-"/>
    <numFmt numFmtId="174" formatCode="_-* #,##0.00_ _€_-;\-* #,##0.00_ _€_-;_-* &quot;-&quot;??_ _€_-;_-@_-"/>
    <numFmt numFmtId="175" formatCode="#,##0.00\ &quot;pta&quot;;\-#,##0.00\ &quot;pta&quot;"/>
    <numFmt numFmtId="176" formatCode="_-* #,##0.00\ _P_t_s_-;\-* #,##0.00\ _P_t_s_-;_-* &quot;-&quot;??\ _P_t_s_-;_-@_-"/>
    <numFmt numFmtId="177" formatCode="_-&quot;$&quot;\ * #,##0.00_-;\-&quot;$&quot;\ * #,##0.00_-;_-&quot;$&quot;\ * &quot;-&quot;??_-;_-@_-"/>
    <numFmt numFmtId="178" formatCode="_-* #,##0.00\ _€_-;\-* #,##0.00\ _€_-;_-* &quot;-&quot;??\ _€_-;_-@_-"/>
    <numFmt numFmtId="179" formatCode="#,##0_ ;[Red]\-#,##0\ "/>
    <numFmt numFmtId="180" formatCode="#,##0;[Red]#,##0"/>
    <numFmt numFmtId="181" formatCode="_-* #,##0_ _€_-;\-* #,##0_ _€_-;_-* &quot;-&quot;??_ _€_-;_-@_-"/>
    <numFmt numFmtId="182" formatCode="#,##0.0"/>
    <numFmt numFmtId="183" formatCode="_-* #,##0.0_-;\-* #,##0.0_-;_-* &quot;-&quot;??_-;_-@_-"/>
    <numFmt numFmtId="184" formatCode="_-* #,##0\ _€_-;\-* #,##0\ _€_-;_-* &quot;-&quot;??\ _€_-;_-@_-"/>
    <numFmt numFmtId="185" formatCode="_-* #,##0_-;\-* #,##0_-;_-* &quot;-&quot;??_-;_-@_-"/>
    <numFmt numFmtId="186" formatCode="dd/mm/yyyy;@"/>
    <numFmt numFmtId="187" formatCode="_-&quot;$&quot;\ * #,##0_-;\-&quot;$&quot;\ * #,##0_-;_-&quot;$&quot;\ * &quot;-&quot;_-;_-@_-"/>
    <numFmt numFmtId="188" formatCode="_-* #,##0.00\ &quot;€&quot;_-;\-* #,##0.00\ &quot;€&quot;_-;_-* &quot;-&quot;??\ &quot;€&quot;_-;_-@_-"/>
    <numFmt numFmtId="189" formatCode="_-* #,##0.00\ &quot;Pts&quot;_-;\-* #,##0.00\ &quot;Pts&quot;_-;_-* &quot;-&quot;??\ &quot;Pts&quot;_-;_-@_-"/>
    <numFmt numFmtId="190" formatCode="dd/mm/yy;@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  <numFmt numFmtId="195" formatCode="[$-C0A]d\-m\-yyyy;@"/>
  </numFmts>
  <fonts count="97">
    <font>
      <sz val="11"/>
      <color theme="1"/>
      <name val="Calibri"/>
      <charset val="134"/>
      <scheme val="minor"/>
    </font>
    <font>
      <b/>
      <sz val="8"/>
      <name val="Verdana"/>
      <charset val="134"/>
    </font>
    <font>
      <sz val="8"/>
      <name val="Verdana"/>
      <charset val="134"/>
    </font>
    <font>
      <b/>
      <sz val="10"/>
      <name val="Verdana"/>
      <charset val="134"/>
    </font>
    <font>
      <b/>
      <sz val="9"/>
      <name val="Verdana"/>
      <charset val="134"/>
    </font>
    <font>
      <b/>
      <sz val="12"/>
      <name val="Verdana"/>
      <charset val="134"/>
    </font>
    <font>
      <sz val="8"/>
      <color indexed="8"/>
      <name val="Verdana"/>
      <charset val="134"/>
    </font>
    <font>
      <sz val="8"/>
      <color rgb="FF2F3D44"/>
      <name val="Verdana"/>
      <charset val="134"/>
    </font>
    <font>
      <sz val="8"/>
      <color rgb="FF666666"/>
      <name val="Trebuchet MS"/>
      <charset val="134"/>
    </font>
    <font>
      <sz val="11"/>
      <color rgb="FF333333"/>
      <name val="Verdana"/>
      <charset val="134"/>
    </font>
    <font>
      <sz val="10"/>
      <name val="Arial"/>
      <charset val="134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indexed="8"/>
      <name val="Calibri"/>
      <charset val="134"/>
    </font>
    <font>
      <sz val="12"/>
      <color indexed="8"/>
      <name val="Times New Roman"/>
      <charset val="134"/>
    </font>
    <font>
      <sz val="10"/>
      <color indexed="8"/>
      <name val="Arial"/>
      <charset val="134"/>
    </font>
    <font>
      <sz val="11"/>
      <color indexed="9"/>
      <name val="Calibri"/>
      <charset val="134"/>
    </font>
    <font>
      <sz val="12"/>
      <color indexed="9"/>
      <name val="Times New Roman"/>
      <charset val="134"/>
    </font>
    <font>
      <sz val="11"/>
      <color theme="0"/>
      <name val="Calibri"/>
      <charset val="134"/>
      <scheme val="minor"/>
    </font>
    <font>
      <sz val="10"/>
      <color indexed="9"/>
      <name val="Arial"/>
      <charset val="134"/>
    </font>
    <font>
      <sz val="11"/>
      <color indexed="20"/>
      <name val="Calibri"/>
      <charset val="134"/>
    </font>
    <font>
      <sz val="12"/>
      <color indexed="20"/>
      <name val="Times New Roman"/>
      <charset val="134"/>
    </font>
    <font>
      <sz val="11"/>
      <color indexed="17"/>
      <name val="Calibri"/>
      <charset val="134"/>
    </font>
    <font>
      <sz val="11"/>
      <color rgb="FF006100"/>
      <name val="Calibri"/>
      <charset val="134"/>
      <scheme val="minor"/>
    </font>
    <font>
      <sz val="10"/>
      <color indexed="17"/>
      <name val="Arial"/>
      <charset val="134"/>
    </font>
    <font>
      <b/>
      <sz val="11"/>
      <color indexed="52"/>
      <name val="Calibri"/>
      <charset val="134"/>
    </font>
    <font>
      <b/>
      <sz val="12"/>
      <color indexed="52"/>
      <name val="Times New Roman"/>
      <charset val="134"/>
    </font>
    <font>
      <b/>
      <sz val="11"/>
      <color rgb="FFFA7D00"/>
      <name val="Calibri"/>
      <charset val="134"/>
      <scheme val="minor"/>
    </font>
    <font>
      <b/>
      <sz val="10"/>
      <color indexed="52"/>
      <name val="Arial"/>
      <charset val="134"/>
    </font>
    <font>
      <b/>
      <sz val="11"/>
      <color theme="0"/>
      <name val="Calibri"/>
      <charset val="134"/>
      <scheme val="minor"/>
    </font>
    <font>
      <b/>
      <sz val="11"/>
      <color indexed="9"/>
      <name val="Calibri"/>
      <charset val="134"/>
    </font>
    <font>
      <b/>
      <sz val="10"/>
      <color indexed="9"/>
      <name val="Arial"/>
      <charset val="134"/>
    </font>
    <font>
      <sz val="11"/>
      <color rgb="FFFA7D00"/>
      <name val="Calibri"/>
      <charset val="134"/>
      <scheme val="minor"/>
    </font>
    <font>
      <sz val="11"/>
      <color indexed="52"/>
      <name val="Calibri"/>
      <charset val="134"/>
    </font>
    <font>
      <sz val="10"/>
      <color indexed="52"/>
      <name val="Arial"/>
      <charset val="134"/>
    </font>
    <font>
      <b/>
      <sz val="12"/>
      <color indexed="9"/>
      <name val="Times New Roman"/>
      <charset val="134"/>
    </font>
    <font>
      <b/>
      <sz val="12"/>
      <name val="Arial"/>
      <charset val="134"/>
    </font>
    <font>
      <b/>
      <sz val="11"/>
      <color indexed="56"/>
      <name val="Calibri"/>
      <charset val="134"/>
    </font>
    <font>
      <b/>
      <sz val="11"/>
      <color indexed="56"/>
      <name val="Arial"/>
      <charset val="134"/>
    </font>
    <font>
      <sz val="11"/>
      <color rgb="FF3F3F76"/>
      <name val="Calibri"/>
      <charset val="134"/>
      <scheme val="minor"/>
    </font>
    <font>
      <sz val="11"/>
      <color indexed="62"/>
      <name val="Calibri"/>
      <charset val="134"/>
    </font>
    <font>
      <sz val="10"/>
      <color indexed="62"/>
      <name val="Arial"/>
      <charset val="134"/>
    </font>
    <font>
      <sz val="9"/>
      <name val="Verdana"/>
      <charset val="134"/>
    </font>
    <font>
      <i/>
      <sz val="11"/>
      <color indexed="23"/>
      <name val="Calibri"/>
      <charset val="134"/>
    </font>
    <font>
      <i/>
      <sz val="12"/>
      <color indexed="23"/>
      <name val="Times New Roman"/>
      <charset val="134"/>
    </font>
    <font>
      <sz val="12"/>
      <color indexed="17"/>
      <name val="Times New Roman"/>
      <charset val="134"/>
    </font>
    <font>
      <b/>
      <sz val="15"/>
      <color indexed="56"/>
      <name val="Calibri"/>
      <charset val="134"/>
    </font>
    <font>
      <b/>
      <sz val="15"/>
      <color indexed="56"/>
      <name val="Times New Roman"/>
      <charset val="134"/>
    </font>
    <font>
      <b/>
      <sz val="13"/>
      <color indexed="56"/>
      <name val="Calibri"/>
      <charset val="134"/>
    </font>
    <font>
      <b/>
      <sz val="13"/>
      <color indexed="56"/>
      <name val="Times New Roman"/>
      <charset val="134"/>
    </font>
    <font>
      <b/>
      <sz val="11"/>
      <color indexed="56"/>
      <name val="Times New Roman"/>
      <charset val="134"/>
    </font>
    <font>
      <u/>
      <sz val="10"/>
      <color indexed="12"/>
      <name val="Arial"/>
      <charset val="134"/>
    </font>
    <font>
      <u/>
      <sz val="10"/>
      <color indexed="18"/>
      <name val="Arial"/>
      <charset val="134"/>
    </font>
    <font>
      <u/>
      <sz val="8.5"/>
      <color indexed="12"/>
      <name val="Arial"/>
      <charset val="134"/>
    </font>
    <font>
      <u/>
      <sz val="11"/>
      <color indexed="12"/>
      <name val="Calibri"/>
      <charset val="134"/>
    </font>
    <font>
      <u/>
      <sz val="10"/>
      <color theme="10"/>
      <name val="Arial"/>
      <charset val="134"/>
    </font>
    <font>
      <u/>
      <sz val="11"/>
      <color theme="10"/>
      <name val="Calibri"/>
      <charset val="134"/>
      <scheme val="minor"/>
    </font>
    <font>
      <u/>
      <sz val="11"/>
      <color theme="10"/>
      <name val="Calibri"/>
      <charset val="134"/>
    </font>
    <font>
      <sz val="11"/>
      <color rgb="FF9C0006"/>
      <name val="Calibri"/>
      <charset val="134"/>
      <scheme val="minor"/>
    </font>
    <font>
      <sz val="10"/>
      <color indexed="20"/>
      <name val="Arial"/>
      <charset val="134"/>
    </font>
    <font>
      <sz val="12"/>
      <color indexed="62"/>
      <name val="Times New Roman"/>
      <charset val="134"/>
    </font>
    <font>
      <sz val="12"/>
      <color indexed="52"/>
      <name val="Times New Roman"/>
      <charset val="134"/>
    </font>
    <font>
      <sz val="10"/>
      <name val="Verdana"/>
      <charset val="134"/>
    </font>
    <font>
      <sz val="10"/>
      <name val="Palatino Linotype"/>
      <charset val="134"/>
    </font>
    <font>
      <sz val="11"/>
      <color indexed="60"/>
      <name val="Calibri"/>
      <charset val="134"/>
    </font>
    <font>
      <sz val="11"/>
      <color rgb="FF9C6500"/>
      <name val="Calibri"/>
      <charset val="134"/>
      <scheme val="minor"/>
    </font>
    <font>
      <sz val="10"/>
      <color indexed="60"/>
      <name val="Arial"/>
      <charset val="134"/>
    </font>
    <font>
      <sz val="10"/>
      <color theme="1"/>
      <name val="Calibri"/>
      <charset val="134"/>
      <scheme val="minor"/>
    </font>
    <font>
      <sz val="10"/>
      <name val="Tahoma"/>
      <charset val="134"/>
    </font>
    <font>
      <b/>
      <sz val="11"/>
      <color indexed="63"/>
      <name val="Calibri"/>
      <charset val="134"/>
    </font>
    <font>
      <b/>
      <sz val="12"/>
      <color indexed="63"/>
      <name val="Times New Roman"/>
      <charset val="134"/>
    </font>
    <font>
      <b/>
      <sz val="11"/>
      <color rgb="FF3F3F3F"/>
      <name val="Calibri"/>
      <charset val="134"/>
      <scheme val="minor"/>
    </font>
    <font>
      <sz val="10"/>
      <color rgb="FF3F3F3F"/>
      <name val="Calibri"/>
      <charset val="134"/>
      <scheme val="minor"/>
    </font>
    <font>
      <b/>
      <sz val="10"/>
      <color indexed="63"/>
      <name val="Arial"/>
      <charset val="134"/>
    </font>
    <font>
      <sz val="11"/>
      <color rgb="FFFF0000"/>
      <name val="Calibri"/>
      <charset val="134"/>
      <scheme val="minor"/>
    </font>
    <font>
      <sz val="10"/>
      <color rgb="FFFF0000"/>
      <name val="Calibri"/>
      <charset val="134"/>
      <scheme val="minor"/>
    </font>
    <font>
      <sz val="11"/>
      <color indexed="10"/>
      <name val="Calibri"/>
      <charset val="134"/>
    </font>
    <font>
      <sz val="10"/>
      <color indexed="10"/>
      <name val="Arial"/>
      <charset val="134"/>
    </font>
    <font>
      <i/>
      <sz val="11"/>
      <color rgb="FF7F7F7F"/>
      <name val="Calibri"/>
      <charset val="134"/>
      <scheme val="minor"/>
    </font>
    <font>
      <sz val="10"/>
      <color rgb="FF7F7F7F"/>
      <name val="Calibri"/>
      <charset val="134"/>
      <scheme val="minor"/>
    </font>
    <font>
      <i/>
      <sz val="10"/>
      <color indexed="23"/>
      <name val="Arial"/>
      <charset val="134"/>
    </font>
    <font>
      <sz val="10"/>
      <color theme="3"/>
      <name val="Calibri"/>
      <charset val="134"/>
      <scheme val="minor"/>
    </font>
    <font>
      <b/>
      <sz val="15"/>
      <color indexed="56"/>
      <name val="Arial"/>
      <charset val="134"/>
    </font>
    <font>
      <b/>
      <sz val="18"/>
      <color theme="3"/>
      <name val="Cambria"/>
      <charset val="134"/>
      <scheme val="major"/>
    </font>
    <font>
      <sz val="10"/>
      <color theme="3"/>
      <name val="Cambria"/>
      <charset val="134"/>
      <scheme val="major"/>
    </font>
    <font>
      <b/>
      <sz val="13"/>
      <color indexed="56"/>
      <name val="Arial"/>
      <charset val="134"/>
    </font>
    <font>
      <b/>
      <sz val="11"/>
      <color theme="1"/>
      <name val="Calibri"/>
      <charset val="134"/>
      <scheme val="minor"/>
    </font>
    <font>
      <b/>
      <sz val="11"/>
      <color indexed="8"/>
      <name val="Calibri"/>
      <charset val="134"/>
    </font>
    <font>
      <b/>
      <sz val="10"/>
      <color indexed="8"/>
      <name val="Arial"/>
      <charset val="134"/>
    </font>
    <font>
      <sz val="12"/>
      <color indexed="10"/>
      <name val="Times New Roman"/>
      <charset val="134"/>
    </font>
    <font>
      <sz val="11"/>
      <color theme="1"/>
      <name val="Calibri"/>
      <charset val="134"/>
      <scheme val="minor"/>
    </font>
    <font>
      <sz val="9"/>
      <color indexed="8"/>
      <name val="Verdana"/>
      <family val="2"/>
    </font>
    <font>
      <sz val="8"/>
      <name val="Calibri"/>
      <charset val="134"/>
      <scheme val="minor"/>
    </font>
    <font>
      <sz val="8"/>
      <color rgb="FF2F3D44"/>
      <name val="Verdana"/>
      <family val="2"/>
    </font>
    <font>
      <sz val="8"/>
      <color indexed="8"/>
      <name val="Verdana"/>
      <family val="2"/>
    </font>
    <font>
      <sz val="8"/>
      <name val="Verdana"/>
      <family val="2"/>
    </font>
  </fonts>
  <fills count="8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9"/>
      </patternFill>
    </fill>
  </fills>
  <borders count="32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4506668294322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auto="1"/>
      </top>
      <bottom/>
      <diagonal/>
    </border>
  </borders>
  <cellStyleXfs count="263">
    <xf numFmtId="0" fontId="0" fillId="0" borderId="0"/>
    <xf numFmtId="9" fontId="91" fillId="0" borderId="0" applyFont="0" applyFill="0" applyBorder="0" applyAlignment="0" applyProtection="0"/>
    <xf numFmtId="0" fontId="14" fillId="37" borderId="0" applyNumberFormat="0" applyBorder="0" applyAlignment="0" applyProtection="0"/>
    <xf numFmtId="0" fontId="15" fillId="37" borderId="0" applyNumberFormat="0" applyBorder="0" applyAlignment="0" applyProtection="0"/>
    <xf numFmtId="0" fontId="14" fillId="38" borderId="0" applyNumberFormat="0" applyBorder="0" applyAlignment="0" applyProtection="0"/>
    <xf numFmtId="0" fontId="15" fillId="38" borderId="0" applyNumberFormat="0" applyBorder="0" applyAlignment="0" applyProtection="0"/>
    <xf numFmtId="0" fontId="14" fillId="39" borderId="0" applyNumberFormat="0" applyBorder="0" applyAlignment="0" applyProtection="0"/>
    <xf numFmtId="0" fontId="15" fillId="39" borderId="0" applyNumberFormat="0" applyBorder="0" applyAlignment="0" applyProtection="0"/>
    <xf numFmtId="0" fontId="14" fillId="40" borderId="0" applyNumberFormat="0" applyBorder="0" applyAlignment="0" applyProtection="0"/>
    <xf numFmtId="0" fontId="15" fillId="40" borderId="0" applyNumberFormat="0" applyBorder="0" applyAlignment="0" applyProtection="0"/>
    <xf numFmtId="0" fontId="14" fillId="41" borderId="0" applyNumberFormat="0" applyBorder="0" applyAlignment="0" applyProtection="0"/>
    <xf numFmtId="0" fontId="15" fillId="41" borderId="0" applyNumberFormat="0" applyBorder="0" applyAlignment="0" applyProtection="0"/>
    <xf numFmtId="0" fontId="14" fillId="42" borderId="0" applyNumberFormat="0" applyBorder="0" applyAlignment="0" applyProtection="0"/>
    <xf numFmtId="0" fontId="15" fillId="42" borderId="0" applyNumberFormat="0" applyBorder="0" applyAlignment="0" applyProtection="0"/>
    <xf numFmtId="0" fontId="91" fillId="6" borderId="0" applyNumberFormat="0" applyBorder="0" applyAlignment="0" applyProtection="0"/>
    <xf numFmtId="0" fontId="14" fillId="43" borderId="0" applyNumberFormat="0" applyBorder="0" applyAlignment="0" applyProtection="0"/>
    <xf numFmtId="0" fontId="16" fillId="37" borderId="0" applyNumberFormat="0" applyBorder="0" applyAlignment="0" applyProtection="0"/>
    <xf numFmtId="0" fontId="91" fillId="20" borderId="0" applyNumberFormat="0" applyBorder="0" applyAlignment="0" applyProtection="0"/>
    <xf numFmtId="0" fontId="14" fillId="44" borderId="0" applyNumberFormat="0" applyBorder="0" applyAlignment="0" applyProtection="0"/>
    <xf numFmtId="0" fontId="16" fillId="38" borderId="0" applyNumberFormat="0" applyBorder="0" applyAlignment="0" applyProtection="0"/>
    <xf numFmtId="0" fontId="91" fillId="24" borderId="0" applyNumberFormat="0" applyBorder="0" applyAlignment="0" applyProtection="0"/>
    <xf numFmtId="0" fontId="14" fillId="45" borderId="0" applyNumberFormat="0" applyBorder="0" applyAlignment="0" applyProtection="0"/>
    <xf numFmtId="0" fontId="16" fillId="39" borderId="0" applyNumberFormat="0" applyBorder="0" applyAlignment="0" applyProtection="0"/>
    <xf numFmtId="0" fontId="91" fillId="28" borderId="0" applyNumberFormat="0" applyBorder="0" applyAlignment="0" applyProtection="0"/>
    <xf numFmtId="0" fontId="14" fillId="46" borderId="0" applyNumberFormat="0" applyBorder="0" applyAlignment="0" applyProtection="0"/>
    <xf numFmtId="0" fontId="16" fillId="40" borderId="0" applyNumberFormat="0" applyBorder="0" applyAlignment="0" applyProtection="0"/>
    <xf numFmtId="0" fontId="91" fillId="32" borderId="0" applyNumberFormat="0" applyBorder="0" applyAlignment="0" applyProtection="0"/>
    <xf numFmtId="0" fontId="14" fillId="47" borderId="0" applyNumberFormat="0" applyBorder="0" applyAlignment="0" applyProtection="0"/>
    <xf numFmtId="0" fontId="16" fillId="41" borderId="0" applyNumberFormat="0" applyBorder="0" applyAlignment="0" applyProtection="0"/>
    <xf numFmtId="0" fontId="91" fillId="4" borderId="0" applyNumberFormat="0" applyBorder="0" applyAlignment="0" applyProtection="0"/>
    <xf numFmtId="0" fontId="14" fillId="48" borderId="0" applyNumberFormat="0" applyBorder="0" applyAlignment="0" applyProtection="0"/>
    <xf numFmtId="0" fontId="16" fillId="42" borderId="0" applyNumberFormat="0" applyBorder="0" applyAlignment="0" applyProtection="0"/>
    <xf numFmtId="0" fontId="14" fillId="49" borderId="0" applyNumberFormat="0" applyBorder="0" applyAlignment="0" applyProtection="0"/>
    <xf numFmtId="0" fontId="15" fillId="49" borderId="0" applyNumberFormat="0" applyBorder="0" applyAlignment="0" applyProtection="0"/>
    <xf numFmtId="0" fontId="14" fillId="50" borderId="0" applyNumberFormat="0" applyBorder="0" applyAlignment="0" applyProtection="0"/>
    <xf numFmtId="0" fontId="15" fillId="50" borderId="0" applyNumberFormat="0" applyBorder="0" applyAlignment="0" applyProtection="0"/>
    <xf numFmtId="0" fontId="14" fillId="51" borderId="0" applyNumberFormat="0" applyBorder="0" applyAlignment="0" applyProtection="0"/>
    <xf numFmtId="0" fontId="15" fillId="51" borderId="0" applyNumberFormat="0" applyBorder="0" applyAlignment="0" applyProtection="0"/>
    <xf numFmtId="0" fontId="14" fillId="52" borderId="0" applyNumberFormat="0" applyBorder="0" applyAlignment="0" applyProtection="0"/>
    <xf numFmtId="0" fontId="15" fillId="52" borderId="0" applyNumberFormat="0" applyBorder="0" applyAlignment="0" applyProtection="0"/>
    <xf numFmtId="0" fontId="91" fillId="18" borderId="0" applyNumberFormat="0" applyBorder="0" applyAlignment="0" applyProtection="0"/>
    <xf numFmtId="0" fontId="14" fillId="53" borderId="0" applyNumberFormat="0" applyBorder="0" applyAlignment="0" applyProtection="0"/>
    <xf numFmtId="0" fontId="16" fillId="49" borderId="0" applyNumberFormat="0" applyBorder="0" applyAlignment="0" applyProtection="0"/>
    <xf numFmtId="0" fontId="91" fillId="21" borderId="0" applyNumberFormat="0" applyBorder="0" applyAlignment="0" applyProtection="0"/>
    <xf numFmtId="0" fontId="14" fillId="54" borderId="0" applyNumberFormat="0" applyBorder="0" applyAlignment="0" applyProtection="0"/>
    <xf numFmtId="0" fontId="16" fillId="50" borderId="0" applyNumberFormat="0" applyBorder="0" applyAlignment="0" applyProtection="0"/>
    <xf numFmtId="0" fontId="91" fillId="25" borderId="0" applyNumberFormat="0" applyBorder="0" applyAlignment="0" applyProtection="0"/>
    <xf numFmtId="0" fontId="14" fillId="55" borderId="0" applyNumberFormat="0" applyBorder="0" applyAlignment="0" applyProtection="0"/>
    <xf numFmtId="0" fontId="16" fillId="51" borderId="0" applyNumberFormat="0" applyBorder="0" applyAlignment="0" applyProtection="0"/>
    <xf numFmtId="0" fontId="91" fillId="29" borderId="0" applyNumberFormat="0" applyBorder="0" applyAlignment="0" applyProtection="0"/>
    <xf numFmtId="0" fontId="91" fillId="33" borderId="0" applyNumberFormat="0" applyBorder="0" applyAlignment="0" applyProtection="0"/>
    <xf numFmtId="0" fontId="91" fillId="36" borderId="0" applyNumberFormat="0" applyBorder="0" applyAlignment="0" applyProtection="0"/>
    <xf numFmtId="0" fontId="14" fillId="56" borderId="0" applyNumberFormat="0" applyBorder="0" applyAlignment="0" applyProtection="0"/>
    <xf numFmtId="0" fontId="16" fillId="52" borderId="0" applyNumberFormat="0" applyBorder="0" applyAlignment="0" applyProtection="0"/>
    <xf numFmtId="0" fontId="17" fillId="57" borderId="0" applyNumberFormat="0" applyBorder="0" applyAlignment="0" applyProtection="0"/>
    <xf numFmtId="0" fontId="18" fillId="57" borderId="0" applyNumberFormat="0" applyBorder="0" applyAlignment="0" applyProtection="0"/>
    <xf numFmtId="0" fontId="17" fillId="50" borderId="0" applyNumberFormat="0" applyBorder="0" applyAlignment="0" applyProtection="0"/>
    <xf numFmtId="0" fontId="18" fillId="50" borderId="0" applyNumberFormat="0" applyBorder="0" applyAlignment="0" applyProtection="0"/>
    <xf numFmtId="0" fontId="17" fillId="51" borderId="0" applyNumberFormat="0" applyBorder="0" applyAlignment="0" applyProtection="0"/>
    <xf numFmtId="0" fontId="18" fillId="51" borderId="0" applyNumberFormat="0" applyBorder="0" applyAlignment="0" applyProtection="0"/>
    <xf numFmtId="0" fontId="17" fillId="58" borderId="0" applyNumberFormat="0" applyBorder="0" applyAlignment="0" applyProtection="0"/>
    <xf numFmtId="0" fontId="18" fillId="58" borderId="0" applyNumberFormat="0" applyBorder="0" applyAlignment="0" applyProtection="0"/>
    <xf numFmtId="0" fontId="17" fillId="59" borderId="0" applyNumberFormat="0" applyBorder="0" applyAlignment="0" applyProtection="0"/>
    <xf numFmtId="0" fontId="18" fillId="59" borderId="0" applyNumberFormat="0" applyBorder="0" applyAlignment="0" applyProtection="0"/>
    <xf numFmtId="0" fontId="17" fillId="60" borderId="0" applyNumberFormat="0" applyBorder="0" applyAlignment="0" applyProtection="0"/>
    <xf numFmtId="0" fontId="18" fillId="60" borderId="0" applyNumberFormat="0" applyBorder="0" applyAlignment="0" applyProtection="0"/>
    <xf numFmtId="0" fontId="19" fillId="3" borderId="0" applyNumberFormat="0" applyBorder="0" applyAlignment="0" applyProtection="0"/>
    <xf numFmtId="0" fontId="17" fillId="61" borderId="0" applyNumberFormat="0" applyBorder="0" applyAlignment="0" applyProtection="0"/>
    <xf numFmtId="0" fontId="20" fillId="57" borderId="0" applyNumberFormat="0" applyBorder="0" applyAlignment="0" applyProtection="0"/>
    <xf numFmtId="0" fontId="19" fillId="22" borderId="0" applyNumberFormat="0" applyBorder="0" applyAlignment="0" applyProtection="0"/>
    <xf numFmtId="0" fontId="17" fillId="54" borderId="0" applyNumberFormat="0" applyBorder="0" applyAlignment="0" applyProtection="0"/>
    <xf numFmtId="0" fontId="20" fillId="50" borderId="0" applyNumberFormat="0" applyBorder="0" applyAlignment="0" applyProtection="0"/>
    <xf numFmtId="0" fontId="19" fillId="26" borderId="0" applyNumberFormat="0" applyBorder="0" applyAlignment="0" applyProtection="0"/>
    <xf numFmtId="0" fontId="17" fillId="55" borderId="0" applyNumberFormat="0" applyBorder="0" applyAlignment="0" applyProtection="0"/>
    <xf numFmtId="0" fontId="20" fillId="51" borderId="0" applyNumberFormat="0" applyBorder="0" applyAlignment="0" applyProtection="0"/>
    <xf numFmtId="0" fontId="19" fillId="30" borderId="0" applyNumberFormat="0" applyBorder="0" applyAlignment="0" applyProtection="0"/>
    <xf numFmtId="0" fontId="17" fillId="62" borderId="0" applyNumberFormat="0" applyBorder="0" applyAlignment="0" applyProtection="0"/>
    <xf numFmtId="0" fontId="20" fillId="58" borderId="0" applyNumberFormat="0" applyBorder="0" applyAlignment="0" applyProtection="0"/>
    <xf numFmtId="0" fontId="19" fillId="34" borderId="0" applyNumberFormat="0" applyBorder="0" applyAlignment="0" applyProtection="0"/>
    <xf numFmtId="0" fontId="17" fillId="63" borderId="0" applyNumberFormat="0" applyBorder="0" applyAlignment="0" applyProtection="0"/>
    <xf numFmtId="0" fontId="20" fillId="59" borderId="0" applyNumberFormat="0" applyBorder="0" applyAlignment="0" applyProtection="0"/>
    <xf numFmtId="0" fontId="19" fillId="5" borderId="0" applyNumberFormat="0" applyBorder="0" applyAlignment="0" applyProtection="0"/>
    <xf numFmtId="0" fontId="17" fillId="64" borderId="0" applyNumberFormat="0" applyBorder="0" applyAlignment="0" applyProtection="0"/>
    <xf numFmtId="0" fontId="20" fillId="60" borderId="0" applyNumberFormat="0" applyBorder="0" applyAlignment="0" applyProtection="0"/>
    <xf numFmtId="0" fontId="17" fillId="65" borderId="0" applyNumberFormat="0" applyBorder="0" applyAlignment="0" applyProtection="0"/>
    <xf numFmtId="0" fontId="18" fillId="65" borderId="0" applyNumberFormat="0" applyBorder="0" applyAlignment="0" applyProtection="0"/>
    <xf numFmtId="0" fontId="17" fillId="66" borderId="0" applyNumberFormat="0" applyBorder="0" applyAlignment="0" applyProtection="0"/>
    <xf numFmtId="0" fontId="18" fillId="66" borderId="0" applyNumberFormat="0" applyBorder="0" applyAlignment="0" applyProtection="0"/>
    <xf numFmtId="0" fontId="17" fillId="67" borderId="0" applyNumberFormat="0" applyBorder="0" applyAlignment="0" applyProtection="0"/>
    <xf numFmtId="0" fontId="18" fillId="67" borderId="0" applyNumberFormat="0" applyBorder="0" applyAlignment="0" applyProtection="0"/>
    <xf numFmtId="0" fontId="17" fillId="68" borderId="0" applyNumberFormat="0" applyBorder="0" applyAlignment="0" applyProtection="0"/>
    <xf numFmtId="0" fontId="18" fillId="68" borderId="0" applyNumberFormat="0" applyBorder="0" applyAlignment="0" applyProtection="0"/>
    <xf numFmtId="0" fontId="21" fillId="38" borderId="0" applyNumberFormat="0" applyBorder="0" applyAlignment="0" applyProtection="0"/>
    <xf numFmtId="0" fontId="22" fillId="38" borderId="0" applyNumberFormat="0" applyBorder="0" applyAlignment="0" applyProtection="0"/>
    <xf numFmtId="0" fontId="23" fillId="39" borderId="0" applyNumberFormat="0" applyBorder="0" applyAlignment="0" applyProtection="0"/>
    <xf numFmtId="0" fontId="24" fillId="15" borderId="0" applyNumberFormat="0" applyBorder="0" applyAlignment="0" applyProtection="0"/>
    <xf numFmtId="0" fontId="23" fillId="45" borderId="0" applyNumberFormat="0" applyBorder="0" applyAlignment="0" applyProtection="0"/>
    <xf numFmtId="0" fontId="25" fillId="39" borderId="0" applyNumberFormat="0" applyBorder="0" applyAlignment="0" applyProtection="0"/>
    <xf numFmtId="0" fontId="26" fillId="69" borderId="18" applyNumberFormat="0" applyAlignment="0" applyProtection="0"/>
    <xf numFmtId="0" fontId="27" fillId="69" borderId="18" applyNumberFormat="0" applyAlignment="0" applyProtection="0"/>
    <xf numFmtId="0" fontId="28" fillId="13" borderId="13" applyNumberFormat="0" applyAlignment="0" applyProtection="0"/>
    <xf numFmtId="0" fontId="26" fillId="70" borderId="18" applyNumberFormat="0" applyAlignment="0" applyProtection="0"/>
    <xf numFmtId="0" fontId="29" fillId="69" borderId="18" applyNumberFormat="0" applyAlignment="0" applyProtection="0"/>
    <xf numFmtId="0" fontId="30" fillId="14" borderId="15" applyNumberFormat="0" applyAlignment="0" applyProtection="0"/>
    <xf numFmtId="0" fontId="31" fillId="71" borderId="19" applyNumberFormat="0" applyAlignment="0" applyProtection="0"/>
    <xf numFmtId="0" fontId="31" fillId="72" borderId="19" applyNumberFormat="0" applyAlignment="0" applyProtection="0"/>
    <xf numFmtId="0" fontId="32" fillId="72" borderId="19" applyNumberFormat="0" applyAlignment="0" applyProtection="0"/>
    <xf numFmtId="0" fontId="33" fillId="0" borderId="16" applyNumberFormat="0" applyFill="0" applyAlignment="0" applyProtection="0"/>
    <xf numFmtId="0" fontId="34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72" borderId="19" applyNumberFormat="0" applyAlignment="0" applyProtection="0"/>
    <xf numFmtId="3" fontId="10" fillId="0" borderId="0" applyFont="0" applyFill="0" applyBorder="0" applyAlignment="0" applyProtection="0"/>
    <xf numFmtId="3" fontId="10" fillId="0" borderId="0"/>
    <xf numFmtId="0" fontId="37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9" fillId="2" borderId="0" applyNumberFormat="0" applyBorder="0" applyAlignment="0" applyProtection="0"/>
    <xf numFmtId="0" fontId="17" fillId="73" borderId="0" applyNumberFormat="0" applyBorder="0" applyAlignment="0" applyProtection="0"/>
    <xf numFmtId="0" fontId="20" fillId="65" borderId="0" applyNumberFormat="0" applyBorder="0" applyAlignment="0" applyProtection="0"/>
    <xf numFmtId="0" fontId="19" fillId="19" borderId="0" applyNumberFormat="0" applyBorder="0" applyAlignment="0" applyProtection="0"/>
    <xf numFmtId="0" fontId="17" fillId="74" borderId="0" applyNumberFormat="0" applyBorder="0" applyAlignment="0" applyProtection="0"/>
    <xf numFmtId="0" fontId="20" fillId="66" borderId="0" applyNumberFormat="0" applyBorder="0" applyAlignment="0" applyProtection="0"/>
    <xf numFmtId="0" fontId="19" fillId="23" borderId="0" applyNumberFormat="0" applyBorder="0" applyAlignment="0" applyProtection="0"/>
    <xf numFmtId="0" fontId="17" fillId="75" borderId="0" applyNumberFormat="0" applyBorder="0" applyAlignment="0" applyProtection="0"/>
    <xf numFmtId="0" fontId="20" fillId="6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7" fillId="76" borderId="0" applyNumberFormat="0" applyBorder="0" applyAlignment="0" applyProtection="0"/>
    <xf numFmtId="0" fontId="20" fillId="68" borderId="0" applyNumberFormat="0" applyBorder="0" applyAlignment="0" applyProtection="0"/>
    <xf numFmtId="0" fontId="40" fillId="12" borderId="13" applyNumberFormat="0" applyAlignment="0" applyProtection="0"/>
    <xf numFmtId="0" fontId="41" fillId="48" borderId="18" applyNumberFormat="0" applyAlignment="0" applyProtection="0"/>
    <xf numFmtId="0" fontId="41" fillId="42" borderId="18" applyNumberFormat="0" applyAlignment="0" applyProtection="0"/>
    <xf numFmtId="0" fontId="42" fillId="42" borderId="18" applyNumberFormat="0" applyAlignment="0" applyProtection="0"/>
    <xf numFmtId="15" fontId="43" fillId="7" borderId="0">
      <alignment horizontal="center"/>
    </xf>
    <xf numFmtId="167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14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9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ont="0" applyFill="0" applyBorder="0" applyAlignment="0" applyProtection="0"/>
    <xf numFmtId="0" fontId="46" fillId="39" borderId="0" applyNumberFormat="0" applyBorder="0" applyAlignment="0" applyProtection="0"/>
    <xf numFmtId="0" fontId="47" fillId="0" borderId="21" applyNumberFormat="0" applyFill="0" applyAlignment="0" applyProtection="0"/>
    <xf numFmtId="0" fontId="48" fillId="0" borderId="21" applyNumberFormat="0" applyFill="0" applyAlignment="0" applyProtection="0"/>
    <xf numFmtId="0" fontId="49" fillId="0" borderId="22" applyNumberFormat="0" applyFill="0" applyAlignment="0" applyProtection="0"/>
    <xf numFmtId="0" fontId="50" fillId="0" borderId="22" applyNumberFormat="0" applyFill="0" applyAlignment="0" applyProtection="0"/>
    <xf numFmtId="0" fontId="38" fillId="0" borderId="23" applyNumberFormat="0" applyFill="0" applyAlignment="0" applyProtection="0"/>
    <xf numFmtId="0" fontId="51" fillId="0" borderId="23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170" fontId="56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16" borderId="0" applyNumberFormat="0" applyBorder="0" applyAlignment="0" applyProtection="0"/>
    <xf numFmtId="0" fontId="21" fillId="44" borderId="0" applyNumberFormat="0" applyBorder="0" applyAlignment="0" applyProtection="0"/>
    <xf numFmtId="0" fontId="60" fillId="38" borderId="0" applyNumberFormat="0" applyBorder="0" applyAlignment="0" applyProtection="0"/>
    <xf numFmtId="0" fontId="61" fillId="42" borderId="18" applyNumberFormat="0" applyAlignment="0" applyProtection="0"/>
    <xf numFmtId="0" fontId="62" fillId="0" borderId="20" applyNumberFormat="0" applyFill="0" applyAlignment="0" applyProtection="0"/>
    <xf numFmtId="166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3" fontId="91" fillId="0" borderId="0" applyFont="0" applyFill="0" applyBorder="0" applyAlignment="0" applyProtection="0"/>
    <xf numFmtId="174" fontId="91" fillId="0" borderId="0" applyFont="0" applyFill="0" applyBorder="0" applyAlignment="0" applyProtection="0"/>
    <xf numFmtId="173" fontId="10" fillId="0" borderId="0" applyFont="0" applyFill="0" applyBorder="0" applyAlignment="0" applyProtection="0"/>
    <xf numFmtId="174" fontId="14" fillId="0" borderId="0" applyFont="0" applyFill="0" applyBorder="0" applyAlignment="0" applyProtection="0"/>
    <xf numFmtId="175" fontId="63" fillId="0" borderId="0" applyFont="0" applyFill="0" applyBorder="0" applyAlignment="0" applyProtection="0"/>
    <xf numFmtId="173" fontId="14" fillId="0" borderId="0" applyFont="0" applyFill="0" applyBorder="0" applyAlignment="0" applyProtection="0"/>
    <xf numFmtId="176" fontId="10" fillId="0" borderId="0" applyFont="0" applyFill="0" applyBorder="0" applyAlignment="0" applyProtection="0"/>
    <xf numFmtId="169" fontId="63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64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91" fillId="0" borderId="0" applyFont="0" applyFill="0" applyBorder="0" applyAlignment="0" applyProtection="0"/>
    <xf numFmtId="174" fontId="63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63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5" fontId="10" fillId="0" borderId="0" applyFont="0" applyFill="0" applyBorder="0" applyAlignment="0" applyProtection="0"/>
    <xf numFmtId="186" fontId="91" fillId="0" borderId="0" applyFont="0" applyFill="0" applyBorder="0" applyAlignment="0" applyProtection="0"/>
    <xf numFmtId="164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91" fillId="0" borderId="0" applyFont="0" applyFill="0" applyBorder="0" applyAlignment="0" applyProtection="0"/>
    <xf numFmtId="188" fontId="91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3" fontId="10" fillId="0" borderId="0" applyFill="0" applyBorder="0" applyAlignment="0" applyProtection="0"/>
    <xf numFmtId="175" fontId="10" fillId="0" borderId="0" applyFill="0" applyBorder="0" applyAlignment="0" applyProtection="0"/>
    <xf numFmtId="192" fontId="10" fillId="0" borderId="0" applyFill="0" applyBorder="0" applyAlignment="0" applyProtection="0"/>
    <xf numFmtId="194" fontId="10" fillId="0" borderId="0" applyFill="0" applyBorder="0" applyAlignment="0" applyProtection="0"/>
    <xf numFmtId="0" fontId="65" fillId="77" borderId="0" applyNumberFormat="0" applyBorder="0" applyAlignment="0" applyProtection="0"/>
    <xf numFmtId="0" fontId="66" fillId="17" borderId="0" applyNumberFormat="0" applyBorder="0" applyAlignment="0" applyProtection="0"/>
    <xf numFmtId="0" fontId="65" fillId="78" borderId="0" applyNumberFormat="0" applyBorder="0" applyAlignment="0" applyProtection="0"/>
    <xf numFmtId="0" fontId="67" fillId="77" borderId="0" applyNumberFormat="0" applyBorder="0" applyAlignment="0" applyProtection="0"/>
    <xf numFmtId="0" fontId="63" fillId="0" borderId="0"/>
    <xf numFmtId="0" fontId="10" fillId="0" borderId="0"/>
    <xf numFmtId="0" fontId="64" fillId="0" borderId="0"/>
    <xf numFmtId="0" fontId="10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/>
    <xf numFmtId="0" fontId="91" fillId="79" borderId="24" applyNumberFormat="0" applyFont="0" applyAlignment="0" applyProtection="0"/>
    <xf numFmtId="0" fontId="10" fillId="0" borderId="24" applyNumberFormat="0" applyFont="0" applyAlignment="0" applyProtection="0"/>
    <xf numFmtId="0" fontId="14" fillId="11" borderId="12" applyNumberFormat="0" applyFont="0" applyAlignment="0" applyProtection="0"/>
    <xf numFmtId="0" fontId="10" fillId="80" borderId="12" applyNumberFormat="0" applyAlignment="0" applyProtection="0"/>
    <xf numFmtId="0" fontId="14" fillId="79" borderId="24" applyNumberFormat="0" applyFont="0" applyAlignment="0" applyProtection="0"/>
    <xf numFmtId="0" fontId="70" fillId="69" borderId="25" applyNumberFormat="0" applyAlignment="0" applyProtection="0"/>
    <xf numFmtId="0" fontId="71" fillId="69" borderId="25" applyNumberFormat="0" applyAlignment="0" applyProtection="0"/>
    <xf numFmtId="9" fontId="10" fillId="0" borderId="0" applyFont="0" applyFill="0" applyBorder="0" applyAlignment="0" applyProtection="0"/>
    <xf numFmtId="10" fontId="10" fillId="0" borderId="0" applyFill="0" applyBorder="0" applyAlignment="0" applyProtection="0"/>
    <xf numFmtId="9" fontId="1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3" fillId="0" borderId="0" applyFont="0" applyFill="0" applyBorder="0" applyAlignment="0" applyProtection="0"/>
    <xf numFmtId="182" fontId="10" fillId="0" borderId="0" applyFill="0" applyBorder="0" applyAlignment="0" applyProtection="0"/>
    <xf numFmtId="3" fontId="10" fillId="0" borderId="0" applyFill="0" applyBorder="0" applyAlignment="0" applyProtection="0"/>
    <xf numFmtId="0" fontId="72" fillId="13" borderId="14" applyNumberFormat="0" applyAlignment="0" applyProtection="0"/>
    <xf numFmtId="0" fontId="73" fillId="0" borderId="14" applyNumberFormat="0" applyAlignment="0" applyProtection="0"/>
    <xf numFmtId="0" fontId="70" fillId="70" borderId="25" applyNumberFormat="0" applyAlignment="0" applyProtection="0"/>
    <xf numFmtId="0" fontId="74" fillId="69" borderId="25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1" fillId="0" borderId="26" applyNumberFormat="0" applyFill="0" applyAlignment="0" applyProtection="0"/>
    <xf numFmtId="0" fontId="82" fillId="0" borderId="26" applyNumberFormat="0" applyFill="0" applyAlignment="0" applyProtection="0"/>
    <xf numFmtId="0" fontId="83" fillId="0" borderId="21" applyNumberFormat="0" applyFill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" fillId="0" borderId="27" applyNumberFormat="0" applyFill="0" applyAlignment="0" applyProtection="0"/>
    <xf numFmtId="0" fontId="82" fillId="0" borderId="27" applyNumberFormat="0" applyFill="0" applyAlignment="0" applyProtection="0"/>
    <xf numFmtId="0" fontId="86" fillId="0" borderId="22" applyNumberFormat="0" applyFill="0" applyAlignment="0" applyProtection="0"/>
    <xf numFmtId="0" fontId="13" fillId="0" borderId="28" applyNumberFormat="0" applyFill="0" applyAlignment="0" applyProtection="0"/>
    <xf numFmtId="0" fontId="82" fillId="0" borderId="28" applyNumberFormat="0" applyFill="0" applyAlignment="0" applyProtection="0"/>
    <xf numFmtId="0" fontId="39" fillId="0" borderId="23" applyNumberFormat="0" applyFill="0" applyAlignment="0" applyProtection="0"/>
    <xf numFmtId="0" fontId="87" fillId="0" borderId="17" applyNumberFormat="0" applyFill="0" applyAlignment="0" applyProtection="0"/>
    <xf numFmtId="0" fontId="68" fillId="0" borderId="17" applyNumberFormat="0" applyFill="0" applyAlignment="0" applyProtection="0"/>
    <xf numFmtId="0" fontId="10" fillId="0" borderId="29" applyNumberFormat="0" applyFont="0" applyFill="0" applyAlignment="0" applyProtection="0"/>
    <xf numFmtId="0" fontId="88" fillId="0" borderId="30" applyNumberFormat="0" applyFill="0" applyAlignment="0" applyProtection="0"/>
    <xf numFmtId="0" fontId="10" fillId="0" borderId="31" applyNumberFormat="0" applyFill="0" applyAlignment="0" applyProtection="0"/>
    <xf numFmtId="0" fontId="89" fillId="0" borderId="30" applyNumberFormat="0" applyFill="0" applyAlignment="0" applyProtection="0"/>
    <xf numFmtId="0" fontId="90" fillId="0" borderId="0" applyNumberFormat="0" applyFill="0" applyBorder="0" applyAlignment="0" applyProtection="0"/>
  </cellStyleXfs>
  <cellXfs count="148">
    <xf numFmtId="0" fontId="0" fillId="0" borderId="0" xfId="0"/>
    <xf numFmtId="0" fontId="1" fillId="0" borderId="0" xfId="0" applyFont="1" applyAlignment="1">
      <alignment horizontal="justify" vertical="center" wrapText="1"/>
    </xf>
    <xf numFmtId="0" fontId="2" fillId="0" borderId="0" xfId="0" applyFont="1" applyAlignment="1">
      <alignment horizontal="center" vertical="center" wrapText="1"/>
    </xf>
    <xf numFmtId="3" fontId="2" fillId="0" borderId="0" xfId="0" applyNumberFormat="1" applyFont="1" applyAlignment="1">
      <alignment horizontal="right" vertical="center" wrapText="1"/>
    </xf>
    <xf numFmtId="10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justify" vertical="center" wrapText="1"/>
    </xf>
    <xf numFmtId="0" fontId="1" fillId="3" borderId="3" xfId="0" applyFont="1" applyFill="1" applyBorder="1" applyAlignment="1">
      <alignment horizontal="center" vertical="center" wrapText="1"/>
    </xf>
    <xf numFmtId="3" fontId="1" fillId="3" borderId="3" xfId="0" applyNumberFormat="1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center"/>
    </xf>
    <xf numFmtId="3" fontId="2" fillId="0" borderId="3" xfId="0" applyNumberFormat="1" applyFont="1" applyBorder="1" applyAlignment="1">
      <alignment horizontal="righ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justify" vertical="center" wrapText="1"/>
    </xf>
    <xf numFmtId="0" fontId="1" fillId="2" borderId="1" xfId="0" applyFont="1" applyFill="1" applyBorder="1" applyAlignment="1">
      <alignment horizontal="left" vertical="center" wrapText="1"/>
    </xf>
    <xf numFmtId="3" fontId="1" fillId="2" borderId="3" xfId="0" applyNumberFormat="1" applyFont="1" applyFill="1" applyBorder="1" applyAlignment="1">
      <alignment horizontal="right" vertical="center" wrapText="1"/>
    </xf>
    <xf numFmtId="0" fontId="2" fillId="0" borderId="0" xfId="0" applyFont="1" applyAlignment="1">
      <alignment horizontal="right" vertical="center" wrapText="1"/>
    </xf>
    <xf numFmtId="10" fontId="1" fillId="3" borderId="3" xfId="0" applyNumberFormat="1" applyFont="1" applyFill="1" applyBorder="1" applyAlignment="1">
      <alignment horizontal="center" vertical="center" wrapText="1"/>
    </xf>
    <xf numFmtId="10" fontId="2" fillId="0" borderId="3" xfId="0" applyNumberFormat="1" applyFont="1" applyBorder="1" applyAlignment="1">
      <alignment horizontal="center" vertical="center" wrapText="1"/>
    </xf>
    <xf numFmtId="10" fontId="1" fillId="2" borderId="3" xfId="0" applyNumberFormat="1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2" fillId="5" borderId="0" xfId="0" applyFont="1" applyFill="1" applyAlignment="1">
      <alignment horizontal="justify" vertical="center" wrapText="1"/>
    </xf>
    <xf numFmtId="0" fontId="2" fillId="4" borderId="0" xfId="0" applyFont="1" applyFill="1" applyAlignment="1">
      <alignment horizontal="justify" vertical="center" wrapText="1"/>
    </xf>
    <xf numFmtId="0" fontId="2" fillId="0" borderId="0" xfId="0" applyFont="1" applyAlignment="1">
      <alignment horizontal="left" vertical="center" wrapText="1"/>
    </xf>
    <xf numFmtId="10" fontId="2" fillId="0" borderId="0" xfId="0" applyNumberFormat="1" applyFont="1" applyAlignment="1">
      <alignment horizontal="right" vertical="center" wrapText="1"/>
    </xf>
    <xf numFmtId="0" fontId="1" fillId="0" borderId="3" xfId="0" applyFont="1" applyBorder="1" applyAlignment="1">
      <alignment horizontal="justify" vertical="center" wrapText="1"/>
    </xf>
    <xf numFmtId="0" fontId="2" fillId="0" borderId="3" xfId="0" applyFont="1" applyBorder="1" applyAlignment="1">
      <alignment horizontal="center" vertical="center" wrapText="1"/>
    </xf>
    <xf numFmtId="190" fontId="1" fillId="0" borderId="3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6" fillId="7" borderId="3" xfId="0" applyFont="1" applyFill="1" applyBorder="1" applyAlignment="1" applyProtection="1">
      <alignment horizontal="justify" vertical="justify" wrapText="1"/>
      <protection locked="0"/>
    </xf>
    <xf numFmtId="14" fontId="2" fillId="0" borderId="3" xfId="0" applyNumberFormat="1" applyFont="1" applyBorder="1" applyProtection="1">
      <protection locked="0"/>
    </xf>
    <xf numFmtId="0" fontId="1" fillId="3" borderId="3" xfId="0" applyFont="1" applyFill="1" applyBorder="1" applyAlignment="1" applyProtection="1">
      <alignment horizontal="justify" vertical="center" wrapText="1"/>
      <protection locked="0"/>
    </xf>
    <xf numFmtId="0" fontId="7" fillId="8" borderId="3" xfId="0" applyFont="1" applyFill="1" applyBorder="1" applyAlignment="1">
      <alignment horizontal="center" vertical="center" wrapText="1"/>
    </xf>
    <xf numFmtId="14" fontId="7" fillId="8" borderId="3" xfId="0" applyNumberFormat="1" applyFont="1" applyFill="1" applyBorder="1" applyAlignment="1">
      <alignment horizontal="center" vertical="center" wrapText="1"/>
    </xf>
    <xf numFmtId="0" fontId="6" fillId="7" borderId="3" xfId="0" applyFont="1" applyFill="1" applyBorder="1" applyAlignment="1" applyProtection="1">
      <alignment horizontal="left" vertical="center" wrapText="1"/>
      <protection locked="0"/>
    </xf>
    <xf numFmtId="0" fontId="6" fillId="7" borderId="3" xfId="0" applyFont="1" applyFill="1" applyBorder="1" applyAlignment="1" applyProtection="1">
      <alignment horizontal="center" vertical="center" wrapText="1"/>
      <protection locked="0"/>
    </xf>
    <xf numFmtId="14" fontId="7" fillId="0" borderId="3" xfId="0" applyNumberFormat="1" applyFont="1" applyBorder="1" applyAlignment="1">
      <alignment vertical="center" wrapText="1"/>
    </xf>
    <xf numFmtId="0" fontId="7" fillId="8" borderId="3" xfId="0" applyFont="1" applyFill="1" applyBorder="1" applyAlignment="1">
      <alignment horizontal="center" vertical="center"/>
    </xf>
    <xf numFmtId="14" fontId="7" fillId="8" borderId="3" xfId="0" applyNumberFormat="1" applyFont="1" applyFill="1" applyBorder="1" applyAlignment="1">
      <alignment horizontal="center" vertical="center"/>
    </xf>
    <xf numFmtId="0" fontId="6" fillId="7" borderId="3" xfId="0" applyFont="1" applyFill="1" applyBorder="1" applyAlignment="1" applyProtection="1">
      <alignment horizontal="justify" vertical="center" wrapText="1"/>
      <protection locked="0"/>
    </xf>
    <xf numFmtId="14" fontId="7" fillId="0" borderId="3" xfId="0" applyNumberFormat="1" applyFont="1" applyBorder="1" applyAlignment="1">
      <alignment horizontal="center" vertical="center"/>
    </xf>
    <xf numFmtId="190" fontId="1" fillId="9" borderId="3" xfId="0" applyNumberFormat="1" applyFont="1" applyFill="1" applyBorder="1" applyAlignment="1">
      <alignment horizontal="center" vertical="center" wrapText="1"/>
    </xf>
    <xf numFmtId="14" fontId="7" fillId="0" borderId="3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3" fontId="1" fillId="0" borderId="3" xfId="0" applyNumberFormat="1" applyFont="1" applyBorder="1" applyAlignment="1">
      <alignment horizontal="right" vertical="center" wrapText="1"/>
    </xf>
    <xf numFmtId="0" fontId="2" fillId="0" borderId="3" xfId="0" applyFont="1" applyBorder="1" applyAlignment="1">
      <alignment horizontal="justify" vertical="center" wrapText="1"/>
    </xf>
    <xf numFmtId="3" fontId="1" fillId="0" borderId="3" xfId="0" applyNumberFormat="1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3" fontId="6" fillId="7" borderId="3" xfId="0" applyNumberFormat="1" applyFont="1" applyFill="1" applyBorder="1" applyAlignment="1" applyProtection="1">
      <alignment wrapText="1"/>
      <protection locked="0"/>
    </xf>
    <xf numFmtId="3" fontId="2" fillId="0" borderId="3" xfId="0" applyNumberFormat="1" applyFont="1" applyBorder="1" applyAlignment="1" applyProtection="1">
      <alignment horizontal="right" vertical="center" wrapText="1"/>
      <protection locked="0"/>
    </xf>
    <xf numFmtId="3" fontId="1" fillId="3" borderId="3" xfId="0" applyNumberFormat="1" applyFont="1" applyFill="1" applyBorder="1" applyAlignment="1">
      <alignment horizontal="right" vertical="center" wrapText="1"/>
    </xf>
    <xf numFmtId="0" fontId="1" fillId="3" borderId="3" xfId="0" applyFont="1" applyFill="1" applyBorder="1" applyAlignment="1" applyProtection="1">
      <alignment horizontal="center" vertical="center" wrapText="1"/>
      <protection locked="0"/>
    </xf>
    <xf numFmtId="3" fontId="6" fillId="7" borderId="3" xfId="0" applyNumberFormat="1" applyFont="1" applyFill="1" applyBorder="1" applyAlignment="1" applyProtection="1">
      <alignment vertical="center" wrapText="1"/>
      <protection locked="0"/>
    </xf>
    <xf numFmtId="3" fontId="2" fillId="0" borderId="3" xfId="0" applyNumberFormat="1" applyFont="1" applyBorder="1" applyAlignment="1" applyProtection="1">
      <alignment horizontal="center" vertical="center" wrapText="1"/>
      <protection locked="0"/>
    </xf>
    <xf numFmtId="49" fontId="6" fillId="7" borderId="3" xfId="0" applyNumberFormat="1" applyFont="1" applyFill="1" applyBorder="1" applyAlignment="1" applyProtection="1">
      <alignment horizontal="center" vertical="center" wrapText="1"/>
      <protection locked="0"/>
    </xf>
    <xf numFmtId="3" fontId="2" fillId="0" borderId="3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left" vertical="center" wrapText="1"/>
    </xf>
    <xf numFmtId="0" fontId="1" fillId="3" borderId="3" xfId="0" applyFont="1" applyFill="1" applyBorder="1" applyAlignment="1" applyProtection="1">
      <alignment horizontal="left" vertical="center" wrapText="1"/>
      <protection locked="0"/>
    </xf>
    <xf numFmtId="10" fontId="1" fillId="0" borderId="3" xfId="0" applyNumberFormat="1" applyFont="1" applyBorder="1" applyAlignment="1">
      <alignment vertical="center" wrapText="1"/>
    </xf>
    <xf numFmtId="10" fontId="1" fillId="0" borderId="3" xfId="0" applyNumberFormat="1" applyFont="1" applyBorder="1" applyAlignment="1">
      <alignment horizontal="right" vertical="center" wrapText="1"/>
    </xf>
    <xf numFmtId="10" fontId="2" fillId="0" borderId="3" xfId="0" applyNumberFormat="1" applyFont="1" applyBorder="1" applyAlignment="1">
      <alignment horizontal="right" vertical="center" wrapText="1"/>
    </xf>
    <xf numFmtId="9" fontId="2" fillId="0" borderId="3" xfId="1" applyFont="1" applyBorder="1" applyAlignment="1">
      <alignment horizontal="right" vertical="center" wrapText="1"/>
    </xf>
    <xf numFmtId="10" fontId="1" fillId="3" borderId="3" xfId="0" applyNumberFormat="1" applyFont="1" applyFill="1" applyBorder="1" applyAlignment="1">
      <alignment horizontal="right" vertical="center" wrapText="1"/>
    </xf>
    <xf numFmtId="14" fontId="6" fillId="0" borderId="3" xfId="0" applyNumberFormat="1" applyFont="1" applyBorder="1" applyAlignment="1" applyProtection="1">
      <alignment horizontal="center" vertical="center" wrapText="1"/>
      <protection locked="0"/>
    </xf>
    <xf numFmtId="0" fontId="2" fillId="10" borderId="0" xfId="0" applyFont="1" applyFill="1" applyAlignment="1">
      <alignment horizontal="justify" vertical="center" wrapText="1"/>
    </xf>
    <xf numFmtId="3" fontId="6" fillId="0" borderId="3" xfId="0" applyNumberFormat="1" applyFont="1" applyBorder="1" applyAlignment="1" applyProtection="1">
      <alignment vertical="center" wrapText="1"/>
      <protection locked="0"/>
    </xf>
    <xf numFmtId="49" fontId="6" fillId="0" borderId="3" xfId="0" applyNumberFormat="1" applyFont="1" applyBorder="1" applyAlignment="1" applyProtection="1">
      <alignment horizontal="center" vertical="center" wrapText="1"/>
      <protection locked="0"/>
    </xf>
    <xf numFmtId="0" fontId="6" fillId="0" borderId="3" xfId="0" applyFont="1" applyBorder="1" applyAlignment="1" applyProtection="1">
      <alignment horizontal="center" vertical="center" wrapText="1"/>
      <protection locked="0"/>
    </xf>
    <xf numFmtId="10" fontId="1" fillId="2" borderId="3" xfId="0" applyNumberFormat="1" applyFont="1" applyFill="1" applyBorder="1" applyAlignment="1">
      <alignment horizontal="right" vertical="center" wrapText="1"/>
    </xf>
    <xf numFmtId="14" fontId="2" fillId="0" borderId="3" xfId="0" applyNumberFormat="1" applyFont="1" applyBorder="1" applyAlignment="1" applyProtection="1">
      <alignment vertical="center"/>
      <protection locked="0"/>
    </xf>
    <xf numFmtId="0" fontId="6" fillId="0" borderId="3" xfId="0" applyFont="1" applyBorder="1" applyAlignment="1" applyProtection="1">
      <alignment horizontal="justify" vertical="center" wrapText="1"/>
      <protection locked="0"/>
    </xf>
    <xf numFmtId="3" fontId="8" fillId="0" borderId="3" xfId="0" applyNumberFormat="1" applyFont="1" applyBorder="1" applyAlignment="1">
      <alignment vertical="center"/>
    </xf>
    <xf numFmtId="0" fontId="6" fillId="0" borderId="3" xfId="0" applyFont="1" applyBorder="1" applyAlignment="1" applyProtection="1">
      <alignment horizontal="justify" vertical="justify" wrapText="1"/>
      <protection locked="0"/>
    </xf>
    <xf numFmtId="3" fontId="8" fillId="0" borderId="0" xfId="0" applyNumberFormat="1" applyFont="1"/>
    <xf numFmtId="14" fontId="2" fillId="0" borderId="3" xfId="0" applyNumberFormat="1" applyFont="1" applyBorder="1" applyAlignment="1" applyProtection="1">
      <alignment horizontal="left" vertical="center"/>
      <protection locked="0"/>
    </xf>
    <xf numFmtId="3" fontId="6" fillId="7" borderId="3" xfId="0" applyNumberFormat="1" applyFont="1" applyFill="1" applyBorder="1" applyAlignment="1" applyProtection="1">
      <alignment horizontal="right" vertical="center" wrapText="1"/>
      <protection locked="0"/>
    </xf>
    <xf numFmtId="0" fontId="6" fillId="0" borderId="3" xfId="0" applyFont="1" applyBorder="1" applyAlignment="1" applyProtection="1">
      <alignment horizontal="left" vertical="center" wrapText="1"/>
      <protection locked="0"/>
    </xf>
    <xf numFmtId="14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vertical="center" wrapText="1"/>
      <protection locked="0"/>
    </xf>
    <xf numFmtId="195" fontId="7" fillId="0" borderId="3" xfId="0" applyNumberFormat="1" applyFont="1" applyBorder="1" applyAlignment="1">
      <alignment vertical="center" wrapText="1"/>
    </xf>
    <xf numFmtId="3" fontId="6" fillId="7" borderId="1" xfId="0" applyNumberFormat="1" applyFont="1" applyFill="1" applyBorder="1" applyAlignment="1" applyProtection="1">
      <alignment vertical="center" wrapText="1"/>
      <protection locked="0"/>
    </xf>
    <xf numFmtId="0" fontId="9" fillId="8" borderId="3" xfId="0" applyFont="1" applyFill="1" applyBorder="1" applyAlignment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 wrapText="1"/>
      <protection locked="0"/>
    </xf>
    <xf numFmtId="3" fontId="2" fillId="0" borderId="8" xfId="0" applyNumberFormat="1" applyFont="1" applyBorder="1" applyAlignment="1" applyProtection="1">
      <alignment horizontal="right" vertical="center" wrapText="1"/>
      <protection locked="0"/>
    </xf>
    <xf numFmtId="0" fontId="6" fillId="7" borderId="8" xfId="0" applyFont="1" applyFill="1" applyBorder="1" applyAlignment="1" applyProtection="1">
      <alignment horizontal="justify" vertical="justify" wrapText="1"/>
      <protection locked="0"/>
    </xf>
    <xf numFmtId="3" fontId="2" fillId="0" borderId="9" xfId="0" applyNumberFormat="1" applyFont="1" applyBorder="1" applyAlignment="1" applyProtection="1">
      <alignment horizontal="right" vertical="center" wrapText="1"/>
      <protection locked="0"/>
    </xf>
    <xf numFmtId="0" fontId="9" fillId="8" borderId="8" xfId="0" applyFont="1" applyFill="1" applyBorder="1" applyAlignment="1">
      <alignment horizontal="right" vertical="center"/>
    </xf>
    <xf numFmtId="3" fontId="1" fillId="0" borderId="8" xfId="0" applyNumberFormat="1" applyFont="1" applyBorder="1" applyAlignment="1">
      <alignment horizontal="right" vertical="center" wrapText="1"/>
    </xf>
    <xf numFmtId="195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>
      <alignment vertical="center" wrapText="1"/>
    </xf>
    <xf numFmtId="3" fontId="2" fillId="0" borderId="3" xfId="0" applyNumberFormat="1" applyFont="1" applyBorder="1" applyAlignment="1">
      <alignment vertical="center"/>
    </xf>
    <xf numFmtId="0" fontId="92" fillId="7" borderId="3" xfId="0" applyFont="1" applyFill="1" applyBorder="1" applyAlignment="1" applyProtection="1">
      <alignment horizontal="justify" vertical="justify" wrapText="1"/>
      <protection locked="0"/>
    </xf>
    <xf numFmtId="0" fontId="6" fillId="10" borderId="3" xfId="0" applyFont="1" applyFill="1" applyBorder="1" applyAlignment="1" applyProtection="1">
      <alignment horizontal="justify" vertical="center" wrapText="1"/>
      <protection locked="0"/>
    </xf>
    <xf numFmtId="0" fontId="94" fillId="0" borderId="3" xfId="0" applyFont="1" applyBorder="1" applyAlignment="1">
      <alignment horizontal="left" vertical="center" wrapText="1"/>
    </xf>
    <xf numFmtId="0" fontId="95" fillId="7" borderId="3" xfId="0" applyFont="1" applyFill="1" applyBorder="1" applyAlignment="1" applyProtection="1">
      <alignment horizontal="justify" vertical="center" wrapText="1"/>
      <protection locked="0"/>
    </xf>
    <xf numFmtId="3" fontId="2" fillId="10" borderId="3" xfId="0" applyNumberFormat="1" applyFont="1" applyFill="1" applyBorder="1" applyAlignment="1" applyProtection="1">
      <alignment horizontal="right" vertical="center" wrapText="1"/>
      <protection locked="0"/>
    </xf>
    <xf numFmtId="0" fontId="95" fillId="7" borderId="3" xfId="0" applyFont="1" applyFill="1" applyBorder="1" applyAlignment="1" applyProtection="1">
      <alignment horizontal="justify" vertical="justify" wrapText="1"/>
      <protection locked="0"/>
    </xf>
    <xf numFmtId="3" fontId="6" fillId="10" borderId="3" xfId="0" applyNumberFormat="1" applyFont="1" applyFill="1" applyBorder="1" applyAlignment="1" applyProtection="1">
      <alignment vertical="center" wrapText="1"/>
      <protection locked="0"/>
    </xf>
    <xf numFmtId="0" fontId="95" fillId="0" borderId="3" xfId="0" applyFont="1" applyBorder="1" applyAlignment="1" applyProtection="1">
      <alignment horizontal="justify" vertical="center" wrapText="1"/>
      <protection locked="0"/>
    </xf>
    <xf numFmtId="14" fontId="2" fillId="10" borderId="3" xfId="0" applyNumberFormat="1" applyFont="1" applyFill="1" applyBorder="1" applyAlignment="1" applyProtection="1">
      <alignment vertical="center"/>
      <protection locked="0"/>
    </xf>
    <xf numFmtId="0" fontId="95" fillId="7" borderId="3" xfId="0" applyFont="1" applyFill="1" applyBorder="1" applyAlignment="1" applyProtection="1">
      <alignment horizontal="left" vertical="center" wrapText="1"/>
      <protection locked="0"/>
    </xf>
    <xf numFmtId="0" fontId="94" fillId="8" borderId="3" xfId="0" applyFont="1" applyFill="1" applyBorder="1" applyAlignment="1">
      <alignment horizontal="center" vertical="center" wrapText="1"/>
    </xf>
    <xf numFmtId="0" fontId="94" fillId="8" borderId="3" xfId="0" applyFont="1" applyFill="1" applyBorder="1" applyAlignment="1">
      <alignment horizontal="center" vertical="center"/>
    </xf>
    <xf numFmtId="0" fontId="1" fillId="10" borderId="3" xfId="0" applyFont="1" applyFill="1" applyBorder="1" applyAlignment="1">
      <alignment horizontal="left" vertical="center" wrapText="1"/>
    </xf>
    <xf numFmtId="0" fontId="96" fillId="10" borderId="3" xfId="0" applyFont="1" applyFill="1" applyBorder="1" applyAlignment="1">
      <alignment horizontal="left" vertical="center" wrapText="1"/>
    </xf>
    <xf numFmtId="14" fontId="2" fillId="10" borderId="3" xfId="0" applyNumberFormat="1" applyFont="1" applyFill="1" applyBorder="1" applyAlignment="1" applyProtection="1">
      <alignment vertical="top"/>
      <protection locked="0"/>
    </xf>
    <xf numFmtId="14" fontId="2" fillId="0" borderId="3" xfId="0" applyNumberFormat="1" applyFont="1" applyBorder="1" applyAlignment="1" applyProtection="1">
      <alignment vertical="top"/>
      <protection locked="0"/>
    </xf>
    <xf numFmtId="0" fontId="96" fillId="0" borderId="3" xfId="0" applyFont="1" applyBorder="1" applyAlignment="1">
      <alignment horizontal="justify" vertical="center" wrapText="1"/>
    </xf>
    <xf numFmtId="0" fontId="94" fillId="0" borderId="3" xfId="0" applyFont="1" applyBorder="1" applyAlignment="1">
      <alignment horizontal="center" vertical="center" wrapText="1"/>
    </xf>
    <xf numFmtId="14" fontId="2" fillId="10" borderId="3" xfId="0" applyNumberFormat="1" applyFont="1" applyFill="1" applyBorder="1" applyProtection="1">
      <protection locked="0"/>
    </xf>
    <xf numFmtId="0" fontId="6" fillId="10" borderId="3" xfId="0" applyFont="1" applyFill="1" applyBorder="1" applyAlignment="1" applyProtection="1">
      <alignment horizontal="left" vertical="center" wrapText="1"/>
      <protection locked="0"/>
    </xf>
    <xf numFmtId="3" fontId="2" fillId="0" borderId="3" xfId="0" applyNumberFormat="1" applyFont="1" applyBorder="1" applyAlignment="1">
      <alignment horizontal="center" vertical="center" wrapText="1"/>
    </xf>
    <xf numFmtId="3" fontId="1" fillId="3" borderId="3" xfId="0" applyNumberFormat="1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3" fontId="2" fillId="0" borderId="4" xfId="0" applyNumberFormat="1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3" fontId="2" fillId="0" borderId="3" xfId="0" applyNumberFormat="1" applyFont="1" applyBorder="1" applyAlignment="1">
      <alignment horizontal="center" vertical="center"/>
    </xf>
    <xf numFmtId="0" fontId="1" fillId="3" borderId="3" xfId="0" applyFont="1" applyFill="1" applyBorder="1" applyAlignment="1" applyProtection="1">
      <alignment horizontal="justify" vertical="center" wrapText="1"/>
      <protection locked="0"/>
    </xf>
    <xf numFmtId="0" fontId="1" fillId="6" borderId="3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justify" vertical="center" wrapText="1"/>
    </xf>
    <xf numFmtId="0" fontId="5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 vertical="center" wrapText="1"/>
    </xf>
    <xf numFmtId="16" fontId="3" fillId="2" borderId="3" xfId="0" applyNumberFormat="1" applyFont="1" applyFill="1" applyBorder="1" applyAlignment="1" applyProtection="1">
      <alignment horizontal="left" vertical="center" wrapText="1"/>
      <protection locked="0"/>
    </xf>
    <xf numFmtId="10" fontId="1" fillId="3" borderId="3" xfId="0" applyNumberFormat="1" applyFont="1" applyFill="1" applyBorder="1" applyAlignment="1">
      <alignment horizontal="center" vertical="center" wrapText="1"/>
    </xf>
    <xf numFmtId="10" fontId="1" fillId="3" borderId="4" xfId="0" applyNumberFormat="1" applyFont="1" applyFill="1" applyBorder="1" applyAlignment="1">
      <alignment horizontal="center" vertical="center" wrapText="1"/>
    </xf>
    <xf numFmtId="3" fontId="1" fillId="3" borderId="4" xfId="0" applyNumberFormat="1" applyFont="1" applyFill="1" applyBorder="1" applyAlignment="1">
      <alignment horizontal="center" vertical="center" wrapText="1"/>
    </xf>
    <xf numFmtId="3" fontId="1" fillId="3" borderId="8" xfId="0" applyNumberFormat="1" applyFont="1" applyFill="1" applyBorder="1" applyAlignment="1">
      <alignment horizontal="center" vertical="center" wrapText="1"/>
    </xf>
    <xf numFmtId="3" fontId="1" fillId="3" borderId="5" xfId="0" applyNumberFormat="1" applyFont="1" applyFill="1" applyBorder="1" applyAlignment="1">
      <alignment horizontal="center" vertical="center" wrapText="1"/>
    </xf>
    <xf numFmtId="3" fontId="1" fillId="3" borderId="6" xfId="0" applyNumberFormat="1" applyFont="1" applyFill="1" applyBorder="1" applyAlignment="1">
      <alignment horizontal="center" vertical="center" wrapText="1"/>
    </xf>
    <xf numFmtId="3" fontId="1" fillId="3" borderId="7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" fontId="1" fillId="2" borderId="1" xfId="0" quotePrefix="1" applyNumberFormat="1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1" fillId="2" borderId="9" xfId="0" applyFont="1" applyFill="1" applyBorder="1" applyAlignment="1">
      <alignment horizontal="left" vertical="center" wrapText="1"/>
    </xf>
    <xf numFmtId="10" fontId="1" fillId="3" borderId="1" xfId="0" applyNumberFormat="1" applyFont="1" applyFill="1" applyBorder="1" applyAlignment="1">
      <alignment horizontal="center" vertical="center" wrapText="1"/>
    </xf>
    <xf numFmtId="10" fontId="1" fillId="3" borderId="9" xfId="0" applyNumberFormat="1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3" fontId="1" fillId="3" borderId="1" xfId="0" applyNumberFormat="1" applyFont="1" applyFill="1" applyBorder="1" applyAlignment="1">
      <alignment horizontal="center" vertical="center" wrapText="1"/>
    </xf>
    <xf numFmtId="3" fontId="1" fillId="3" borderId="2" xfId="0" applyNumberFormat="1" applyFont="1" applyFill="1" applyBorder="1" applyAlignment="1">
      <alignment horizontal="center" vertical="center" wrapText="1"/>
    </xf>
    <xf numFmtId="3" fontId="1" fillId="3" borderId="9" xfId="0" applyNumberFormat="1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left" vertical="center" wrapText="1"/>
    </xf>
    <xf numFmtId="3" fontId="2" fillId="0" borderId="4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3" fontId="2" fillId="0" borderId="8" xfId="0" applyNumberFormat="1" applyFont="1" applyBorder="1" applyAlignment="1">
      <alignment horizontal="center" vertical="center"/>
    </xf>
    <xf numFmtId="16" fontId="3" fillId="2" borderId="3" xfId="0" quotePrefix="1" applyNumberFormat="1" applyFont="1" applyFill="1" applyBorder="1" applyAlignment="1" applyProtection="1">
      <alignment horizontal="left" vertical="center" wrapText="1"/>
      <protection locked="0"/>
    </xf>
  </cellXfs>
  <cellStyles count="263">
    <cellStyle name="20% - Accent1" xfId="2" xr:uid="{00000000-0005-0000-0000-000031000000}"/>
    <cellStyle name="20% - Accent1 2" xfId="3" xr:uid="{00000000-0005-0000-0000-000032000000}"/>
    <cellStyle name="20% - Accent2" xfId="4" xr:uid="{00000000-0005-0000-0000-000033000000}"/>
    <cellStyle name="20% - Accent2 2" xfId="5" xr:uid="{00000000-0005-0000-0000-000034000000}"/>
    <cellStyle name="20% - Accent3" xfId="6" xr:uid="{00000000-0005-0000-0000-000035000000}"/>
    <cellStyle name="20% - Accent3 2" xfId="7" xr:uid="{00000000-0005-0000-0000-000036000000}"/>
    <cellStyle name="20% - Accent4" xfId="8" xr:uid="{00000000-0005-0000-0000-000037000000}"/>
    <cellStyle name="20% - Accent4 2" xfId="9" xr:uid="{00000000-0005-0000-0000-000038000000}"/>
    <cellStyle name="20% - Accent5" xfId="10" xr:uid="{00000000-0005-0000-0000-000039000000}"/>
    <cellStyle name="20% - Accent5 2" xfId="11" xr:uid="{00000000-0005-0000-0000-00003A000000}"/>
    <cellStyle name="20% - Accent6" xfId="12" xr:uid="{00000000-0005-0000-0000-00003B000000}"/>
    <cellStyle name="20% - Accent6 2" xfId="13" xr:uid="{00000000-0005-0000-0000-00003C000000}"/>
    <cellStyle name="20% - Énfasis1 10" xfId="14" xr:uid="{00000000-0005-0000-0000-00003D000000}"/>
    <cellStyle name="20% - Énfasis1 10 2" xfId="15" xr:uid="{00000000-0005-0000-0000-00003E000000}"/>
    <cellStyle name="20% - Énfasis1 2 9" xfId="16" xr:uid="{00000000-0005-0000-0000-00003F000000}"/>
    <cellStyle name="20% - Énfasis2 10" xfId="17" xr:uid="{00000000-0005-0000-0000-000040000000}"/>
    <cellStyle name="20% - Énfasis2 10 2" xfId="18" xr:uid="{00000000-0005-0000-0000-000041000000}"/>
    <cellStyle name="20% - Énfasis2 2 9" xfId="19" xr:uid="{00000000-0005-0000-0000-000042000000}"/>
    <cellStyle name="20% - Énfasis3 10" xfId="20" xr:uid="{00000000-0005-0000-0000-000043000000}"/>
    <cellStyle name="20% - Énfasis3 10 2" xfId="21" xr:uid="{00000000-0005-0000-0000-000044000000}"/>
    <cellStyle name="20% - Énfasis3 2 9" xfId="22" xr:uid="{00000000-0005-0000-0000-000045000000}"/>
    <cellStyle name="20% - Énfasis4 10" xfId="23" xr:uid="{00000000-0005-0000-0000-000046000000}"/>
    <cellStyle name="20% - Énfasis4 10 2" xfId="24" xr:uid="{00000000-0005-0000-0000-000047000000}"/>
    <cellStyle name="20% - Énfasis4 2 9" xfId="25" xr:uid="{00000000-0005-0000-0000-000048000000}"/>
    <cellStyle name="20% - Énfasis5 10" xfId="26" xr:uid="{00000000-0005-0000-0000-000049000000}"/>
    <cellStyle name="20% - Énfasis5 10 2" xfId="27" xr:uid="{00000000-0005-0000-0000-00004A000000}"/>
    <cellStyle name="20% - Énfasis5 2 9" xfId="28" xr:uid="{00000000-0005-0000-0000-00004B000000}"/>
    <cellStyle name="20% - Énfasis6 10" xfId="29" xr:uid="{00000000-0005-0000-0000-00004C000000}"/>
    <cellStyle name="20% - Énfasis6 10 2" xfId="30" xr:uid="{00000000-0005-0000-0000-00004D000000}"/>
    <cellStyle name="20% - Énfasis6 2 9" xfId="31" xr:uid="{00000000-0005-0000-0000-00004E000000}"/>
    <cellStyle name="40% - Accent1" xfId="32" xr:uid="{00000000-0005-0000-0000-00004F000000}"/>
    <cellStyle name="40% - Accent1 2" xfId="33" xr:uid="{00000000-0005-0000-0000-000050000000}"/>
    <cellStyle name="40% - Accent2" xfId="34" xr:uid="{00000000-0005-0000-0000-000051000000}"/>
    <cellStyle name="40% - Accent2 2" xfId="35" xr:uid="{00000000-0005-0000-0000-000052000000}"/>
    <cellStyle name="40% - Accent3" xfId="36" xr:uid="{00000000-0005-0000-0000-000053000000}"/>
    <cellStyle name="40% - Accent3 2" xfId="37" xr:uid="{00000000-0005-0000-0000-000054000000}"/>
    <cellStyle name="40% - Accent6" xfId="38" xr:uid="{00000000-0005-0000-0000-000055000000}"/>
    <cellStyle name="40% - Accent6 2" xfId="39" xr:uid="{00000000-0005-0000-0000-000056000000}"/>
    <cellStyle name="40% - Énfasis1 10" xfId="40" xr:uid="{00000000-0005-0000-0000-000057000000}"/>
    <cellStyle name="40% - Énfasis1 10 2" xfId="41" xr:uid="{00000000-0005-0000-0000-000058000000}"/>
    <cellStyle name="40% - Énfasis1 2 9" xfId="42" xr:uid="{00000000-0005-0000-0000-000059000000}"/>
    <cellStyle name="40% - Énfasis2 10" xfId="43" xr:uid="{00000000-0005-0000-0000-00005A000000}"/>
    <cellStyle name="40% - Énfasis2 10 2" xfId="44" xr:uid="{00000000-0005-0000-0000-00005B000000}"/>
    <cellStyle name="40% - Énfasis2 2 9" xfId="45" xr:uid="{00000000-0005-0000-0000-00005C000000}"/>
    <cellStyle name="40% - Énfasis3 10" xfId="46" xr:uid="{00000000-0005-0000-0000-00005D000000}"/>
    <cellStyle name="40% - Énfasis3 10 2" xfId="47" xr:uid="{00000000-0005-0000-0000-00005E000000}"/>
    <cellStyle name="40% - Énfasis3 2 9" xfId="48" xr:uid="{00000000-0005-0000-0000-00005F000000}"/>
    <cellStyle name="40% - Énfasis4 10" xfId="49" xr:uid="{00000000-0005-0000-0000-000060000000}"/>
    <cellStyle name="40% - Énfasis5 10" xfId="50" xr:uid="{00000000-0005-0000-0000-000061000000}"/>
    <cellStyle name="40% - Énfasis6 10" xfId="51" xr:uid="{00000000-0005-0000-0000-000062000000}"/>
    <cellStyle name="40% - Énfasis6 10 2" xfId="52" xr:uid="{00000000-0005-0000-0000-000063000000}"/>
    <cellStyle name="40% - Énfasis6 2 9" xfId="53" xr:uid="{00000000-0005-0000-0000-000064000000}"/>
    <cellStyle name="60% - Accent1" xfId="54" xr:uid="{00000000-0005-0000-0000-000065000000}"/>
    <cellStyle name="60% - Accent1 2" xfId="55" xr:uid="{00000000-0005-0000-0000-000066000000}"/>
    <cellStyle name="60% - Accent2" xfId="56" xr:uid="{00000000-0005-0000-0000-000067000000}"/>
    <cellStyle name="60% - Accent2 2" xfId="57" xr:uid="{00000000-0005-0000-0000-000068000000}"/>
    <cellStyle name="60% - Accent3" xfId="58" xr:uid="{00000000-0005-0000-0000-000069000000}"/>
    <cellStyle name="60% - Accent3 2" xfId="59" xr:uid="{00000000-0005-0000-0000-00006A000000}"/>
    <cellStyle name="60% - Accent4" xfId="60" xr:uid="{00000000-0005-0000-0000-00006B000000}"/>
    <cellStyle name="60% - Accent4 2" xfId="61" xr:uid="{00000000-0005-0000-0000-00006C000000}"/>
    <cellStyle name="60% - Accent5" xfId="62" xr:uid="{00000000-0005-0000-0000-00006D000000}"/>
    <cellStyle name="60% - Accent5 2" xfId="63" xr:uid="{00000000-0005-0000-0000-00006E000000}"/>
    <cellStyle name="60% - Accent6" xfId="64" xr:uid="{00000000-0005-0000-0000-00006F000000}"/>
    <cellStyle name="60% - Accent6 2" xfId="65" xr:uid="{00000000-0005-0000-0000-000070000000}"/>
    <cellStyle name="60% - Énfasis1 10" xfId="66" xr:uid="{00000000-0005-0000-0000-000071000000}"/>
    <cellStyle name="60% - Énfasis1 10 2" xfId="67" xr:uid="{00000000-0005-0000-0000-000072000000}"/>
    <cellStyle name="60% - Énfasis1 2 7" xfId="68" xr:uid="{00000000-0005-0000-0000-000073000000}"/>
    <cellStyle name="60% - Énfasis2 10" xfId="69" xr:uid="{00000000-0005-0000-0000-000074000000}"/>
    <cellStyle name="60% - Énfasis2 10 2" xfId="70" xr:uid="{00000000-0005-0000-0000-000075000000}"/>
    <cellStyle name="60% - Énfasis2 2 7" xfId="71" xr:uid="{00000000-0005-0000-0000-000076000000}"/>
    <cellStyle name="60% - Énfasis3 10" xfId="72" xr:uid="{00000000-0005-0000-0000-000077000000}"/>
    <cellStyle name="60% - Énfasis3 10 2" xfId="73" xr:uid="{00000000-0005-0000-0000-000078000000}"/>
    <cellStyle name="60% - Énfasis3 2 7" xfId="74" xr:uid="{00000000-0005-0000-0000-000079000000}"/>
    <cellStyle name="60% - Énfasis4 10" xfId="75" xr:uid="{00000000-0005-0000-0000-00007A000000}"/>
    <cellStyle name="60% - Énfasis4 10 2" xfId="76" xr:uid="{00000000-0005-0000-0000-00007B000000}"/>
    <cellStyle name="60% - Énfasis4 2 7" xfId="77" xr:uid="{00000000-0005-0000-0000-00007C000000}"/>
    <cellStyle name="60% - Énfasis5 10" xfId="78" xr:uid="{00000000-0005-0000-0000-00007D000000}"/>
    <cellStyle name="60% - Énfasis5 10 2" xfId="79" xr:uid="{00000000-0005-0000-0000-00007E000000}"/>
    <cellStyle name="60% - Énfasis5 2 7" xfId="80" xr:uid="{00000000-0005-0000-0000-00007F000000}"/>
    <cellStyle name="60% - Énfasis6 10" xfId="81" xr:uid="{00000000-0005-0000-0000-000080000000}"/>
    <cellStyle name="60% - Énfasis6 10 2" xfId="82" xr:uid="{00000000-0005-0000-0000-000081000000}"/>
    <cellStyle name="60% - Énfasis6 2 7" xfId="83" xr:uid="{00000000-0005-0000-0000-000082000000}"/>
    <cellStyle name="Accent1" xfId="84" xr:uid="{00000000-0005-0000-0000-000083000000}"/>
    <cellStyle name="Accent1 2" xfId="85" xr:uid="{00000000-0005-0000-0000-000084000000}"/>
    <cellStyle name="Accent2" xfId="86" xr:uid="{00000000-0005-0000-0000-000085000000}"/>
    <cellStyle name="Accent2 2" xfId="87" xr:uid="{00000000-0005-0000-0000-000086000000}"/>
    <cellStyle name="Accent3" xfId="88" xr:uid="{00000000-0005-0000-0000-000087000000}"/>
    <cellStyle name="Accent3 2" xfId="89" xr:uid="{00000000-0005-0000-0000-000088000000}"/>
    <cellStyle name="Accent6" xfId="90" xr:uid="{00000000-0005-0000-0000-000089000000}"/>
    <cellStyle name="Accent6 2" xfId="91" xr:uid="{00000000-0005-0000-0000-00008A000000}"/>
    <cellStyle name="Bad" xfId="92" xr:uid="{00000000-0005-0000-0000-00008B000000}"/>
    <cellStyle name="Bad 2" xfId="93" xr:uid="{00000000-0005-0000-0000-00008C000000}"/>
    <cellStyle name="Bom" xfId="94" xr:uid="{00000000-0005-0000-0000-00008D000000}"/>
    <cellStyle name="Buena 10" xfId="95" xr:uid="{00000000-0005-0000-0000-00008E000000}"/>
    <cellStyle name="Buena 10 2" xfId="96" xr:uid="{00000000-0005-0000-0000-00008F000000}"/>
    <cellStyle name="Buena 2 7" xfId="97" xr:uid="{00000000-0005-0000-0000-000090000000}"/>
    <cellStyle name="Calculation" xfId="98" xr:uid="{00000000-0005-0000-0000-000091000000}"/>
    <cellStyle name="Calculation 2" xfId="99" xr:uid="{00000000-0005-0000-0000-000092000000}"/>
    <cellStyle name="Cálculo 10" xfId="100" xr:uid="{00000000-0005-0000-0000-000093000000}"/>
    <cellStyle name="Cálculo 10 2" xfId="101" xr:uid="{00000000-0005-0000-0000-000094000000}"/>
    <cellStyle name="Cálculo 2 7 13" xfId="102" xr:uid="{00000000-0005-0000-0000-000095000000}"/>
    <cellStyle name="Celda de comprobación 10" xfId="103" xr:uid="{00000000-0005-0000-0000-000096000000}"/>
    <cellStyle name="Celda de comprobación 10 2" xfId="104" xr:uid="{00000000-0005-0000-0000-000097000000}"/>
    <cellStyle name="Celda de comprobación 10 2 2" xfId="105" xr:uid="{00000000-0005-0000-0000-000098000000}"/>
    <cellStyle name="Celda de comprobación 2 7" xfId="106" xr:uid="{00000000-0005-0000-0000-000099000000}"/>
    <cellStyle name="Celda vinculada 10" xfId="107" xr:uid="{00000000-0005-0000-0000-00009A000000}"/>
    <cellStyle name="Celda vinculada 10 2" xfId="108" xr:uid="{00000000-0005-0000-0000-00009B000000}"/>
    <cellStyle name="Celda vinculada 2 3" xfId="109" xr:uid="{00000000-0005-0000-0000-00009C000000}"/>
    <cellStyle name="Check Cell 2" xfId="110" xr:uid="{00000000-0005-0000-0000-00009D000000}"/>
    <cellStyle name="Comma0" xfId="111" xr:uid="{00000000-0005-0000-0000-00009E000000}"/>
    <cellStyle name="Comma0 2 2" xfId="112" xr:uid="{00000000-0005-0000-0000-00009F000000}"/>
    <cellStyle name="Encabezado 2" xfId="113" xr:uid="{00000000-0005-0000-0000-0000A0000000}"/>
    <cellStyle name="Encabezado 4 10" xfId="114" xr:uid="{00000000-0005-0000-0000-0000A1000000}"/>
    <cellStyle name="Encabezado 4 10 2" xfId="115" xr:uid="{00000000-0005-0000-0000-0000A2000000}"/>
    <cellStyle name="Encabezado 4 2 3" xfId="116" xr:uid="{00000000-0005-0000-0000-0000A3000000}"/>
    <cellStyle name="Énfasis1 10" xfId="117" xr:uid="{00000000-0005-0000-0000-0000A4000000}"/>
    <cellStyle name="Énfasis1 10 2" xfId="118" xr:uid="{00000000-0005-0000-0000-0000A5000000}"/>
    <cellStyle name="Énfasis1 2 7" xfId="119" xr:uid="{00000000-0005-0000-0000-0000A6000000}"/>
    <cellStyle name="Énfasis2 10" xfId="120" xr:uid="{00000000-0005-0000-0000-0000A7000000}"/>
    <cellStyle name="Énfasis2 10 2" xfId="121" xr:uid="{00000000-0005-0000-0000-0000A8000000}"/>
    <cellStyle name="Énfasis2 2 7" xfId="122" xr:uid="{00000000-0005-0000-0000-0000A9000000}"/>
    <cellStyle name="Énfasis3 10" xfId="123" xr:uid="{00000000-0005-0000-0000-0000AA000000}"/>
    <cellStyle name="Énfasis3 10 2" xfId="124" xr:uid="{00000000-0005-0000-0000-0000AB000000}"/>
    <cellStyle name="Énfasis3 2 7" xfId="125" xr:uid="{00000000-0005-0000-0000-0000AC000000}"/>
    <cellStyle name="Énfasis4 10" xfId="126" xr:uid="{00000000-0005-0000-0000-0000AD000000}"/>
    <cellStyle name="Énfasis5 10" xfId="127" xr:uid="{00000000-0005-0000-0000-0000AE000000}"/>
    <cellStyle name="Énfasis6 10" xfId="128" xr:uid="{00000000-0005-0000-0000-0000AF000000}"/>
    <cellStyle name="Énfasis6 10 2" xfId="129" xr:uid="{00000000-0005-0000-0000-0000B0000000}"/>
    <cellStyle name="Énfasis6 2 7" xfId="130" xr:uid="{00000000-0005-0000-0000-0000B1000000}"/>
    <cellStyle name="Entrada 10" xfId="131" xr:uid="{00000000-0005-0000-0000-0000B2000000}"/>
    <cellStyle name="Entrada 10 2" xfId="132" xr:uid="{00000000-0005-0000-0000-0000B3000000}"/>
    <cellStyle name="Entrada 10 2 2" xfId="133" xr:uid="{00000000-0005-0000-0000-0000B4000000}"/>
    <cellStyle name="Entrada 2 7 13" xfId="134" xr:uid="{00000000-0005-0000-0000-0000B5000000}"/>
    <cellStyle name="Estilo 1" xfId="135" xr:uid="{00000000-0005-0000-0000-0000B6000000}"/>
    <cellStyle name="Euro" xfId="136" xr:uid="{00000000-0005-0000-0000-0000B7000000}"/>
    <cellStyle name="Euro 10" xfId="137" xr:uid="{00000000-0005-0000-0000-0000B8000000}"/>
    <cellStyle name="Euro 2 69" xfId="138" xr:uid="{00000000-0005-0000-0000-0000B9000000}"/>
    <cellStyle name="Euro 5 2 2 2 2" xfId="139" xr:uid="{00000000-0005-0000-0000-0000BA000000}"/>
    <cellStyle name="Excel Built-in Normal" xfId="140" xr:uid="{00000000-0005-0000-0000-0000BB000000}"/>
    <cellStyle name="Explanatory Text" xfId="141" xr:uid="{00000000-0005-0000-0000-0000BC000000}"/>
    <cellStyle name="Explanatory Text 2" xfId="142" xr:uid="{00000000-0005-0000-0000-0000BD000000}"/>
    <cellStyle name="Fecha" xfId="143" xr:uid="{00000000-0005-0000-0000-0000BE000000}"/>
    <cellStyle name="Fijo" xfId="144" xr:uid="{00000000-0005-0000-0000-0000BF000000}"/>
    <cellStyle name="Fijo 10 2 4" xfId="145" xr:uid="{00000000-0005-0000-0000-0000C0000000}"/>
    <cellStyle name="Good 2" xfId="146" xr:uid="{00000000-0005-0000-0000-0000C1000000}"/>
    <cellStyle name="Heading 1" xfId="147" xr:uid="{00000000-0005-0000-0000-0000C2000000}"/>
    <cellStyle name="Heading 1 2" xfId="148" xr:uid="{00000000-0005-0000-0000-0000C3000000}"/>
    <cellStyle name="Heading 2" xfId="149" xr:uid="{00000000-0005-0000-0000-0000C4000000}"/>
    <cellStyle name="Heading 2 2" xfId="150" xr:uid="{00000000-0005-0000-0000-0000C5000000}"/>
    <cellStyle name="Heading 3" xfId="151" xr:uid="{00000000-0005-0000-0000-0000C6000000}"/>
    <cellStyle name="Heading 3 2" xfId="152" xr:uid="{00000000-0005-0000-0000-0000C7000000}"/>
    <cellStyle name="Heading 4 2" xfId="153" xr:uid="{00000000-0005-0000-0000-0000C8000000}"/>
    <cellStyle name="Hipervínculo 10" xfId="154" xr:uid="{00000000-0005-0000-0000-0000C9000000}"/>
    <cellStyle name="Hipervínculo 12" xfId="155" xr:uid="{00000000-0005-0000-0000-0000CA000000}"/>
    <cellStyle name="Hipervínculo 13" xfId="156" xr:uid="{00000000-0005-0000-0000-0000CB000000}"/>
    <cellStyle name="Hipervínculo 2 2 10" xfId="157" xr:uid="{00000000-0005-0000-0000-0000CC000000}"/>
    <cellStyle name="Hipervínculo 2 7" xfId="158" xr:uid="{00000000-0005-0000-0000-0000CD000000}"/>
    <cellStyle name="Hipervínculo 26" xfId="159" xr:uid="{00000000-0005-0000-0000-0000CE000000}"/>
    <cellStyle name="Hipervínculo 3 13 2" xfId="160" xr:uid="{00000000-0005-0000-0000-0000CF000000}"/>
    <cellStyle name="Hipervínculo 31" xfId="161" xr:uid="{00000000-0005-0000-0000-0000D0000000}"/>
    <cellStyle name="Incorrecto 10" xfId="162" xr:uid="{00000000-0005-0000-0000-0000D1000000}"/>
    <cellStyle name="Incorrecto 10 2" xfId="163" xr:uid="{00000000-0005-0000-0000-0000D2000000}"/>
    <cellStyle name="Incorrecto 2 7" xfId="164" xr:uid="{00000000-0005-0000-0000-0000D3000000}"/>
    <cellStyle name="Input 2" xfId="165" xr:uid="{00000000-0005-0000-0000-0000D4000000}"/>
    <cellStyle name="Linked Cell 2" xfId="166" xr:uid="{00000000-0005-0000-0000-0000D5000000}"/>
    <cellStyle name="Millares [0] 2" xfId="167" xr:uid="{00000000-0005-0000-0000-0000D6000000}"/>
    <cellStyle name="Millares [0] 2 2 2" xfId="168" xr:uid="{00000000-0005-0000-0000-0000D7000000}"/>
    <cellStyle name="Millares [0] 2 7" xfId="169" xr:uid="{00000000-0005-0000-0000-0000D8000000}"/>
    <cellStyle name="Millares [0] 2 8" xfId="170" xr:uid="{00000000-0005-0000-0000-0000D9000000}"/>
    <cellStyle name="Millares 10" xfId="171" xr:uid="{00000000-0005-0000-0000-0000DA000000}"/>
    <cellStyle name="Millares 10 2" xfId="172" xr:uid="{00000000-0005-0000-0000-0000DB000000}"/>
    <cellStyle name="Millares 10 2 2 7" xfId="173" xr:uid="{00000000-0005-0000-0000-0000DC000000}"/>
    <cellStyle name="Millares 10 2 3" xfId="174" xr:uid="{00000000-0005-0000-0000-0000DD000000}"/>
    <cellStyle name="Millares 10 3" xfId="175" xr:uid="{00000000-0005-0000-0000-0000DE000000}"/>
    <cellStyle name="Millares 10 4 2" xfId="176" xr:uid="{00000000-0005-0000-0000-0000DF000000}"/>
    <cellStyle name="Millares 10 5 4" xfId="177" xr:uid="{00000000-0005-0000-0000-0000E0000000}"/>
    <cellStyle name="Millares 12 2" xfId="178" xr:uid="{00000000-0005-0000-0000-0000E1000000}"/>
    <cellStyle name="Millares 13 2" xfId="179" xr:uid="{00000000-0005-0000-0000-0000E2000000}"/>
    <cellStyle name="Millares 14" xfId="180" xr:uid="{00000000-0005-0000-0000-0000E3000000}"/>
    <cellStyle name="Millares 16 3 2" xfId="181" xr:uid="{00000000-0005-0000-0000-0000E4000000}"/>
    <cellStyle name="Millares 2" xfId="182" xr:uid="{00000000-0005-0000-0000-0000E5000000}"/>
    <cellStyle name="Millares 2 10 2 2" xfId="183" xr:uid="{00000000-0005-0000-0000-0000E6000000}"/>
    <cellStyle name="Millares 2 11" xfId="184" xr:uid="{00000000-0005-0000-0000-0000E7000000}"/>
    <cellStyle name="Millares 2 11 2" xfId="185" xr:uid="{00000000-0005-0000-0000-0000E8000000}"/>
    <cellStyle name="Millares 2 13 3" xfId="186" xr:uid="{00000000-0005-0000-0000-0000E9000000}"/>
    <cellStyle name="Millares 2 27" xfId="187" xr:uid="{00000000-0005-0000-0000-0000EA000000}"/>
    <cellStyle name="Millares 2_Justificación de gastos en personal" xfId="188" xr:uid="{00000000-0005-0000-0000-0000EB000000}"/>
    <cellStyle name="Millares 3 11" xfId="189" xr:uid="{00000000-0005-0000-0000-0000EC000000}"/>
    <cellStyle name="Millares 3 3 3 2" xfId="190" xr:uid="{00000000-0005-0000-0000-0000ED000000}"/>
    <cellStyle name="Millares 3 4 5" xfId="191" xr:uid="{00000000-0005-0000-0000-0000EE000000}"/>
    <cellStyle name="Millares 5 10" xfId="192" xr:uid="{00000000-0005-0000-0000-0000EF000000}"/>
    <cellStyle name="Millares 5 3 4" xfId="193" xr:uid="{00000000-0005-0000-0000-0000F0000000}"/>
    <cellStyle name="Millares 6 4 2 2 2" xfId="194" xr:uid="{00000000-0005-0000-0000-0000F1000000}"/>
    <cellStyle name="Millares 9 4" xfId="195" xr:uid="{00000000-0005-0000-0000-0000F2000000}"/>
    <cellStyle name="Moneda [0] 2" xfId="196" xr:uid="{00000000-0005-0000-0000-0000F3000000}"/>
    <cellStyle name="Moneda 142" xfId="197" xr:uid="{00000000-0005-0000-0000-0000F4000000}"/>
    <cellStyle name="Moneda 143" xfId="198" xr:uid="{00000000-0005-0000-0000-0000F5000000}"/>
    <cellStyle name="Moneda 2 2 2" xfId="199" xr:uid="{00000000-0005-0000-0000-0000F6000000}"/>
    <cellStyle name="Moneda 2 2 2 2" xfId="200" xr:uid="{00000000-0005-0000-0000-0000F7000000}"/>
    <cellStyle name="Moneda 2 2 2 8" xfId="201" xr:uid="{00000000-0005-0000-0000-0000F8000000}"/>
    <cellStyle name="Moneda 2 7 4" xfId="202" xr:uid="{00000000-0005-0000-0000-0000F9000000}"/>
    <cellStyle name="Moneda 3 5 2 2" xfId="203" xr:uid="{00000000-0005-0000-0000-0000FA000000}"/>
    <cellStyle name="Moneda 4 7 2" xfId="204" xr:uid="{00000000-0005-0000-0000-0000FB000000}"/>
    <cellStyle name="Moneda0" xfId="205" xr:uid="{00000000-0005-0000-0000-0000FC000000}"/>
    <cellStyle name="Monetario" xfId="206" xr:uid="{00000000-0005-0000-0000-0000FD000000}"/>
    <cellStyle name="Monetario 10 2 4" xfId="207" xr:uid="{00000000-0005-0000-0000-0000FE000000}"/>
    <cellStyle name="Monetario0" xfId="208" xr:uid="{00000000-0005-0000-0000-0000FF000000}"/>
    <cellStyle name="Monetario0 10 2 4" xfId="209" xr:uid="{00000000-0005-0000-0000-000000010000}"/>
    <cellStyle name="Neutra" xfId="210" xr:uid="{00000000-0005-0000-0000-000001010000}"/>
    <cellStyle name="Neutral 10" xfId="211" xr:uid="{00000000-0005-0000-0000-000002010000}"/>
    <cellStyle name="Neutral 10 2" xfId="212" xr:uid="{00000000-0005-0000-0000-000003010000}"/>
    <cellStyle name="Neutral 2 7" xfId="213" xr:uid="{00000000-0005-0000-0000-000004010000}"/>
    <cellStyle name="Normal" xfId="0" builtinId="0"/>
    <cellStyle name="Normal 10" xfId="214" xr:uid="{00000000-0005-0000-0000-000005010000}"/>
    <cellStyle name="Normal 10 12" xfId="215" xr:uid="{00000000-0005-0000-0000-000006010000}"/>
    <cellStyle name="Normal 11" xfId="216" xr:uid="{00000000-0005-0000-0000-000007010000}"/>
    <cellStyle name="Normal 4 58" xfId="217" xr:uid="{00000000-0005-0000-0000-000008010000}"/>
    <cellStyle name="Normal 4 60" xfId="218" xr:uid="{00000000-0005-0000-0000-000009010000}"/>
    <cellStyle name="Normal 5 2 2 6" xfId="219" xr:uid="{00000000-0005-0000-0000-00000A010000}"/>
    <cellStyle name="Notas 10 2" xfId="220" xr:uid="{00000000-0005-0000-0000-00000B010000}"/>
    <cellStyle name="Notas 11 4" xfId="221" xr:uid="{00000000-0005-0000-0000-00000C010000}"/>
    <cellStyle name="Notas 13" xfId="222" xr:uid="{00000000-0005-0000-0000-00000D010000}"/>
    <cellStyle name="Notas 2 5 6" xfId="223" xr:uid="{00000000-0005-0000-0000-00000E010000}"/>
    <cellStyle name="Notas 2 94" xfId="224" xr:uid="{00000000-0005-0000-0000-00000F010000}"/>
    <cellStyle name="Output" xfId="225" xr:uid="{00000000-0005-0000-0000-000010010000}"/>
    <cellStyle name="Output 2" xfId="226" xr:uid="{00000000-0005-0000-0000-000011010000}"/>
    <cellStyle name="Porcentaje" xfId="1" builtinId="5"/>
    <cellStyle name="Porcentaje 10 2 2 2" xfId="227" xr:uid="{00000000-0005-0000-0000-000012010000}"/>
    <cellStyle name="Porcentaje 10 2 2 3" xfId="228" xr:uid="{00000000-0005-0000-0000-000013010000}"/>
    <cellStyle name="Porcentaje 11 9" xfId="229" xr:uid="{00000000-0005-0000-0000-000014010000}"/>
    <cellStyle name="Porcentaje 15" xfId="230" xr:uid="{00000000-0005-0000-0000-000015010000}"/>
    <cellStyle name="Porcentual 11" xfId="231" xr:uid="{00000000-0005-0000-0000-000016010000}"/>
    <cellStyle name="Punto 10" xfId="232" xr:uid="{00000000-0005-0000-0000-000017010000}"/>
    <cellStyle name="Punto0 10" xfId="233" xr:uid="{00000000-0005-0000-0000-000018010000}"/>
    <cellStyle name="Salida 10" xfId="234" xr:uid="{00000000-0005-0000-0000-000019010000}"/>
    <cellStyle name="Salida 10 2" xfId="235" xr:uid="{00000000-0005-0000-0000-00001A010000}"/>
    <cellStyle name="Salida 10 3" xfId="236" xr:uid="{00000000-0005-0000-0000-00001B010000}"/>
    <cellStyle name="Salida 2 10 4" xfId="237" xr:uid="{00000000-0005-0000-0000-00001C010000}"/>
    <cellStyle name="Texto de advertencia 10" xfId="238" xr:uid="{00000000-0005-0000-0000-00001D010000}"/>
    <cellStyle name="Texto de advertencia 10 2" xfId="239" xr:uid="{00000000-0005-0000-0000-00001E010000}"/>
    <cellStyle name="Texto de advertencia 10 2 3" xfId="240" xr:uid="{00000000-0005-0000-0000-00001F010000}"/>
    <cellStyle name="Texto de advertencia 2 5" xfId="241" xr:uid="{00000000-0005-0000-0000-000020010000}"/>
    <cellStyle name="Texto explicativo 10" xfId="242" xr:uid="{00000000-0005-0000-0000-000021010000}"/>
    <cellStyle name="Texto explicativo 10 2" xfId="243" xr:uid="{00000000-0005-0000-0000-000022010000}"/>
    <cellStyle name="Texto explicativo 2 5" xfId="244" xr:uid="{00000000-0005-0000-0000-000023010000}"/>
    <cellStyle name="Título 1 10" xfId="245" xr:uid="{00000000-0005-0000-0000-000024010000}"/>
    <cellStyle name="Título 1 10 2" xfId="246" xr:uid="{00000000-0005-0000-0000-000025010000}"/>
    <cellStyle name="Título 1 2 5" xfId="247" xr:uid="{00000000-0005-0000-0000-000026010000}"/>
    <cellStyle name="Título 11 2" xfId="248" xr:uid="{00000000-0005-0000-0000-000027010000}"/>
    <cellStyle name="Título 11 3" xfId="249" xr:uid="{00000000-0005-0000-0000-000028010000}"/>
    <cellStyle name="Título 2 10" xfId="250" xr:uid="{00000000-0005-0000-0000-000029010000}"/>
    <cellStyle name="Título 2 10 2" xfId="251" xr:uid="{00000000-0005-0000-0000-00002A010000}"/>
    <cellStyle name="Título 2 2 5" xfId="252" xr:uid="{00000000-0005-0000-0000-00002B010000}"/>
    <cellStyle name="Título 3 10" xfId="253" xr:uid="{00000000-0005-0000-0000-00002C010000}"/>
    <cellStyle name="Título 3 10 2" xfId="254" xr:uid="{00000000-0005-0000-0000-00002D010000}"/>
    <cellStyle name="Título 3 2 5" xfId="255" xr:uid="{00000000-0005-0000-0000-00002E010000}"/>
    <cellStyle name="Total 10" xfId="256" xr:uid="{00000000-0005-0000-0000-00002F010000}"/>
    <cellStyle name="Total 10 2" xfId="257" xr:uid="{00000000-0005-0000-0000-000030010000}"/>
    <cellStyle name="Total 10 2 2 2" xfId="258" xr:uid="{00000000-0005-0000-0000-000031010000}"/>
    <cellStyle name="Total 10 3" xfId="259" xr:uid="{00000000-0005-0000-0000-000032010000}"/>
    <cellStyle name="Total 2 2 2 11" xfId="260" xr:uid="{00000000-0005-0000-0000-000033010000}"/>
    <cellStyle name="Total 2 7 11" xfId="261" xr:uid="{00000000-0005-0000-0000-000034010000}"/>
    <cellStyle name="Warning Text 2" xfId="262" xr:uid="{00000000-0005-0000-0000-000035010000}"/>
  </cellStyles>
  <dxfs count="0"/>
  <tableStyles count="0" defaultTableStyle="TableStyleMedium2" defaultPivotStyle="PivotStyleLight16"/>
  <colors>
    <mruColors>
      <color rgb="FFC3C9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6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7.v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8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9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0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1.v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2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4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6.v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7.v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8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7DB5"/>
    <pageSetUpPr fitToPage="1"/>
  </sheetPr>
  <dimension ref="A1:DB96"/>
  <sheetViews>
    <sheetView topLeftCell="D57" zoomScale="85" zoomScaleNormal="85" workbookViewId="0">
      <selection activeCell="U77" sqref="U77"/>
    </sheetView>
  </sheetViews>
  <sheetFormatPr baseColWidth="10" defaultColWidth="11.42578125" defaultRowHeight="10.5" outlineLevelRow="1" outlineLevelCol="1"/>
  <cols>
    <col min="1" max="1" width="3.5703125" style="2" customWidth="1"/>
    <col min="2" max="2" width="8" style="2" hidden="1" customWidth="1"/>
    <col min="3" max="3" width="11.85546875" style="2" customWidth="1"/>
    <col min="4" max="4" width="10.42578125" style="2" customWidth="1"/>
    <col min="5" max="5" width="23" style="5" customWidth="1"/>
    <col min="6" max="6" width="17.42578125" style="5" customWidth="1"/>
    <col min="7" max="7" width="11.140625" style="2" customWidth="1"/>
    <col min="8" max="9" width="9.85546875" style="2" hidden="1" customWidth="1"/>
    <col min="10" max="10" width="15.28515625" style="3" customWidth="1"/>
    <col min="11" max="11" width="15.7109375" style="14" customWidth="1"/>
    <col min="12" max="12" width="14.85546875" style="5" customWidth="1"/>
    <col min="13" max="13" width="10.42578125" style="2" hidden="1" customWidth="1"/>
    <col min="14" max="14" width="9.140625" style="2" hidden="1" customWidth="1"/>
    <col min="15" max="15" width="13" style="2" hidden="1" customWidth="1"/>
    <col min="16" max="16" width="10.5703125" style="2" hidden="1" customWidth="1"/>
    <col min="17" max="17" width="10.5703125" style="21" hidden="1" customWidth="1"/>
    <col min="18" max="20" width="13.7109375" style="3" hidden="1" customWidth="1" outlineLevel="1"/>
    <col min="21" max="21" width="20.7109375" style="3" customWidth="1" collapsed="1"/>
    <col min="22" max="24" width="20.7109375" style="3" hidden="1" customWidth="1" outlineLevel="1"/>
    <col min="25" max="25" width="20.7109375" style="3" customWidth="1" collapsed="1"/>
    <col min="26" max="28" width="20.7109375" style="3" hidden="1" customWidth="1" outlineLevel="1"/>
    <col min="29" max="29" width="20.7109375" style="3" customWidth="1" collapsed="1"/>
    <col min="30" max="32" width="20.7109375" style="3" customWidth="1" outlineLevel="1"/>
    <col min="33" max="34" width="20.7109375" style="3" customWidth="1"/>
    <col min="35" max="36" width="20.7109375" style="22" customWidth="1"/>
    <col min="37" max="16384" width="11.42578125" style="5"/>
  </cols>
  <sheetData>
    <row r="1" spans="1:106" s="1" customFormat="1" ht="16.5" customHeight="1">
      <c r="A1" s="120" t="s">
        <v>0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</row>
    <row r="2" spans="1:106" s="1" customFormat="1" ht="16.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</row>
    <row r="3" spans="1:106" s="1" customFormat="1" ht="16.5" customHeight="1">
      <c r="A3" s="122" t="s">
        <v>2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106" s="1" customFormat="1" ht="16.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</row>
    <row r="5" spans="1:106" ht="54.75" customHeight="1">
      <c r="A5" s="124" t="s">
        <v>4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</row>
    <row r="6" spans="1:106" s="18" customFormat="1" ht="22.5" customHeight="1">
      <c r="A6" s="112" t="s">
        <v>5</v>
      </c>
      <c r="B6" s="112" t="s">
        <v>6</v>
      </c>
      <c r="C6" s="6" t="s">
        <v>7</v>
      </c>
      <c r="D6" s="112" t="s">
        <v>8</v>
      </c>
      <c r="E6" s="112" t="s">
        <v>9</v>
      </c>
      <c r="F6" s="112" t="s">
        <v>10</v>
      </c>
      <c r="G6" s="112" t="s">
        <v>11</v>
      </c>
      <c r="H6" s="112" t="s">
        <v>12</v>
      </c>
      <c r="I6" s="112"/>
      <c r="J6" s="111" t="s">
        <v>13</v>
      </c>
      <c r="K6" s="111" t="s">
        <v>14</v>
      </c>
      <c r="L6" s="112" t="s">
        <v>15</v>
      </c>
      <c r="M6" s="111" t="s">
        <v>16</v>
      </c>
      <c r="N6" s="111"/>
      <c r="O6" s="111"/>
      <c r="P6" s="112" t="s">
        <v>17</v>
      </c>
      <c r="Q6" s="112" t="s">
        <v>18</v>
      </c>
      <c r="R6" s="111" t="s">
        <v>19</v>
      </c>
      <c r="S6" s="111"/>
      <c r="T6" s="111"/>
      <c r="U6" s="111" t="s">
        <v>20</v>
      </c>
      <c r="V6" s="111" t="s">
        <v>19</v>
      </c>
      <c r="W6" s="111"/>
      <c r="X6" s="111"/>
      <c r="Y6" s="111" t="s">
        <v>21</v>
      </c>
      <c r="Z6" s="111" t="s">
        <v>19</v>
      </c>
      <c r="AA6" s="111"/>
      <c r="AB6" s="111"/>
      <c r="AC6" s="111" t="s">
        <v>22</v>
      </c>
      <c r="AD6" s="111" t="s">
        <v>19</v>
      </c>
      <c r="AE6" s="111"/>
      <c r="AF6" s="111"/>
      <c r="AG6" s="111" t="s">
        <v>23</v>
      </c>
      <c r="AH6" s="111" t="s">
        <v>24</v>
      </c>
      <c r="AI6" s="125" t="s">
        <v>25</v>
      </c>
      <c r="AJ6" s="125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18" customFormat="1" ht="27.75" customHeight="1">
      <c r="A7" s="112"/>
      <c r="B7" s="112"/>
      <c r="C7" s="6" t="s">
        <v>26</v>
      </c>
      <c r="D7" s="112"/>
      <c r="E7" s="112"/>
      <c r="F7" s="112"/>
      <c r="G7" s="112"/>
      <c r="H7" s="6" t="s">
        <v>27</v>
      </c>
      <c r="I7" s="6" t="s">
        <v>28</v>
      </c>
      <c r="J7" s="111"/>
      <c r="K7" s="111"/>
      <c r="L7" s="112"/>
      <c r="M7" s="7" t="s">
        <v>29</v>
      </c>
      <c r="N7" s="7" t="s">
        <v>30</v>
      </c>
      <c r="O7" s="7" t="s">
        <v>31</v>
      </c>
      <c r="P7" s="112"/>
      <c r="Q7" s="112"/>
      <c r="R7" s="7" t="s">
        <v>32</v>
      </c>
      <c r="S7" s="7" t="s">
        <v>33</v>
      </c>
      <c r="T7" s="7" t="s">
        <v>34</v>
      </c>
      <c r="U7" s="111"/>
      <c r="V7" s="7" t="s">
        <v>35</v>
      </c>
      <c r="W7" s="7" t="s">
        <v>36</v>
      </c>
      <c r="X7" s="7" t="s">
        <v>37</v>
      </c>
      <c r="Y7" s="111"/>
      <c r="Z7" s="7" t="s">
        <v>38</v>
      </c>
      <c r="AA7" s="7" t="s">
        <v>39</v>
      </c>
      <c r="AB7" s="7" t="s">
        <v>40</v>
      </c>
      <c r="AC7" s="111"/>
      <c r="AD7" s="7" t="s">
        <v>41</v>
      </c>
      <c r="AE7" s="7" t="s">
        <v>42</v>
      </c>
      <c r="AF7" s="7" t="s">
        <v>43</v>
      </c>
      <c r="AG7" s="111"/>
      <c r="AH7" s="111"/>
      <c r="AI7" s="15" t="s">
        <v>44</v>
      </c>
      <c r="AJ7" s="15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>
      <c r="A8" s="118" t="s">
        <v>46</v>
      </c>
      <c r="B8" s="118"/>
      <c r="C8" s="118"/>
      <c r="D8" s="118"/>
      <c r="E8" s="118"/>
      <c r="F8" s="23"/>
      <c r="G8" s="24"/>
      <c r="H8" s="25"/>
      <c r="I8" s="25"/>
      <c r="J8" s="88"/>
      <c r="K8" s="43"/>
      <c r="L8" s="44"/>
      <c r="M8" s="45"/>
      <c r="N8" s="45"/>
      <c r="O8" s="45"/>
      <c r="P8" s="24"/>
      <c r="Q8" s="55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57"/>
      <c r="AJ8" s="58"/>
    </row>
    <row r="9" spans="1:106" ht="24.95" customHeight="1" outlineLevel="1">
      <c r="A9" s="26">
        <v>1</v>
      </c>
      <c r="B9" s="26"/>
      <c r="C9" s="27"/>
      <c r="D9" s="28"/>
      <c r="E9" s="27"/>
      <c r="F9" s="27"/>
      <c r="G9" s="27"/>
      <c r="H9" s="28"/>
      <c r="I9" s="28"/>
      <c r="J9" s="110"/>
      <c r="K9" s="47"/>
      <c r="L9" s="27"/>
      <c r="M9" s="48"/>
      <c r="N9" s="48"/>
      <c r="O9" s="48"/>
      <c r="P9" s="27"/>
      <c r="Q9" s="27"/>
      <c r="R9" s="48"/>
      <c r="S9" s="48"/>
      <c r="T9" s="48"/>
      <c r="U9" s="43">
        <f>SUM(R9:T9)</f>
        <v>0</v>
      </c>
      <c r="V9" s="48"/>
      <c r="W9" s="48"/>
      <c r="X9" s="48"/>
      <c r="Y9" s="43">
        <f>SUM(V9:X9)</f>
        <v>0</v>
      </c>
      <c r="Z9" s="48"/>
      <c r="AA9" s="48"/>
      <c r="AB9" s="48"/>
      <c r="AC9" s="43">
        <f>SUM(Z9:AB9)</f>
        <v>0</v>
      </c>
      <c r="AD9" s="48"/>
      <c r="AE9" s="48"/>
      <c r="AF9" s="48"/>
      <c r="AG9" s="43">
        <f>SUM(AD9:AF9)</f>
        <v>0</v>
      </c>
      <c r="AH9" s="43">
        <f>SUM(U9,Y9,AC9,AG9)</f>
        <v>0</v>
      </c>
      <c r="AI9" s="59">
        <f>IF(ISERROR(AH9/J9),0,AH9/J9)</f>
        <v>0</v>
      </c>
      <c r="AJ9" s="60">
        <f>IF(ISERROR(AH9/$AH$77),"-",AH9/$AH$77)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>
      <c r="A10" s="26">
        <v>2</v>
      </c>
      <c r="B10" s="26"/>
      <c r="C10" s="27"/>
      <c r="D10" s="28"/>
      <c r="E10" s="27"/>
      <c r="F10" s="27"/>
      <c r="G10" s="27"/>
      <c r="H10" s="28"/>
      <c r="I10" s="28"/>
      <c r="J10" s="110"/>
      <c r="K10" s="47"/>
      <c r="L10" s="27"/>
      <c r="M10" s="48"/>
      <c r="N10" s="48"/>
      <c r="O10" s="48"/>
      <c r="P10" s="27"/>
      <c r="Q10" s="27"/>
      <c r="R10" s="48"/>
      <c r="S10" s="48"/>
      <c r="T10" s="48"/>
      <c r="U10" s="43">
        <f>SUM(R10:T10)</f>
        <v>0</v>
      </c>
      <c r="V10" s="48"/>
      <c r="W10" s="48"/>
      <c r="X10" s="48"/>
      <c r="Y10" s="43">
        <f>SUM(V10:X10)</f>
        <v>0</v>
      </c>
      <c r="Z10" s="48"/>
      <c r="AA10" s="48"/>
      <c r="AB10" s="48"/>
      <c r="AC10" s="43">
        <f>SUM(Z10:AB10)</f>
        <v>0</v>
      </c>
      <c r="AD10" s="48"/>
      <c r="AE10" s="48"/>
      <c r="AF10" s="48"/>
      <c r="AG10" s="43">
        <f>SUM(AD10:AF10)</f>
        <v>0</v>
      </c>
      <c r="AH10" s="43">
        <f>SUM(U10,Y10,AC10,AG10)</f>
        <v>0</v>
      </c>
      <c r="AI10" s="59">
        <f>IF(ISERROR(AH10/J10),0,AH10/J10)</f>
        <v>0</v>
      </c>
      <c r="AJ10" s="59">
        <f>IF(ISERROR(AH10/$AH$77),"-",AH10/$AH$77)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19" customFormat="1" ht="24.95" customHeight="1">
      <c r="A11" s="117" t="s">
        <v>47</v>
      </c>
      <c r="B11" s="117"/>
      <c r="C11" s="117"/>
      <c r="D11" s="117"/>
      <c r="E11" s="117"/>
      <c r="F11" s="117"/>
      <c r="G11" s="117"/>
      <c r="H11" s="117"/>
      <c r="I11" s="117"/>
      <c r="J11" s="49">
        <f>SUM(J9:J10)</f>
        <v>0</v>
      </c>
      <c r="K11" s="49">
        <f>SUM(K9:K10)</f>
        <v>0</v>
      </c>
      <c r="L11" s="29"/>
      <c r="M11" s="49">
        <f>SUM(M9:M10)</f>
        <v>0</v>
      </c>
      <c r="N11" s="49">
        <f>SUM(N9:N10)</f>
        <v>0</v>
      </c>
      <c r="O11" s="49">
        <f>SUM(O9:O10)</f>
        <v>0</v>
      </c>
      <c r="P11" s="50"/>
      <c r="Q11" s="56"/>
      <c r="R11" s="49">
        <f>SUM(R9:R10)</f>
        <v>0</v>
      </c>
      <c r="S11" s="49">
        <f t="shared" ref="S11:AH11" si="0">SUM(S9:S10)</f>
        <v>0</v>
      </c>
      <c r="T11" s="49">
        <f t="shared" si="0"/>
        <v>0</v>
      </c>
      <c r="U11" s="49">
        <f t="shared" si="0"/>
        <v>0</v>
      </c>
      <c r="V11" s="49">
        <f t="shared" si="0"/>
        <v>0</v>
      </c>
      <c r="W11" s="49">
        <f t="shared" si="0"/>
        <v>0</v>
      </c>
      <c r="X11" s="49">
        <f t="shared" si="0"/>
        <v>0</v>
      </c>
      <c r="Y11" s="49">
        <f t="shared" si="0"/>
        <v>0</v>
      </c>
      <c r="Z11" s="49">
        <f t="shared" si="0"/>
        <v>0</v>
      </c>
      <c r="AA11" s="49">
        <f t="shared" si="0"/>
        <v>0</v>
      </c>
      <c r="AB11" s="49">
        <f t="shared" si="0"/>
        <v>0</v>
      </c>
      <c r="AC11" s="49">
        <f t="shared" si="0"/>
        <v>0</v>
      </c>
      <c r="AD11" s="49">
        <f t="shared" si="0"/>
        <v>0</v>
      </c>
      <c r="AE11" s="49">
        <f t="shared" si="0"/>
        <v>0</v>
      </c>
      <c r="AF11" s="49">
        <f t="shared" si="0"/>
        <v>0</v>
      </c>
      <c r="AG11" s="49">
        <f t="shared" si="0"/>
        <v>0</v>
      </c>
      <c r="AH11" s="49">
        <f t="shared" si="0"/>
        <v>0</v>
      </c>
      <c r="AI11" s="61">
        <f>IF(ISERROR(AH11/J11),0,AH11/J11)</f>
        <v>0</v>
      </c>
      <c r="AJ11" s="61">
        <f>IF(ISERROR(AH11/$AH$77),0,AH11/$AH$77)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>
      <c r="A12" s="118" t="s">
        <v>48</v>
      </c>
      <c r="B12" s="118"/>
      <c r="C12" s="118"/>
      <c r="D12" s="118"/>
      <c r="E12" s="118"/>
      <c r="F12" s="23"/>
      <c r="G12" s="24"/>
      <c r="H12" s="25"/>
      <c r="I12" s="25"/>
      <c r="J12" s="89"/>
      <c r="K12" s="43"/>
      <c r="L12" s="44"/>
      <c r="M12" s="45"/>
      <c r="N12" s="45"/>
      <c r="O12" s="45"/>
      <c r="P12" s="24"/>
      <c r="Q12" s="55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57"/>
      <c r="AJ12" s="58"/>
    </row>
    <row r="13" spans="1:106" ht="24.95" customHeight="1" outlineLevel="1">
      <c r="A13" s="26">
        <v>1</v>
      </c>
      <c r="B13" s="26"/>
      <c r="C13" s="27"/>
      <c r="D13" s="28"/>
      <c r="E13" s="27"/>
      <c r="F13" s="27"/>
      <c r="G13" s="27"/>
      <c r="H13" s="28"/>
      <c r="I13" s="28"/>
      <c r="J13" s="116"/>
      <c r="K13" s="47"/>
      <c r="L13" s="27"/>
      <c r="M13" s="48"/>
      <c r="N13" s="48"/>
      <c r="O13" s="48"/>
      <c r="P13" s="27"/>
      <c r="Q13" s="27"/>
      <c r="R13" s="48"/>
      <c r="S13" s="48"/>
      <c r="T13" s="48"/>
      <c r="U13" s="43">
        <f>SUM(R13:T13)</f>
        <v>0</v>
      </c>
      <c r="V13" s="48"/>
      <c r="W13" s="48"/>
      <c r="X13" s="48"/>
      <c r="Y13" s="43">
        <f>SUM(V13:X13)</f>
        <v>0</v>
      </c>
      <c r="Z13" s="48"/>
      <c r="AA13" s="48"/>
      <c r="AB13" s="48"/>
      <c r="AC13" s="43">
        <f>SUM(Z13:AB13)</f>
        <v>0</v>
      </c>
      <c r="AD13" s="48"/>
      <c r="AE13" s="48"/>
      <c r="AF13" s="48"/>
      <c r="AG13" s="43">
        <f>SUM(AD13:AF13)</f>
        <v>0</v>
      </c>
      <c r="AH13" s="43">
        <f>SUM(U13,Y13,AC13,AG13)</f>
        <v>0</v>
      </c>
      <c r="AI13" s="59">
        <f>IF(ISERROR(AH13/J13),0,AH13/J13)</f>
        <v>0</v>
      </c>
      <c r="AJ13" s="59">
        <f>IF(ISERROR(AH13/$AH$77),"-",AH13/$AH$77)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>
      <c r="A14" s="26">
        <v>2</v>
      </c>
      <c r="B14" s="26"/>
      <c r="C14" s="27"/>
      <c r="D14" s="28"/>
      <c r="E14" s="27"/>
      <c r="F14" s="27"/>
      <c r="G14" s="27"/>
      <c r="H14" s="28"/>
      <c r="I14" s="28"/>
      <c r="J14" s="116"/>
      <c r="K14" s="47"/>
      <c r="L14" s="27"/>
      <c r="M14" s="48"/>
      <c r="N14" s="48"/>
      <c r="O14" s="48"/>
      <c r="P14" s="27"/>
      <c r="Q14" s="27"/>
      <c r="R14" s="48"/>
      <c r="S14" s="48"/>
      <c r="T14" s="48"/>
      <c r="U14" s="43">
        <f>SUM(R14:T14)</f>
        <v>0</v>
      </c>
      <c r="V14" s="48"/>
      <c r="W14" s="48"/>
      <c r="X14" s="48"/>
      <c r="Y14" s="43">
        <f>SUM(V14:X14)</f>
        <v>0</v>
      </c>
      <c r="Z14" s="48"/>
      <c r="AA14" s="48"/>
      <c r="AB14" s="48"/>
      <c r="AC14" s="43">
        <f>SUM(Z14:AB14)</f>
        <v>0</v>
      </c>
      <c r="AD14" s="48"/>
      <c r="AE14" s="48"/>
      <c r="AF14" s="48"/>
      <c r="AG14" s="43">
        <f>SUM(AD14:AF14)</f>
        <v>0</v>
      </c>
      <c r="AH14" s="43">
        <f>SUM(U14,Y14,AC14,AG14)</f>
        <v>0</v>
      </c>
      <c r="AI14" s="59">
        <f>IF(ISERROR(AH14/J14),0,AH14/J14)</f>
        <v>0</v>
      </c>
      <c r="AJ14" s="59">
        <f>IF(ISERROR(AH14/$AH$77),"-",AH14/$AH$77)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19" customFormat="1" ht="24.95" customHeight="1">
      <c r="A15" s="117" t="s">
        <v>49</v>
      </c>
      <c r="B15" s="117"/>
      <c r="C15" s="117"/>
      <c r="D15" s="117"/>
      <c r="E15" s="117"/>
      <c r="F15" s="117"/>
      <c r="G15" s="117"/>
      <c r="H15" s="117"/>
      <c r="I15" s="117"/>
      <c r="J15" s="49">
        <f>SUM(J13:J14)</f>
        <v>0</v>
      </c>
      <c r="K15" s="49">
        <f>SUM(K13:K14)</f>
        <v>0</v>
      </c>
      <c r="L15" s="29"/>
      <c r="M15" s="49">
        <f>SUM(M13:M14)</f>
        <v>0</v>
      </c>
      <c r="N15" s="49">
        <f>SUM(N13:N14)</f>
        <v>0</v>
      </c>
      <c r="O15" s="49">
        <f>SUM(O13:O14)</f>
        <v>0</v>
      </c>
      <c r="P15" s="50"/>
      <c r="Q15" s="56"/>
      <c r="R15" s="49">
        <f t="shared" ref="R15:AH15" si="1">SUM(R13:R14)</f>
        <v>0</v>
      </c>
      <c r="S15" s="49">
        <f t="shared" si="1"/>
        <v>0</v>
      </c>
      <c r="T15" s="49">
        <f t="shared" si="1"/>
        <v>0</v>
      </c>
      <c r="U15" s="49">
        <f t="shared" si="1"/>
        <v>0</v>
      </c>
      <c r="V15" s="49">
        <f t="shared" si="1"/>
        <v>0</v>
      </c>
      <c r="W15" s="49">
        <f t="shared" si="1"/>
        <v>0</v>
      </c>
      <c r="X15" s="49">
        <f t="shared" si="1"/>
        <v>0</v>
      </c>
      <c r="Y15" s="49">
        <f t="shared" si="1"/>
        <v>0</v>
      </c>
      <c r="Z15" s="49">
        <f t="shared" si="1"/>
        <v>0</v>
      </c>
      <c r="AA15" s="49">
        <f t="shared" si="1"/>
        <v>0</v>
      </c>
      <c r="AB15" s="49">
        <f t="shared" si="1"/>
        <v>0</v>
      </c>
      <c r="AC15" s="49">
        <f t="shared" si="1"/>
        <v>0</v>
      </c>
      <c r="AD15" s="49">
        <f t="shared" si="1"/>
        <v>0</v>
      </c>
      <c r="AE15" s="49">
        <f t="shared" si="1"/>
        <v>0</v>
      </c>
      <c r="AF15" s="49">
        <f t="shared" si="1"/>
        <v>0</v>
      </c>
      <c r="AG15" s="49">
        <f t="shared" si="1"/>
        <v>0</v>
      </c>
      <c r="AH15" s="49">
        <f t="shared" si="1"/>
        <v>0</v>
      </c>
      <c r="AI15" s="61">
        <f>IF(ISERROR(AH15/J15),0,AH15/J15)</f>
        <v>0</v>
      </c>
      <c r="AJ15" s="61">
        <f>IF(ISERROR(AH15/$AH$77),0,AH15/$AH$77)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>
      <c r="A16" s="118" t="s">
        <v>50</v>
      </c>
      <c r="B16" s="118"/>
      <c r="C16" s="118"/>
      <c r="D16" s="118"/>
      <c r="E16" s="118"/>
      <c r="F16" s="23"/>
      <c r="G16" s="24"/>
      <c r="H16" s="25"/>
      <c r="I16" s="25"/>
      <c r="J16" s="88"/>
      <c r="K16" s="43"/>
      <c r="L16" s="44"/>
      <c r="M16" s="45"/>
      <c r="N16" s="45"/>
      <c r="O16" s="45"/>
      <c r="P16" s="24"/>
      <c r="Q16" s="55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57"/>
      <c r="AJ16" s="58"/>
    </row>
    <row r="17" spans="1:106" ht="24.95" customHeight="1" outlineLevel="1">
      <c r="A17" s="26">
        <v>1</v>
      </c>
      <c r="B17" s="26"/>
      <c r="C17" s="27"/>
      <c r="D17" s="28"/>
      <c r="E17" s="27"/>
      <c r="F17" s="27"/>
      <c r="G17" s="27"/>
      <c r="H17" s="28"/>
      <c r="I17" s="28"/>
      <c r="J17" s="110"/>
      <c r="K17" s="47"/>
      <c r="L17" s="27"/>
      <c r="M17" s="48"/>
      <c r="N17" s="48"/>
      <c r="O17" s="48"/>
      <c r="P17" s="27"/>
      <c r="Q17" s="27"/>
      <c r="R17" s="48"/>
      <c r="S17" s="48"/>
      <c r="T17" s="48"/>
      <c r="U17" s="43">
        <f>SUM(R17:T17)</f>
        <v>0</v>
      </c>
      <c r="V17" s="48"/>
      <c r="W17" s="48"/>
      <c r="X17" s="48"/>
      <c r="Y17" s="43">
        <f>SUM(V17:X17)</f>
        <v>0</v>
      </c>
      <c r="Z17" s="48"/>
      <c r="AA17" s="48"/>
      <c r="AB17" s="48"/>
      <c r="AC17" s="43">
        <f>SUM(Z17:AB17)</f>
        <v>0</v>
      </c>
      <c r="AD17" s="48"/>
      <c r="AE17" s="48"/>
      <c r="AF17" s="48"/>
      <c r="AG17" s="43">
        <f>SUM(AD17:AF17)</f>
        <v>0</v>
      </c>
      <c r="AH17" s="43">
        <f>SUM(U17,Y17,AC17,AG17)</f>
        <v>0</v>
      </c>
      <c r="AI17" s="59">
        <f>IF(ISERROR(AH17/J17),0,AH17/J17)</f>
        <v>0</v>
      </c>
      <c r="AJ17" s="59">
        <f>IF(ISERROR(AH17/$AH$77),"-",AH17/$AH$77)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>
      <c r="A18" s="26">
        <v>2</v>
      </c>
      <c r="B18" s="26"/>
      <c r="C18" s="27"/>
      <c r="D18" s="28"/>
      <c r="E18" s="27"/>
      <c r="F18" s="27"/>
      <c r="G18" s="27"/>
      <c r="H18" s="28"/>
      <c r="I18" s="28"/>
      <c r="J18" s="110"/>
      <c r="K18" s="47"/>
      <c r="L18" s="27"/>
      <c r="M18" s="48"/>
      <c r="N18" s="48"/>
      <c r="O18" s="48"/>
      <c r="P18" s="27"/>
      <c r="Q18" s="27"/>
      <c r="R18" s="48"/>
      <c r="S18" s="48"/>
      <c r="T18" s="48"/>
      <c r="U18" s="43">
        <f>SUM(R18:T18)</f>
        <v>0</v>
      </c>
      <c r="V18" s="48"/>
      <c r="W18" s="48"/>
      <c r="X18" s="48"/>
      <c r="Y18" s="43">
        <f>SUM(V18:X18)</f>
        <v>0</v>
      </c>
      <c r="Z18" s="48"/>
      <c r="AA18" s="48"/>
      <c r="AB18" s="48"/>
      <c r="AC18" s="43">
        <f>SUM(Z18:AB18)</f>
        <v>0</v>
      </c>
      <c r="AD18" s="48"/>
      <c r="AE18" s="48"/>
      <c r="AF18" s="48"/>
      <c r="AG18" s="43">
        <f>SUM(AD18:AF18)</f>
        <v>0</v>
      </c>
      <c r="AH18" s="43">
        <f>SUM(U18,Y18,AC18,AG18)</f>
        <v>0</v>
      </c>
      <c r="AI18" s="59">
        <f>IF(ISERROR(AH18/J18),0,AH18/J18)</f>
        <v>0</v>
      </c>
      <c r="AJ18" s="59">
        <f>IF(ISERROR(AH18/$AH$77),"-",AH18/$AH$77)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19" customFormat="1" ht="24.95" customHeight="1">
      <c r="A19" s="117" t="s">
        <v>51</v>
      </c>
      <c r="B19" s="117"/>
      <c r="C19" s="117"/>
      <c r="D19" s="117"/>
      <c r="E19" s="117"/>
      <c r="F19" s="117"/>
      <c r="G19" s="117"/>
      <c r="H19" s="117"/>
      <c r="I19" s="117"/>
      <c r="J19" s="49">
        <f>SUM(J17:J18)</f>
        <v>0</v>
      </c>
      <c r="K19" s="49">
        <f>SUM(K17:K18)</f>
        <v>0</v>
      </c>
      <c r="L19" s="29"/>
      <c r="M19" s="49">
        <f>SUM(M17:M18)</f>
        <v>0</v>
      </c>
      <c r="N19" s="49">
        <f>SUM(N17:N18)</f>
        <v>0</v>
      </c>
      <c r="O19" s="49">
        <f>SUM(O17:O18)</f>
        <v>0</v>
      </c>
      <c r="P19" s="50"/>
      <c r="Q19" s="56"/>
      <c r="R19" s="49">
        <f t="shared" ref="R19:AH19" si="2">SUM(R17:R18)</f>
        <v>0</v>
      </c>
      <c r="S19" s="49">
        <f t="shared" si="2"/>
        <v>0</v>
      </c>
      <c r="T19" s="49">
        <f t="shared" si="2"/>
        <v>0</v>
      </c>
      <c r="U19" s="49">
        <f t="shared" si="2"/>
        <v>0</v>
      </c>
      <c r="V19" s="49">
        <f t="shared" si="2"/>
        <v>0</v>
      </c>
      <c r="W19" s="49">
        <f t="shared" si="2"/>
        <v>0</v>
      </c>
      <c r="X19" s="49">
        <f t="shared" si="2"/>
        <v>0</v>
      </c>
      <c r="Y19" s="49">
        <f t="shared" si="2"/>
        <v>0</v>
      </c>
      <c r="Z19" s="49">
        <f t="shared" si="2"/>
        <v>0</v>
      </c>
      <c r="AA19" s="49">
        <f t="shared" si="2"/>
        <v>0</v>
      </c>
      <c r="AB19" s="49">
        <f t="shared" si="2"/>
        <v>0</v>
      </c>
      <c r="AC19" s="49">
        <f t="shared" si="2"/>
        <v>0</v>
      </c>
      <c r="AD19" s="49">
        <f t="shared" si="2"/>
        <v>0</v>
      </c>
      <c r="AE19" s="49">
        <f t="shared" si="2"/>
        <v>0</v>
      </c>
      <c r="AF19" s="49">
        <f t="shared" si="2"/>
        <v>0</v>
      </c>
      <c r="AG19" s="49">
        <f t="shared" si="2"/>
        <v>0</v>
      </c>
      <c r="AH19" s="49">
        <f t="shared" si="2"/>
        <v>0</v>
      </c>
      <c r="AI19" s="61">
        <f>IF(ISERROR(AH19/J19),0,AH19/J19)</f>
        <v>0</v>
      </c>
      <c r="AJ19" s="61">
        <f>IF(ISERROR(AH19/$AH$77),0,AH19/$AH$77)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>
      <c r="A20" s="118" t="s">
        <v>52</v>
      </c>
      <c r="B20" s="118"/>
      <c r="C20" s="118"/>
      <c r="D20" s="118"/>
      <c r="E20" s="118"/>
      <c r="F20" s="23"/>
      <c r="G20" s="24"/>
      <c r="H20" s="25"/>
      <c r="I20" s="25"/>
      <c r="J20" s="88"/>
      <c r="K20" s="43"/>
      <c r="L20" s="44"/>
      <c r="M20" s="45"/>
      <c r="N20" s="45"/>
      <c r="O20" s="45"/>
      <c r="P20" s="24"/>
      <c r="Q20" s="55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57"/>
      <c r="AJ20" s="58"/>
    </row>
    <row r="21" spans="1:106" ht="24.95" customHeight="1" outlineLevel="1">
      <c r="A21" s="26">
        <v>1</v>
      </c>
      <c r="B21" s="26"/>
      <c r="C21" s="27"/>
      <c r="D21" s="28"/>
      <c r="E21" s="27"/>
      <c r="F21" s="27"/>
      <c r="G21" s="27"/>
      <c r="H21" s="28"/>
      <c r="I21" s="28"/>
      <c r="J21" s="110"/>
      <c r="K21" s="47"/>
      <c r="L21" s="27"/>
      <c r="M21" s="48"/>
      <c r="N21" s="48"/>
      <c r="O21" s="48"/>
      <c r="P21" s="27"/>
      <c r="Q21" s="27"/>
      <c r="R21" s="48"/>
      <c r="S21" s="48"/>
      <c r="T21" s="48"/>
      <c r="U21" s="43">
        <f>SUM(R21:T21)</f>
        <v>0</v>
      </c>
      <c r="V21" s="48"/>
      <c r="W21" s="48"/>
      <c r="X21" s="48"/>
      <c r="Y21" s="43">
        <f>SUM(V21:X21)</f>
        <v>0</v>
      </c>
      <c r="Z21" s="48"/>
      <c r="AA21" s="48"/>
      <c r="AB21" s="48"/>
      <c r="AC21" s="43">
        <f>SUM(Z21:AB21)</f>
        <v>0</v>
      </c>
      <c r="AD21" s="48"/>
      <c r="AE21" s="48"/>
      <c r="AF21" s="48"/>
      <c r="AG21" s="43">
        <f>SUM(AD21:AF21)</f>
        <v>0</v>
      </c>
      <c r="AH21" s="43">
        <f>SUM(U21,Y21,AC21,AG21)</f>
        <v>0</v>
      </c>
      <c r="AI21" s="59">
        <f>IF(ISERROR(AH21/J21),0,AH21/J21)</f>
        <v>0</v>
      </c>
      <c r="AJ21" s="59">
        <f>IF(ISERROR(AH21/$AH$77),"-",AH21/$AH$77)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>
      <c r="A22" s="26">
        <v>2</v>
      </c>
      <c r="B22" s="26"/>
      <c r="C22" s="27"/>
      <c r="D22" s="28"/>
      <c r="E22" s="27"/>
      <c r="F22" s="27"/>
      <c r="G22" s="27"/>
      <c r="H22" s="28"/>
      <c r="I22" s="28"/>
      <c r="J22" s="110"/>
      <c r="K22" s="47"/>
      <c r="L22" s="27"/>
      <c r="M22" s="48"/>
      <c r="N22" s="48"/>
      <c r="O22" s="48"/>
      <c r="P22" s="27"/>
      <c r="Q22" s="27"/>
      <c r="R22" s="48"/>
      <c r="S22" s="48"/>
      <c r="T22" s="48"/>
      <c r="U22" s="43">
        <f>SUM(R22:T22)</f>
        <v>0</v>
      </c>
      <c r="V22" s="48"/>
      <c r="W22" s="48"/>
      <c r="X22" s="48"/>
      <c r="Y22" s="43">
        <f>SUM(V22:X22)</f>
        <v>0</v>
      </c>
      <c r="Z22" s="48"/>
      <c r="AA22" s="48"/>
      <c r="AB22" s="48"/>
      <c r="AC22" s="43">
        <f>SUM(Z22:AB22)</f>
        <v>0</v>
      </c>
      <c r="AD22" s="48"/>
      <c r="AE22" s="48"/>
      <c r="AF22" s="48"/>
      <c r="AG22" s="43">
        <f>SUM(AD22:AF22)</f>
        <v>0</v>
      </c>
      <c r="AH22" s="43">
        <f>SUM(U22,Y22,AC22,AG22)</f>
        <v>0</v>
      </c>
      <c r="AI22" s="59">
        <f>IF(ISERROR(AH22/J22),0,AH22/J22)</f>
        <v>0</v>
      </c>
      <c r="AJ22" s="59">
        <f>IF(ISERROR(AH22/$AH$77),"-",AH22/$AH$77)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19" customFormat="1" ht="24.95" customHeight="1">
      <c r="A23" s="117" t="s">
        <v>53</v>
      </c>
      <c r="B23" s="117"/>
      <c r="C23" s="117"/>
      <c r="D23" s="117"/>
      <c r="E23" s="117"/>
      <c r="F23" s="117"/>
      <c r="G23" s="117"/>
      <c r="H23" s="117"/>
      <c r="I23" s="117"/>
      <c r="J23" s="49">
        <f>SUM(J21:J22)</f>
        <v>0</v>
      </c>
      <c r="K23" s="49">
        <f>SUM(K21:K22)</f>
        <v>0</v>
      </c>
      <c r="L23" s="29"/>
      <c r="M23" s="49">
        <f>SUM(M21:M22)</f>
        <v>0</v>
      </c>
      <c r="N23" s="49">
        <f>SUM(N21:N22)</f>
        <v>0</v>
      </c>
      <c r="O23" s="49">
        <f>SUM(O21:O22)</f>
        <v>0</v>
      </c>
      <c r="P23" s="50"/>
      <c r="Q23" s="56"/>
      <c r="R23" s="49">
        <f t="shared" ref="R23:AH23" si="3">SUM(R21:R22)</f>
        <v>0</v>
      </c>
      <c r="S23" s="49">
        <f t="shared" si="3"/>
        <v>0</v>
      </c>
      <c r="T23" s="49">
        <f t="shared" si="3"/>
        <v>0</v>
      </c>
      <c r="U23" s="49">
        <f t="shared" si="3"/>
        <v>0</v>
      </c>
      <c r="V23" s="49">
        <f t="shared" si="3"/>
        <v>0</v>
      </c>
      <c r="W23" s="49">
        <f t="shared" si="3"/>
        <v>0</v>
      </c>
      <c r="X23" s="49">
        <f t="shared" si="3"/>
        <v>0</v>
      </c>
      <c r="Y23" s="49">
        <f t="shared" si="3"/>
        <v>0</v>
      </c>
      <c r="Z23" s="49">
        <f t="shared" si="3"/>
        <v>0</v>
      </c>
      <c r="AA23" s="49">
        <f t="shared" si="3"/>
        <v>0</v>
      </c>
      <c r="AB23" s="49">
        <f t="shared" si="3"/>
        <v>0</v>
      </c>
      <c r="AC23" s="49">
        <f t="shared" si="3"/>
        <v>0</v>
      </c>
      <c r="AD23" s="49">
        <f t="shared" si="3"/>
        <v>0</v>
      </c>
      <c r="AE23" s="49">
        <f t="shared" si="3"/>
        <v>0</v>
      </c>
      <c r="AF23" s="49">
        <f t="shared" si="3"/>
        <v>0</v>
      </c>
      <c r="AG23" s="49">
        <f t="shared" si="3"/>
        <v>0</v>
      </c>
      <c r="AH23" s="49">
        <f t="shared" si="3"/>
        <v>0</v>
      </c>
      <c r="AI23" s="61">
        <f>IF(ISERROR(AH23/J23),0,AH23/J23)</f>
        <v>0</v>
      </c>
      <c r="AJ23" s="61">
        <f>IF(ISERROR(AH23/$AH$77),0,AH23/$AH$77)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>
      <c r="A24" s="118" t="s">
        <v>54</v>
      </c>
      <c r="B24" s="118"/>
      <c r="C24" s="118"/>
      <c r="D24" s="118"/>
      <c r="E24" s="118"/>
      <c r="F24" s="23"/>
      <c r="G24" s="24"/>
      <c r="H24" s="25"/>
      <c r="I24" s="25"/>
      <c r="J24" s="88"/>
      <c r="K24" s="43"/>
      <c r="L24" s="44"/>
      <c r="M24" s="45"/>
      <c r="N24" s="45"/>
      <c r="O24" s="45"/>
      <c r="P24" s="24"/>
      <c r="Q24" s="55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57"/>
      <c r="AJ24" s="58"/>
    </row>
    <row r="25" spans="1:106" ht="24.95" customHeight="1" outlineLevel="1">
      <c r="A25" s="26">
        <v>1</v>
      </c>
      <c r="B25" s="26"/>
      <c r="C25" s="30"/>
      <c r="D25" s="31"/>
      <c r="E25" s="32"/>
      <c r="F25" s="33"/>
      <c r="G25" s="33"/>
      <c r="H25" s="34"/>
      <c r="I25" s="34"/>
      <c r="J25" s="110">
        <v>720000</v>
      </c>
      <c r="K25" s="51">
        <v>720000</v>
      </c>
      <c r="L25" s="41" t="s">
        <v>55</v>
      </c>
      <c r="M25" s="52"/>
      <c r="N25" s="53"/>
      <c r="O25" s="52"/>
      <c r="P25" s="33"/>
      <c r="Q25" s="33"/>
      <c r="R25" s="48"/>
      <c r="S25" s="48"/>
      <c r="T25" s="48"/>
      <c r="U25" s="43">
        <f>SUM(R25:T25)</f>
        <v>0</v>
      </c>
      <c r="V25" s="48"/>
      <c r="W25" s="48">
        <v>720000</v>
      </c>
      <c r="X25" s="48"/>
      <c r="Y25" s="43">
        <f>SUM(V25:X25)</f>
        <v>720000</v>
      </c>
      <c r="Z25" s="48"/>
      <c r="AA25" s="48"/>
      <c r="AB25" s="48"/>
      <c r="AC25" s="43">
        <f>SUM(Z25:AB25)</f>
        <v>0</v>
      </c>
      <c r="AD25" s="48"/>
      <c r="AE25" s="48">
        <v>0</v>
      </c>
      <c r="AF25" s="48">
        <v>0</v>
      </c>
      <c r="AG25" s="43">
        <f>SUM(AD25:AF25)</f>
        <v>0</v>
      </c>
      <c r="AH25" s="43">
        <f>SUM(U25,Y25,AC25,AG25)</f>
        <v>720000</v>
      </c>
      <c r="AI25" s="59">
        <f>IF(ISERROR(AH25/J25),0,AH25/J25)</f>
        <v>1</v>
      </c>
      <c r="AJ25" s="59">
        <f>IF(ISERROR(AH25/$AH$77),"-",AH25/$AH$77)</f>
        <v>1.0784940350291101E-5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>
      <c r="A26" s="26">
        <v>2</v>
      </c>
      <c r="B26" s="26"/>
      <c r="C26" s="35"/>
      <c r="D26" s="36"/>
      <c r="E26" s="37"/>
      <c r="F26" s="33"/>
      <c r="G26" s="33"/>
      <c r="H26" s="38"/>
      <c r="I26" s="34"/>
      <c r="J26" s="110"/>
      <c r="K26" s="51"/>
      <c r="L26" s="41"/>
      <c r="M26" s="52"/>
      <c r="N26" s="53"/>
      <c r="O26" s="52"/>
      <c r="P26" s="33"/>
      <c r="Q26" s="33"/>
      <c r="R26" s="48"/>
      <c r="S26" s="48"/>
      <c r="T26" s="48"/>
      <c r="U26" s="43">
        <f>SUM(R26:T26)</f>
        <v>0</v>
      </c>
      <c r="V26" s="48"/>
      <c r="W26" s="48"/>
      <c r="X26" s="48"/>
      <c r="Y26" s="43">
        <f>SUM(V26:X26)</f>
        <v>0</v>
      </c>
      <c r="Z26" s="48"/>
      <c r="AA26" s="48"/>
      <c r="AB26" s="48"/>
      <c r="AC26" s="43">
        <f>SUM(Z26:AB26)</f>
        <v>0</v>
      </c>
      <c r="AD26" s="48"/>
      <c r="AE26" s="48">
        <v>0</v>
      </c>
      <c r="AF26" s="48">
        <v>0</v>
      </c>
      <c r="AG26" s="43">
        <f>SUM(AD26:AF26)</f>
        <v>0</v>
      </c>
      <c r="AH26" s="43">
        <f>SUM(U26,Y26,AC26,AG26)</f>
        <v>0</v>
      </c>
      <c r="AI26" s="59">
        <f>IF(ISERROR(AH26/J26),0,AH26/J26)</f>
        <v>0</v>
      </c>
      <c r="AJ26" s="59">
        <f>IF(ISERROR(AH26/$AH$77),"-",AH26/$AH$77)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19" customFormat="1" ht="24.95" customHeight="1">
      <c r="A27" s="117" t="s">
        <v>56</v>
      </c>
      <c r="B27" s="117"/>
      <c r="C27" s="117"/>
      <c r="D27" s="117"/>
      <c r="E27" s="117"/>
      <c r="F27" s="117"/>
      <c r="G27" s="117"/>
      <c r="H27" s="117"/>
      <c r="I27" s="117"/>
      <c r="J27" s="49">
        <f>SUM(J25:J26)</f>
        <v>720000</v>
      </c>
      <c r="K27" s="49">
        <f>SUM(K25:K26)</f>
        <v>720000</v>
      </c>
      <c r="L27" s="29"/>
      <c r="M27" s="49">
        <f>SUM(M25:M26)</f>
        <v>0</v>
      </c>
      <c r="N27" s="49">
        <f>SUM(N25:N26)</f>
        <v>0</v>
      </c>
      <c r="O27" s="49">
        <f>SUM(O25:O26)</f>
        <v>0</v>
      </c>
      <c r="P27" s="50"/>
      <c r="Q27" s="56"/>
      <c r="R27" s="49">
        <f t="shared" ref="R27:AH27" si="4">SUM(R25:R26)</f>
        <v>0</v>
      </c>
      <c r="S27" s="49">
        <f t="shared" si="4"/>
        <v>0</v>
      </c>
      <c r="T27" s="49">
        <f t="shared" si="4"/>
        <v>0</v>
      </c>
      <c r="U27" s="49">
        <f t="shared" si="4"/>
        <v>0</v>
      </c>
      <c r="V27" s="49">
        <f t="shared" si="4"/>
        <v>0</v>
      </c>
      <c r="W27" s="49">
        <f t="shared" si="4"/>
        <v>720000</v>
      </c>
      <c r="X27" s="49">
        <f t="shared" si="4"/>
        <v>0</v>
      </c>
      <c r="Y27" s="49">
        <f t="shared" si="4"/>
        <v>720000</v>
      </c>
      <c r="Z27" s="49">
        <f t="shared" si="4"/>
        <v>0</v>
      </c>
      <c r="AA27" s="49">
        <f t="shared" si="4"/>
        <v>0</v>
      </c>
      <c r="AB27" s="49">
        <f t="shared" si="4"/>
        <v>0</v>
      </c>
      <c r="AC27" s="49">
        <f t="shared" si="4"/>
        <v>0</v>
      </c>
      <c r="AD27" s="49">
        <f t="shared" si="4"/>
        <v>0</v>
      </c>
      <c r="AE27" s="49">
        <f t="shared" si="4"/>
        <v>0</v>
      </c>
      <c r="AF27" s="49">
        <f t="shared" si="4"/>
        <v>0</v>
      </c>
      <c r="AG27" s="49">
        <f t="shared" si="4"/>
        <v>0</v>
      </c>
      <c r="AH27" s="49">
        <f t="shared" si="4"/>
        <v>720000</v>
      </c>
      <c r="AI27" s="61">
        <f>IF(ISERROR(AH27/J27),0,AH27/J27)</f>
        <v>1</v>
      </c>
      <c r="AJ27" s="61">
        <f>IF(ISERROR(AH27/$AH$77),0,AH27/$AH$77)</f>
        <v>1.0784940350291101E-5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>
      <c r="A28" s="118" t="s">
        <v>57</v>
      </c>
      <c r="B28" s="118"/>
      <c r="C28" s="118"/>
      <c r="D28" s="118"/>
      <c r="E28" s="118"/>
      <c r="F28" s="23"/>
      <c r="G28" s="24"/>
      <c r="H28" s="25"/>
      <c r="I28" s="25"/>
      <c r="J28" s="88"/>
      <c r="K28" s="43"/>
      <c r="L28" s="44"/>
      <c r="M28" s="45"/>
      <c r="N28" s="45"/>
      <c r="O28" s="45"/>
      <c r="P28" s="24"/>
      <c r="Q28" s="55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57"/>
      <c r="AJ28" s="58"/>
    </row>
    <row r="29" spans="1:106" ht="24.95" customHeight="1" outlineLevel="1">
      <c r="A29" s="26">
        <v>1</v>
      </c>
      <c r="B29" s="26"/>
      <c r="C29" s="27"/>
      <c r="D29" s="28"/>
      <c r="E29" s="27"/>
      <c r="F29" s="27"/>
      <c r="G29" s="27"/>
      <c r="H29" s="28"/>
      <c r="I29" s="28"/>
      <c r="J29" s="110">
        <v>200000</v>
      </c>
      <c r="K29" s="51">
        <v>200000</v>
      </c>
      <c r="L29" s="41" t="s">
        <v>55</v>
      </c>
      <c r="M29" s="48"/>
      <c r="N29" s="48"/>
      <c r="O29" s="48"/>
      <c r="P29" s="27"/>
      <c r="Q29" s="27"/>
      <c r="R29" s="48"/>
      <c r="S29" s="48"/>
      <c r="T29" s="48"/>
      <c r="U29" s="43">
        <f>SUM(R29:T29)</f>
        <v>0</v>
      </c>
      <c r="V29" s="48"/>
      <c r="W29" s="48"/>
      <c r="X29" s="48"/>
      <c r="Y29" s="43">
        <f>SUM(V29:X29)</f>
        <v>0</v>
      </c>
      <c r="Z29" s="48">
        <v>200000</v>
      </c>
      <c r="AA29" s="48"/>
      <c r="AB29" s="48"/>
      <c r="AC29" s="43">
        <f>SUM(Z29:AB29)</f>
        <v>200000</v>
      </c>
      <c r="AD29" s="48"/>
      <c r="AE29" s="48"/>
      <c r="AF29" s="48"/>
      <c r="AG29" s="43">
        <f>SUM(AD29:AF29)</f>
        <v>0</v>
      </c>
      <c r="AH29" s="43">
        <f>SUM(U29,Y29,AC29,AG29)</f>
        <v>200000</v>
      </c>
      <c r="AI29" s="59">
        <f>IF(ISERROR(AH29/J29),0,AH29/J29)</f>
        <v>1</v>
      </c>
      <c r="AJ29" s="59">
        <f>IF(ISERROR(AH29/$AH$77),"-",AH29/$AH$77)</f>
        <v>2.9958167639697402E-6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>
      <c r="A30" s="26">
        <v>2</v>
      </c>
      <c r="B30" s="26"/>
      <c r="C30" s="27"/>
      <c r="D30" s="28"/>
      <c r="E30" s="27"/>
      <c r="F30" s="27"/>
      <c r="G30" s="27"/>
      <c r="H30" s="28"/>
      <c r="I30" s="28"/>
      <c r="J30" s="110"/>
      <c r="K30" s="47"/>
      <c r="L30" s="27"/>
      <c r="M30" s="48"/>
      <c r="N30" s="48"/>
      <c r="O30" s="48"/>
      <c r="P30" s="27"/>
      <c r="Q30" s="27"/>
      <c r="R30" s="48"/>
      <c r="S30" s="48"/>
      <c r="T30" s="48"/>
      <c r="U30" s="43">
        <f>SUM(R30:T30)</f>
        <v>0</v>
      </c>
      <c r="V30" s="48"/>
      <c r="W30" s="48"/>
      <c r="X30" s="48"/>
      <c r="Y30" s="43">
        <f>SUM(V30:X30)</f>
        <v>0</v>
      </c>
      <c r="Z30" s="48"/>
      <c r="AA30" s="48"/>
      <c r="AB30" s="48"/>
      <c r="AC30" s="43">
        <f>SUM(Z30:AB30)</f>
        <v>0</v>
      </c>
      <c r="AD30" s="48"/>
      <c r="AE30" s="48"/>
      <c r="AF30" s="48"/>
      <c r="AG30" s="43">
        <f>SUM(AD30:AF30)</f>
        <v>0</v>
      </c>
      <c r="AH30" s="43">
        <f>SUM(U30,Y30,AC30,AG30)</f>
        <v>0</v>
      </c>
      <c r="AI30" s="59">
        <f>IF(ISERROR(AH30/J30),0,AH30/J30)</f>
        <v>0</v>
      </c>
      <c r="AJ30" s="59">
        <f>IF(ISERROR(AH30/$AH$77),"-",AH30/$AH$77)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19" customFormat="1" ht="24.95" customHeight="1">
      <c r="A31" s="117" t="s">
        <v>58</v>
      </c>
      <c r="B31" s="117"/>
      <c r="C31" s="117"/>
      <c r="D31" s="117"/>
      <c r="E31" s="117"/>
      <c r="F31" s="117"/>
      <c r="G31" s="117"/>
      <c r="H31" s="117"/>
      <c r="I31" s="117"/>
      <c r="J31" s="49">
        <f>SUM(J29:J30)</f>
        <v>200000</v>
      </c>
      <c r="K31" s="49">
        <f>SUM(K29:K30)</f>
        <v>200000</v>
      </c>
      <c r="L31" s="29"/>
      <c r="M31" s="49">
        <f>SUM(M29:M30)</f>
        <v>0</v>
      </c>
      <c r="N31" s="49">
        <f>SUM(N29:N30)</f>
        <v>0</v>
      </c>
      <c r="O31" s="49">
        <f>SUM(O29:O30)</f>
        <v>0</v>
      </c>
      <c r="P31" s="50"/>
      <c r="Q31" s="56"/>
      <c r="R31" s="49">
        <f t="shared" ref="R31:AH31" si="5">SUM(R29:R30)</f>
        <v>0</v>
      </c>
      <c r="S31" s="49">
        <f t="shared" si="5"/>
        <v>0</v>
      </c>
      <c r="T31" s="49">
        <f t="shared" si="5"/>
        <v>0</v>
      </c>
      <c r="U31" s="49">
        <f t="shared" si="5"/>
        <v>0</v>
      </c>
      <c r="V31" s="49">
        <f t="shared" si="5"/>
        <v>0</v>
      </c>
      <c r="W31" s="49">
        <f t="shared" si="5"/>
        <v>0</v>
      </c>
      <c r="X31" s="49">
        <f t="shared" si="5"/>
        <v>0</v>
      </c>
      <c r="Y31" s="49">
        <f t="shared" si="5"/>
        <v>0</v>
      </c>
      <c r="Z31" s="49">
        <f t="shared" si="5"/>
        <v>200000</v>
      </c>
      <c r="AA31" s="49">
        <f t="shared" si="5"/>
        <v>0</v>
      </c>
      <c r="AB31" s="49">
        <f t="shared" si="5"/>
        <v>0</v>
      </c>
      <c r="AC31" s="49">
        <f t="shared" si="5"/>
        <v>200000</v>
      </c>
      <c r="AD31" s="49">
        <f t="shared" si="5"/>
        <v>0</v>
      </c>
      <c r="AE31" s="49">
        <f t="shared" si="5"/>
        <v>0</v>
      </c>
      <c r="AF31" s="49">
        <f t="shared" si="5"/>
        <v>0</v>
      </c>
      <c r="AG31" s="49">
        <f t="shared" si="5"/>
        <v>0</v>
      </c>
      <c r="AH31" s="49">
        <f t="shared" si="5"/>
        <v>200000</v>
      </c>
      <c r="AI31" s="61">
        <f>IF(ISERROR(AH31/J31),0,AH31/J31)</f>
        <v>1</v>
      </c>
      <c r="AJ31" s="61">
        <f>IF(ISERROR(AH31/$AH$77),0,AH31/$AH$77)</f>
        <v>2.9958167639697402E-6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>
      <c r="A32" s="118" t="s">
        <v>59</v>
      </c>
      <c r="B32" s="118"/>
      <c r="C32" s="118"/>
      <c r="D32" s="118"/>
      <c r="E32" s="118"/>
      <c r="F32" s="23"/>
      <c r="G32" s="24"/>
      <c r="H32" s="25"/>
      <c r="I32" s="25"/>
      <c r="J32" s="88"/>
      <c r="K32" s="43"/>
      <c r="L32" s="44"/>
      <c r="M32" s="45"/>
      <c r="N32" s="45"/>
      <c r="O32" s="45"/>
      <c r="P32" s="24"/>
      <c r="Q32" s="55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57"/>
      <c r="AJ32" s="58"/>
    </row>
    <row r="33" spans="1:106" ht="24.95" customHeight="1" outlineLevel="1">
      <c r="A33" s="26">
        <v>1</v>
      </c>
      <c r="B33" s="26"/>
      <c r="C33" s="27"/>
      <c r="D33" s="28"/>
      <c r="E33" s="27"/>
      <c r="F33" s="27"/>
      <c r="G33" s="27"/>
      <c r="H33" s="28"/>
      <c r="I33" s="28"/>
      <c r="J33" s="110"/>
      <c r="K33" s="47"/>
      <c r="L33" s="27"/>
      <c r="M33" s="48"/>
      <c r="N33" s="48"/>
      <c r="O33" s="48"/>
      <c r="P33" s="27"/>
      <c r="Q33" s="27"/>
      <c r="R33" s="48"/>
      <c r="S33" s="48"/>
      <c r="T33" s="48"/>
      <c r="U33" s="43">
        <f>SUM(R33:T33)</f>
        <v>0</v>
      </c>
      <c r="V33" s="48"/>
      <c r="W33" s="48"/>
      <c r="X33" s="48"/>
      <c r="Y33" s="43">
        <f>SUM(V33:X33)</f>
        <v>0</v>
      </c>
      <c r="Z33" s="48"/>
      <c r="AA33" s="48"/>
      <c r="AB33" s="48"/>
      <c r="AC33" s="43">
        <f>SUM(Z33:AB33)</f>
        <v>0</v>
      </c>
      <c r="AD33" s="48"/>
      <c r="AE33" s="48"/>
      <c r="AF33" s="48"/>
      <c r="AG33" s="43">
        <f>SUM(AD33:AF33)</f>
        <v>0</v>
      </c>
      <c r="AH33" s="43">
        <f>SUM(U33,Y33,AC33,AG33)</f>
        <v>0</v>
      </c>
      <c r="AI33" s="59">
        <f>IF(ISERROR(AH33/J33),0,AH33/J33)</f>
        <v>0</v>
      </c>
      <c r="AJ33" s="59">
        <f>IF(ISERROR(AH33/$AH$77),"-",AH33/$AH$77)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>
      <c r="A34" s="26">
        <v>2</v>
      </c>
      <c r="B34" s="26"/>
      <c r="C34" s="27"/>
      <c r="D34" s="28"/>
      <c r="E34" s="27"/>
      <c r="F34" s="27"/>
      <c r="G34" s="27"/>
      <c r="H34" s="28"/>
      <c r="I34" s="28"/>
      <c r="J34" s="110"/>
      <c r="K34" s="47"/>
      <c r="L34" s="27"/>
      <c r="M34" s="48"/>
      <c r="N34" s="48"/>
      <c r="O34" s="48"/>
      <c r="P34" s="27"/>
      <c r="Q34" s="27"/>
      <c r="R34" s="48"/>
      <c r="S34" s="48"/>
      <c r="T34" s="48"/>
      <c r="U34" s="43">
        <f>SUM(R34:T34)</f>
        <v>0</v>
      </c>
      <c r="V34" s="48"/>
      <c r="W34" s="48"/>
      <c r="X34" s="48"/>
      <c r="Y34" s="43">
        <f>SUM(V34:X34)</f>
        <v>0</v>
      </c>
      <c r="Z34" s="48"/>
      <c r="AA34" s="48"/>
      <c r="AB34" s="48"/>
      <c r="AC34" s="43">
        <f>SUM(Z34:AB34)</f>
        <v>0</v>
      </c>
      <c r="AD34" s="48"/>
      <c r="AE34" s="48"/>
      <c r="AF34" s="48"/>
      <c r="AG34" s="43">
        <f>SUM(AD34:AF34)</f>
        <v>0</v>
      </c>
      <c r="AH34" s="43">
        <f>SUM(U34,Y34,AC34,AG34)</f>
        <v>0</v>
      </c>
      <c r="AI34" s="59">
        <f>IF(ISERROR(AH34/J34),0,AH34/J34)</f>
        <v>0</v>
      </c>
      <c r="AJ34" s="59">
        <f>IF(ISERROR(AH34/$AH$77),"-",AH34/$AH$77)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19" customFormat="1" ht="24.95" customHeight="1">
      <c r="A35" s="117" t="s">
        <v>60</v>
      </c>
      <c r="B35" s="117"/>
      <c r="C35" s="117"/>
      <c r="D35" s="117"/>
      <c r="E35" s="117"/>
      <c r="F35" s="117"/>
      <c r="G35" s="117"/>
      <c r="H35" s="117"/>
      <c r="I35" s="117"/>
      <c r="J35" s="49">
        <f>SUM(J33:J34)</f>
        <v>0</v>
      </c>
      <c r="K35" s="49">
        <f>SUM(K33:K34)</f>
        <v>0</v>
      </c>
      <c r="L35" s="29"/>
      <c r="M35" s="49">
        <f>SUM(M33:M34)</f>
        <v>0</v>
      </c>
      <c r="N35" s="49">
        <f>SUM(N33:N34)</f>
        <v>0</v>
      </c>
      <c r="O35" s="49">
        <f>SUM(O33:O34)</f>
        <v>0</v>
      </c>
      <c r="P35" s="50"/>
      <c r="Q35" s="56"/>
      <c r="R35" s="49">
        <f t="shared" ref="R35:AH35" si="6">SUM(R33:R34)</f>
        <v>0</v>
      </c>
      <c r="S35" s="49">
        <f t="shared" si="6"/>
        <v>0</v>
      </c>
      <c r="T35" s="49">
        <f t="shared" si="6"/>
        <v>0</v>
      </c>
      <c r="U35" s="49">
        <f t="shared" si="6"/>
        <v>0</v>
      </c>
      <c r="V35" s="49">
        <f t="shared" si="6"/>
        <v>0</v>
      </c>
      <c r="W35" s="49">
        <f t="shared" si="6"/>
        <v>0</v>
      </c>
      <c r="X35" s="49">
        <f t="shared" si="6"/>
        <v>0</v>
      </c>
      <c r="Y35" s="49">
        <f t="shared" si="6"/>
        <v>0</v>
      </c>
      <c r="Z35" s="49">
        <f t="shared" si="6"/>
        <v>0</v>
      </c>
      <c r="AA35" s="49">
        <f t="shared" si="6"/>
        <v>0</v>
      </c>
      <c r="AB35" s="49">
        <f t="shared" si="6"/>
        <v>0</v>
      </c>
      <c r="AC35" s="49">
        <f t="shared" si="6"/>
        <v>0</v>
      </c>
      <c r="AD35" s="49">
        <f t="shared" si="6"/>
        <v>0</v>
      </c>
      <c r="AE35" s="49">
        <f t="shared" si="6"/>
        <v>0</v>
      </c>
      <c r="AF35" s="49">
        <f t="shared" si="6"/>
        <v>0</v>
      </c>
      <c r="AG35" s="49">
        <f t="shared" si="6"/>
        <v>0</v>
      </c>
      <c r="AH35" s="49">
        <f t="shared" si="6"/>
        <v>0</v>
      </c>
      <c r="AI35" s="61">
        <f>IF(ISERROR(AH35/J35),0,AH35/J35)</f>
        <v>0</v>
      </c>
      <c r="AJ35" s="61">
        <f>IF(ISERROR(AH35/$AH$77),0,AH35/$AH$77)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>
      <c r="A36" s="118" t="s">
        <v>61</v>
      </c>
      <c r="B36" s="118"/>
      <c r="C36" s="118"/>
      <c r="D36" s="118"/>
      <c r="E36" s="118"/>
      <c r="F36" s="23"/>
      <c r="G36" s="24"/>
      <c r="H36" s="39"/>
      <c r="I36" s="39"/>
      <c r="J36" s="88"/>
      <c r="K36" s="43"/>
      <c r="L36" s="44"/>
      <c r="M36" s="45"/>
      <c r="N36" s="45"/>
      <c r="O36" s="45"/>
      <c r="P36" s="24"/>
      <c r="Q36" s="55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57"/>
      <c r="AJ36" s="58"/>
    </row>
    <row r="37" spans="1:106" ht="24.95" customHeight="1" outlineLevel="1">
      <c r="A37" s="26">
        <v>1</v>
      </c>
      <c r="B37" s="26"/>
      <c r="C37" s="27"/>
      <c r="D37" s="28"/>
      <c r="E37" s="27"/>
      <c r="F37" s="27"/>
      <c r="G37" s="27"/>
      <c r="H37" s="28"/>
      <c r="I37" s="28"/>
      <c r="J37" s="110"/>
      <c r="K37" s="47"/>
      <c r="L37" s="27"/>
      <c r="M37" s="48"/>
      <c r="N37" s="48"/>
      <c r="O37" s="48"/>
      <c r="P37" s="27"/>
      <c r="Q37" s="27"/>
      <c r="R37" s="48"/>
      <c r="S37" s="48"/>
      <c r="T37" s="48"/>
      <c r="U37" s="43">
        <f>SUM(R37:T37)</f>
        <v>0</v>
      </c>
      <c r="V37" s="48"/>
      <c r="W37" s="48"/>
      <c r="X37" s="48"/>
      <c r="Y37" s="43">
        <f>SUM(V37:X37)</f>
        <v>0</v>
      </c>
      <c r="Z37" s="48"/>
      <c r="AA37" s="48"/>
      <c r="AB37" s="48"/>
      <c r="AC37" s="43">
        <f>SUM(Z37:AB37)</f>
        <v>0</v>
      </c>
      <c r="AD37" s="48"/>
      <c r="AE37" s="48"/>
      <c r="AF37" s="48"/>
      <c r="AG37" s="43">
        <f>SUM(AD37:AF37)</f>
        <v>0</v>
      </c>
      <c r="AH37" s="43">
        <f>SUM(U37,Y37,AC37,AG37)</f>
        <v>0</v>
      </c>
      <c r="AI37" s="59">
        <f>IF(ISERROR(AH37/J37),0,AH37/J37)</f>
        <v>0</v>
      </c>
      <c r="AJ37" s="59">
        <f>IF(ISERROR(AH37/$AH$77),"-",AH37/$AH$77)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>
      <c r="A38" s="26">
        <v>2</v>
      </c>
      <c r="B38" s="26"/>
      <c r="C38" s="27"/>
      <c r="D38" s="28"/>
      <c r="E38" s="27"/>
      <c r="F38" s="27"/>
      <c r="G38" s="27"/>
      <c r="H38" s="28"/>
      <c r="I38" s="28"/>
      <c r="J38" s="110"/>
      <c r="K38" s="47"/>
      <c r="L38" s="27"/>
      <c r="M38" s="48"/>
      <c r="N38" s="48"/>
      <c r="O38" s="48"/>
      <c r="P38" s="27"/>
      <c r="Q38" s="27"/>
      <c r="R38" s="48"/>
      <c r="S38" s="48"/>
      <c r="T38" s="48"/>
      <c r="U38" s="43">
        <f>SUM(R38:T38)</f>
        <v>0</v>
      </c>
      <c r="V38" s="48"/>
      <c r="W38" s="48"/>
      <c r="X38" s="48"/>
      <c r="Y38" s="43">
        <f>SUM(V38:X38)</f>
        <v>0</v>
      </c>
      <c r="Z38" s="48"/>
      <c r="AA38" s="48"/>
      <c r="AB38" s="48"/>
      <c r="AC38" s="43">
        <f>SUM(Z38:AB38)</f>
        <v>0</v>
      </c>
      <c r="AD38" s="48"/>
      <c r="AE38" s="48"/>
      <c r="AF38" s="48"/>
      <c r="AG38" s="43">
        <f>SUM(AD38:AF38)</f>
        <v>0</v>
      </c>
      <c r="AH38" s="43">
        <f>SUM(U38,Y38,AC38,AG38)</f>
        <v>0</v>
      </c>
      <c r="AI38" s="59">
        <f>IF(ISERROR(AH38/J38),0,AH38/J38)</f>
        <v>0</v>
      </c>
      <c r="AJ38" s="59">
        <f>IF(ISERROR(AH38/$AH$77),"-",AH38/$AH$77)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19" customFormat="1" ht="24.95" customHeight="1">
      <c r="A39" s="117" t="s">
        <v>62</v>
      </c>
      <c r="B39" s="117"/>
      <c r="C39" s="117"/>
      <c r="D39" s="117"/>
      <c r="E39" s="117"/>
      <c r="F39" s="117"/>
      <c r="G39" s="117"/>
      <c r="H39" s="117"/>
      <c r="I39" s="117"/>
      <c r="J39" s="49">
        <f>SUM(J37:J38)</f>
        <v>0</v>
      </c>
      <c r="K39" s="49">
        <f>SUM(K37:K38)</f>
        <v>0</v>
      </c>
      <c r="L39" s="29"/>
      <c r="M39" s="49">
        <f>SUM(M37:M38)</f>
        <v>0</v>
      </c>
      <c r="N39" s="49">
        <f>SUM(N37:N38)</f>
        <v>0</v>
      </c>
      <c r="O39" s="49">
        <f>SUM(O37:O38)</f>
        <v>0</v>
      </c>
      <c r="P39" s="50"/>
      <c r="Q39" s="56"/>
      <c r="R39" s="49">
        <f t="shared" ref="R39:AH39" si="7">SUM(R37:R38)</f>
        <v>0</v>
      </c>
      <c r="S39" s="49">
        <f t="shared" si="7"/>
        <v>0</v>
      </c>
      <c r="T39" s="49">
        <f t="shared" si="7"/>
        <v>0</v>
      </c>
      <c r="U39" s="49">
        <f t="shared" si="7"/>
        <v>0</v>
      </c>
      <c r="V39" s="49">
        <f t="shared" si="7"/>
        <v>0</v>
      </c>
      <c r="W39" s="49">
        <f t="shared" si="7"/>
        <v>0</v>
      </c>
      <c r="X39" s="49">
        <f t="shared" si="7"/>
        <v>0</v>
      </c>
      <c r="Y39" s="49">
        <f t="shared" si="7"/>
        <v>0</v>
      </c>
      <c r="Z39" s="49">
        <f t="shared" si="7"/>
        <v>0</v>
      </c>
      <c r="AA39" s="49">
        <f t="shared" si="7"/>
        <v>0</v>
      </c>
      <c r="AB39" s="49">
        <f t="shared" si="7"/>
        <v>0</v>
      </c>
      <c r="AC39" s="49">
        <f t="shared" si="7"/>
        <v>0</v>
      </c>
      <c r="AD39" s="49">
        <f t="shared" si="7"/>
        <v>0</v>
      </c>
      <c r="AE39" s="49">
        <f t="shared" si="7"/>
        <v>0</v>
      </c>
      <c r="AF39" s="49">
        <f t="shared" si="7"/>
        <v>0</v>
      </c>
      <c r="AG39" s="49">
        <f t="shared" si="7"/>
        <v>0</v>
      </c>
      <c r="AH39" s="49">
        <f t="shared" si="7"/>
        <v>0</v>
      </c>
      <c r="AI39" s="61">
        <f>IF(ISERROR(AH39/J39),0,AH39/J39)</f>
        <v>0</v>
      </c>
      <c r="AJ39" s="61">
        <f>IF(ISERROR(AH39/$AH$77),0,AH39/$AH$77)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>
      <c r="A40" s="118" t="s">
        <v>63</v>
      </c>
      <c r="B40" s="118"/>
      <c r="C40" s="118"/>
      <c r="D40" s="118"/>
      <c r="E40" s="118"/>
      <c r="F40" s="23"/>
      <c r="G40" s="24"/>
      <c r="H40" s="25"/>
      <c r="I40" s="25"/>
      <c r="J40" s="113">
        <v>711002</v>
      </c>
      <c r="K40" s="43"/>
      <c r="L40" s="44"/>
      <c r="M40" s="45"/>
      <c r="N40" s="45"/>
      <c r="O40" s="45"/>
      <c r="P40" s="24"/>
      <c r="Q40" s="55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57"/>
      <c r="AJ40" s="58"/>
    </row>
    <row r="41" spans="1:106" ht="24.95" customHeight="1" outlineLevel="1">
      <c r="A41" s="26">
        <v>1</v>
      </c>
      <c r="B41" s="26"/>
      <c r="C41" s="30"/>
      <c r="D41" s="31"/>
      <c r="E41" s="32"/>
      <c r="F41" s="33"/>
      <c r="G41" s="33"/>
      <c r="H41" s="40"/>
      <c r="I41" s="40"/>
      <c r="J41" s="114"/>
      <c r="K41" s="51">
        <v>711002</v>
      </c>
      <c r="L41" s="42" t="s">
        <v>64</v>
      </c>
      <c r="M41" s="52"/>
      <c r="N41" s="53"/>
      <c r="O41" s="52"/>
      <c r="P41" s="33"/>
      <c r="Q41" s="33"/>
      <c r="R41" s="48">
        <v>711002</v>
      </c>
      <c r="S41" s="48"/>
      <c r="T41" s="48"/>
      <c r="U41" s="43">
        <f>SUM(R41:T41)</f>
        <v>711002</v>
      </c>
      <c r="V41" s="48"/>
      <c r="W41" s="48"/>
      <c r="X41" s="48"/>
      <c r="Y41" s="43">
        <f>SUM(V41:X41)</f>
        <v>0</v>
      </c>
      <c r="Z41" s="48"/>
      <c r="AA41" s="48"/>
      <c r="AB41" s="48"/>
      <c r="AC41" s="43">
        <f>SUM(Z41:AB41)</f>
        <v>0</v>
      </c>
      <c r="AD41" s="48"/>
      <c r="AE41" s="48">
        <v>0</v>
      </c>
      <c r="AF41" s="48">
        <v>0</v>
      </c>
      <c r="AG41" s="43">
        <f>SUM(AD41:AF41)</f>
        <v>0</v>
      </c>
      <c r="AH41" s="43">
        <f>SUM(U41,Y41,AC41,AG41)</f>
        <v>711002</v>
      </c>
      <c r="AI41" s="59">
        <f>IF(ISERROR(AH41/J40),0,AH41/J40)</f>
        <v>1</v>
      </c>
      <c r="AJ41" s="59">
        <f>IF(ISERROR(AH41/$AH$77),"-",AH41/$AH$77)</f>
        <v>1.0650158554080099E-5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>
      <c r="A42" s="26">
        <v>2</v>
      </c>
      <c r="B42" s="26"/>
      <c r="C42" s="27"/>
      <c r="D42" s="28"/>
      <c r="E42" s="27"/>
      <c r="F42" s="27"/>
      <c r="G42" s="27"/>
      <c r="H42" s="28"/>
      <c r="I42" s="28"/>
      <c r="J42" s="115"/>
      <c r="K42" s="47"/>
      <c r="L42" s="27"/>
      <c r="M42" s="48"/>
      <c r="N42" s="48"/>
      <c r="O42" s="48"/>
      <c r="P42" s="27"/>
      <c r="Q42" s="27"/>
      <c r="R42" s="48"/>
      <c r="S42" s="48"/>
      <c r="T42" s="48"/>
      <c r="U42" s="43">
        <f>SUM(R42:T42)</f>
        <v>0</v>
      </c>
      <c r="V42" s="48"/>
      <c r="W42" s="48"/>
      <c r="X42" s="48"/>
      <c r="Y42" s="43">
        <f>SUM(V42:X42)</f>
        <v>0</v>
      </c>
      <c r="Z42" s="48"/>
      <c r="AA42" s="48"/>
      <c r="AB42" s="48"/>
      <c r="AC42" s="43">
        <f>SUM(Z42:AB42)</f>
        <v>0</v>
      </c>
      <c r="AD42" s="48"/>
      <c r="AE42" s="48"/>
      <c r="AF42" s="48"/>
      <c r="AG42" s="43">
        <f>SUM(AD42:AF42)</f>
        <v>0</v>
      </c>
      <c r="AH42" s="43">
        <f>SUM(U42,Y42,AC42,AG42)</f>
        <v>0</v>
      </c>
      <c r="AI42" s="59">
        <f>IF(ISERROR(AH42/J42),0,AH42/J42)</f>
        <v>0</v>
      </c>
      <c r="AJ42" s="59">
        <f>IF(ISERROR(AH42/$AH$77),"-",AH42/$AH$77)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19" customFormat="1" ht="24.95" customHeight="1">
      <c r="A43" s="117" t="s">
        <v>65</v>
      </c>
      <c r="B43" s="117"/>
      <c r="C43" s="117"/>
      <c r="D43" s="117"/>
      <c r="E43" s="117"/>
      <c r="F43" s="117"/>
      <c r="G43" s="117"/>
      <c r="H43" s="117"/>
      <c r="I43" s="117"/>
      <c r="J43" s="49">
        <f>SUM(J40:J42)</f>
        <v>711002</v>
      </c>
      <c r="K43" s="49">
        <f>SUM(K41:K42)</f>
        <v>711002</v>
      </c>
      <c r="L43" s="29"/>
      <c r="M43" s="49">
        <f>SUM(M41:M42)</f>
        <v>0</v>
      </c>
      <c r="N43" s="49">
        <f>SUM(N41:N42)</f>
        <v>0</v>
      </c>
      <c r="O43" s="49">
        <f>SUM(O41:O42)</f>
        <v>0</v>
      </c>
      <c r="P43" s="50"/>
      <c r="Q43" s="56"/>
      <c r="R43" s="49">
        <f t="shared" ref="R43:AH43" si="8">SUM(R41:R42)</f>
        <v>711002</v>
      </c>
      <c r="S43" s="49">
        <f t="shared" si="8"/>
        <v>0</v>
      </c>
      <c r="T43" s="49">
        <f t="shared" si="8"/>
        <v>0</v>
      </c>
      <c r="U43" s="49">
        <f t="shared" si="8"/>
        <v>711002</v>
      </c>
      <c r="V43" s="49">
        <f t="shared" si="8"/>
        <v>0</v>
      </c>
      <c r="W43" s="49">
        <f t="shared" si="8"/>
        <v>0</v>
      </c>
      <c r="X43" s="49">
        <f t="shared" si="8"/>
        <v>0</v>
      </c>
      <c r="Y43" s="49">
        <f t="shared" si="8"/>
        <v>0</v>
      </c>
      <c r="Z43" s="49">
        <f t="shared" si="8"/>
        <v>0</v>
      </c>
      <c r="AA43" s="49">
        <f t="shared" si="8"/>
        <v>0</v>
      </c>
      <c r="AB43" s="49">
        <f t="shared" si="8"/>
        <v>0</v>
      </c>
      <c r="AC43" s="49">
        <f t="shared" si="8"/>
        <v>0</v>
      </c>
      <c r="AD43" s="49">
        <f t="shared" si="8"/>
        <v>0</v>
      </c>
      <c r="AE43" s="49">
        <f t="shared" si="8"/>
        <v>0</v>
      </c>
      <c r="AF43" s="49">
        <f t="shared" si="8"/>
        <v>0</v>
      </c>
      <c r="AG43" s="49">
        <f t="shared" si="8"/>
        <v>0</v>
      </c>
      <c r="AH43" s="49">
        <f t="shared" si="8"/>
        <v>711002</v>
      </c>
      <c r="AI43" s="61">
        <f>IF(ISERROR(AH43/J43),0,AH43/J43)</f>
        <v>1</v>
      </c>
      <c r="AJ43" s="61">
        <f>IF(ISERROR(AH43/$AH$77),0,AH43/$AH$77)</f>
        <v>1.0650158554080099E-5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>
      <c r="A44" s="118" t="s">
        <v>66</v>
      </c>
      <c r="B44" s="118"/>
      <c r="C44" s="118"/>
      <c r="D44" s="118"/>
      <c r="E44" s="118"/>
      <c r="F44" s="23"/>
      <c r="G44" s="24"/>
      <c r="H44" s="25"/>
      <c r="I44" s="25"/>
      <c r="J44" s="88"/>
      <c r="K44" s="43"/>
      <c r="L44" s="44"/>
      <c r="M44" s="45"/>
      <c r="N44" s="45"/>
      <c r="O44" s="45"/>
      <c r="P44" s="24"/>
      <c r="Q44" s="55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57"/>
      <c r="AJ44" s="58"/>
    </row>
    <row r="45" spans="1:106" ht="24.95" customHeight="1" outlineLevel="1">
      <c r="A45" s="26">
        <v>1</v>
      </c>
      <c r="B45" s="26"/>
      <c r="C45" s="30"/>
      <c r="D45" s="31"/>
      <c r="E45" s="32"/>
      <c r="F45" s="33"/>
      <c r="G45" s="33"/>
      <c r="H45" s="40"/>
      <c r="I45" s="40"/>
      <c r="J45" s="110"/>
      <c r="K45" s="51"/>
      <c r="L45" s="41"/>
      <c r="M45" s="52"/>
      <c r="N45" s="53"/>
      <c r="O45" s="52"/>
      <c r="P45" s="33"/>
      <c r="Q45" s="33"/>
      <c r="R45" s="48">
        <v>0</v>
      </c>
      <c r="S45" s="48">
        <v>0</v>
      </c>
      <c r="T45" s="48">
        <v>0</v>
      </c>
      <c r="U45" s="43">
        <f>SUM(R45:T45)</f>
        <v>0</v>
      </c>
      <c r="V45" s="48">
        <v>0</v>
      </c>
      <c r="W45" s="48">
        <v>0</v>
      </c>
      <c r="X45" s="48">
        <v>0</v>
      </c>
      <c r="Y45" s="43">
        <f>SUM(V45:X45)</f>
        <v>0</v>
      </c>
      <c r="Z45" s="48">
        <v>0</v>
      </c>
      <c r="AA45" s="48">
        <v>0</v>
      </c>
      <c r="AB45" s="48">
        <v>0</v>
      </c>
      <c r="AC45" s="43">
        <f>SUM(Z45:AB45)</f>
        <v>0</v>
      </c>
      <c r="AD45" s="48">
        <v>0</v>
      </c>
      <c r="AE45" s="48">
        <v>0</v>
      </c>
      <c r="AF45" s="48">
        <v>0</v>
      </c>
      <c r="AG45" s="43">
        <f>SUM(AD45:AF45)</f>
        <v>0</v>
      </c>
      <c r="AH45" s="43">
        <f>SUM(U45,Y45,AC45,AG45)</f>
        <v>0</v>
      </c>
      <c r="AI45" s="59">
        <f>IF(ISERROR(AH45/J45),0,AH45/J45)</f>
        <v>0</v>
      </c>
      <c r="AJ45" s="59">
        <f>IF(ISERROR(AH45/$AH$77),"-",AH45/$AH$77)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>
      <c r="A46" s="26">
        <v>2</v>
      </c>
      <c r="B46" s="26"/>
      <c r="C46" s="27"/>
      <c r="D46" s="28"/>
      <c r="E46" s="27"/>
      <c r="F46" s="27"/>
      <c r="G46" s="27"/>
      <c r="H46" s="28"/>
      <c r="I46" s="28"/>
      <c r="J46" s="110"/>
      <c r="K46" s="51"/>
      <c r="L46" s="27"/>
      <c r="M46" s="48"/>
      <c r="N46" s="48"/>
      <c r="O46" s="48"/>
      <c r="P46" s="27"/>
      <c r="Q46" s="27"/>
      <c r="R46" s="48"/>
      <c r="S46" s="48"/>
      <c r="T46" s="48"/>
      <c r="U46" s="43">
        <f>SUM(R46:T46)</f>
        <v>0</v>
      </c>
      <c r="V46" s="48"/>
      <c r="W46" s="48"/>
      <c r="X46" s="48"/>
      <c r="Y46" s="43">
        <f>SUM(V46:X46)</f>
        <v>0</v>
      </c>
      <c r="Z46" s="48"/>
      <c r="AA46" s="48"/>
      <c r="AB46" s="48"/>
      <c r="AC46" s="43">
        <f>SUM(Z46:AB46)</f>
        <v>0</v>
      </c>
      <c r="AD46" s="48"/>
      <c r="AE46" s="48"/>
      <c r="AF46" s="48"/>
      <c r="AG46" s="43">
        <f>SUM(AD46:AF46)</f>
        <v>0</v>
      </c>
      <c r="AH46" s="43">
        <f>SUM(U46,Y46,AC46,AG46)</f>
        <v>0</v>
      </c>
      <c r="AI46" s="59">
        <f>IF(ISERROR(AH46/J46),0,AH46/J46)</f>
        <v>0</v>
      </c>
      <c r="AJ46" s="59">
        <f>IF(ISERROR(AH46/$AH$77),"-",AH46/$AH$77)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19" customFormat="1" ht="24.95" customHeight="1">
      <c r="A47" s="117" t="s">
        <v>67</v>
      </c>
      <c r="B47" s="117"/>
      <c r="C47" s="117"/>
      <c r="D47" s="117"/>
      <c r="E47" s="117"/>
      <c r="F47" s="117"/>
      <c r="G47" s="117"/>
      <c r="H47" s="117"/>
      <c r="I47" s="117"/>
      <c r="J47" s="49">
        <f>SUM(J45:J46)</f>
        <v>0</v>
      </c>
      <c r="K47" s="49">
        <f>SUM(K45:K46)</f>
        <v>0</v>
      </c>
      <c r="L47" s="29"/>
      <c r="M47" s="49">
        <f>SUM(M45:M46)</f>
        <v>0</v>
      </c>
      <c r="N47" s="49">
        <f>SUM(N45:N46)</f>
        <v>0</v>
      </c>
      <c r="O47" s="49">
        <f>SUM(O45:O46)</f>
        <v>0</v>
      </c>
      <c r="P47" s="50"/>
      <c r="Q47" s="56"/>
      <c r="R47" s="49">
        <f t="shared" ref="R47:AH47" si="9">SUM(R45:R46)</f>
        <v>0</v>
      </c>
      <c r="S47" s="49">
        <f t="shared" si="9"/>
        <v>0</v>
      </c>
      <c r="T47" s="49">
        <f t="shared" si="9"/>
        <v>0</v>
      </c>
      <c r="U47" s="49">
        <f t="shared" si="9"/>
        <v>0</v>
      </c>
      <c r="V47" s="49">
        <f t="shared" si="9"/>
        <v>0</v>
      </c>
      <c r="W47" s="49">
        <f t="shared" si="9"/>
        <v>0</v>
      </c>
      <c r="X47" s="49">
        <f t="shared" si="9"/>
        <v>0</v>
      </c>
      <c r="Y47" s="49">
        <f t="shared" si="9"/>
        <v>0</v>
      </c>
      <c r="Z47" s="49">
        <f t="shared" si="9"/>
        <v>0</v>
      </c>
      <c r="AA47" s="49">
        <f t="shared" si="9"/>
        <v>0</v>
      </c>
      <c r="AB47" s="49">
        <f t="shared" si="9"/>
        <v>0</v>
      </c>
      <c r="AC47" s="49">
        <f t="shared" si="9"/>
        <v>0</v>
      </c>
      <c r="AD47" s="49">
        <f t="shared" si="9"/>
        <v>0</v>
      </c>
      <c r="AE47" s="49">
        <f t="shared" si="9"/>
        <v>0</v>
      </c>
      <c r="AF47" s="49">
        <f t="shared" si="9"/>
        <v>0</v>
      </c>
      <c r="AG47" s="49">
        <f t="shared" si="9"/>
        <v>0</v>
      </c>
      <c r="AH47" s="49">
        <f t="shared" si="9"/>
        <v>0</v>
      </c>
      <c r="AI47" s="61">
        <f>IF(ISERROR(AH47/J47),0,AH47/J47)</f>
        <v>0</v>
      </c>
      <c r="AJ47" s="61">
        <f>IF(ISERROR(AH47/$AH$77),0,AH47/$AH$77)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>
      <c r="A48" s="118" t="s">
        <v>68</v>
      </c>
      <c r="B48" s="118"/>
      <c r="C48" s="118"/>
      <c r="D48" s="118"/>
      <c r="E48" s="118"/>
      <c r="F48" s="23"/>
      <c r="G48" s="24"/>
      <c r="H48" s="25"/>
      <c r="I48" s="25"/>
      <c r="J48" s="88"/>
      <c r="K48" s="43"/>
      <c r="L48" s="44"/>
      <c r="M48" s="45"/>
      <c r="N48" s="45"/>
      <c r="O48" s="45"/>
      <c r="P48" s="24"/>
      <c r="Q48" s="55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57"/>
      <c r="AJ48" s="58"/>
    </row>
    <row r="49" spans="1:106" ht="24.95" customHeight="1" outlineLevel="1">
      <c r="A49" s="26">
        <v>1</v>
      </c>
      <c r="B49" s="41"/>
      <c r="C49" s="41"/>
      <c r="D49" s="34"/>
      <c r="E49" s="42"/>
      <c r="F49" s="42"/>
      <c r="G49" s="24"/>
      <c r="H49" s="40"/>
      <c r="I49" s="40"/>
      <c r="J49" s="110"/>
      <c r="K49" s="43"/>
      <c r="L49" s="40"/>
      <c r="M49" s="54"/>
      <c r="N49" s="54"/>
      <c r="O49" s="24"/>
      <c r="P49" s="24"/>
      <c r="Q49" s="24"/>
      <c r="R49" s="9"/>
      <c r="S49" s="9"/>
      <c r="T49" s="9"/>
      <c r="U49" s="43">
        <f>SUM(R49:T49)</f>
        <v>0</v>
      </c>
      <c r="V49" s="48"/>
      <c r="W49" s="48"/>
      <c r="X49" s="48"/>
      <c r="Y49" s="43">
        <f>SUM(V49:X49)</f>
        <v>0</v>
      </c>
      <c r="Z49" s="48"/>
      <c r="AA49" s="48"/>
      <c r="AB49" s="48"/>
      <c r="AC49" s="43">
        <f>SUM(Z49:AB49)</f>
        <v>0</v>
      </c>
      <c r="AD49" s="48"/>
      <c r="AE49" s="48"/>
      <c r="AF49" s="48"/>
      <c r="AG49" s="43">
        <f>SUM(AD49:AF49)</f>
        <v>0</v>
      </c>
      <c r="AH49" s="43">
        <f>SUM(U49,Y49,AC49,AG49)</f>
        <v>0</v>
      </c>
      <c r="AI49" s="59">
        <f>IF(ISERROR(AH49/J49),0,AH49/J49)</f>
        <v>0</v>
      </c>
      <c r="AJ49" s="59">
        <f>IF(ISERROR(AH49/$AH$77),"-",AH49/$AH$77)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>
      <c r="A50" s="26">
        <v>2</v>
      </c>
      <c r="B50" s="26"/>
      <c r="C50" s="27"/>
      <c r="D50" s="28"/>
      <c r="E50" s="27"/>
      <c r="F50" s="27"/>
      <c r="G50" s="27"/>
      <c r="H50" s="28"/>
      <c r="I50" s="28"/>
      <c r="J50" s="110"/>
      <c r="K50" s="47"/>
      <c r="L50" s="27"/>
      <c r="M50" s="48"/>
      <c r="N50" s="48"/>
      <c r="O50" s="48"/>
      <c r="P50" s="27"/>
      <c r="Q50" s="27"/>
      <c r="R50" s="48"/>
      <c r="S50" s="48"/>
      <c r="T50" s="48"/>
      <c r="U50" s="43">
        <f>SUM(R50:T50)</f>
        <v>0</v>
      </c>
      <c r="V50" s="48"/>
      <c r="W50" s="48"/>
      <c r="X50" s="48"/>
      <c r="Y50" s="43">
        <f>SUM(V50:X50)</f>
        <v>0</v>
      </c>
      <c r="Z50" s="48"/>
      <c r="AA50" s="48"/>
      <c r="AB50" s="48"/>
      <c r="AC50" s="43">
        <f>SUM(Z50:AB50)</f>
        <v>0</v>
      </c>
      <c r="AD50" s="48"/>
      <c r="AE50" s="48"/>
      <c r="AF50" s="48"/>
      <c r="AG50" s="43">
        <f>SUM(AD50:AF50)</f>
        <v>0</v>
      </c>
      <c r="AH50" s="43">
        <f>SUM(U50,Y50,AC50,AG50)</f>
        <v>0</v>
      </c>
      <c r="AI50" s="59">
        <f>IF(ISERROR(AH50/J50),0,AH50/J50)</f>
        <v>0</v>
      </c>
      <c r="AJ50" s="59">
        <f>IF(ISERROR(AH50/$AH$77),"-",AH50/$AH$77)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19" customFormat="1" ht="24.95" customHeight="1">
      <c r="A51" s="117" t="s">
        <v>69</v>
      </c>
      <c r="B51" s="117"/>
      <c r="C51" s="117"/>
      <c r="D51" s="117"/>
      <c r="E51" s="117"/>
      <c r="F51" s="117"/>
      <c r="G51" s="117"/>
      <c r="H51" s="117"/>
      <c r="I51" s="117"/>
      <c r="J51" s="49">
        <f>J49</f>
        <v>0</v>
      </c>
      <c r="K51" s="49">
        <v>0</v>
      </c>
      <c r="L51" s="29"/>
      <c r="M51" s="49">
        <f>SUM(M49:M50)</f>
        <v>0</v>
      </c>
      <c r="N51" s="49">
        <f>SUM(N49:N50)</f>
        <v>0</v>
      </c>
      <c r="O51" s="49">
        <f>SUM(O49:O50)</f>
        <v>0</v>
      </c>
      <c r="P51" s="50"/>
      <c r="Q51" s="56"/>
      <c r="R51" s="49">
        <f t="shared" ref="R51:AH51" si="10">SUM(R49:R50)</f>
        <v>0</v>
      </c>
      <c r="S51" s="49">
        <f t="shared" si="10"/>
        <v>0</v>
      </c>
      <c r="T51" s="49">
        <f t="shared" si="10"/>
        <v>0</v>
      </c>
      <c r="U51" s="49">
        <f t="shared" si="10"/>
        <v>0</v>
      </c>
      <c r="V51" s="49">
        <f t="shared" si="10"/>
        <v>0</v>
      </c>
      <c r="W51" s="49">
        <f t="shared" si="10"/>
        <v>0</v>
      </c>
      <c r="X51" s="49">
        <f t="shared" si="10"/>
        <v>0</v>
      </c>
      <c r="Y51" s="49">
        <f t="shared" si="10"/>
        <v>0</v>
      </c>
      <c r="Z51" s="49">
        <f t="shared" si="10"/>
        <v>0</v>
      </c>
      <c r="AA51" s="49">
        <f t="shared" si="10"/>
        <v>0</v>
      </c>
      <c r="AB51" s="49">
        <f t="shared" si="10"/>
        <v>0</v>
      </c>
      <c r="AC51" s="49">
        <f t="shared" si="10"/>
        <v>0</v>
      </c>
      <c r="AD51" s="49">
        <f t="shared" si="10"/>
        <v>0</v>
      </c>
      <c r="AE51" s="49">
        <f t="shared" si="10"/>
        <v>0</v>
      </c>
      <c r="AF51" s="49">
        <f t="shared" si="10"/>
        <v>0</v>
      </c>
      <c r="AG51" s="49">
        <f t="shared" si="10"/>
        <v>0</v>
      </c>
      <c r="AH51" s="49">
        <f t="shared" si="10"/>
        <v>0</v>
      </c>
      <c r="AI51" s="61">
        <f>IF(ISERROR(AH51/J51),0,AH51/J51)</f>
        <v>0</v>
      </c>
      <c r="AJ51" s="61">
        <f>IF(ISERROR(AH51/$AH$77),0,AH51/$AH$77)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>
      <c r="A52" s="118" t="s">
        <v>70</v>
      </c>
      <c r="B52" s="118"/>
      <c r="C52" s="118"/>
      <c r="D52" s="118"/>
      <c r="E52" s="118"/>
      <c r="F52" s="23"/>
      <c r="G52" s="24"/>
      <c r="H52" s="25"/>
      <c r="I52" s="25"/>
      <c r="J52" s="88"/>
      <c r="K52" s="43"/>
      <c r="L52" s="44"/>
      <c r="M52" s="45"/>
      <c r="N52" s="45"/>
      <c r="O52" s="45"/>
      <c r="P52" s="24"/>
      <c r="Q52" s="55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57"/>
      <c r="AJ52" s="58"/>
    </row>
    <row r="53" spans="1:106" ht="24.95" customHeight="1" outlineLevel="1">
      <c r="A53" s="26">
        <v>1</v>
      </c>
      <c r="B53" s="26"/>
      <c r="C53" s="27"/>
      <c r="D53" s="28"/>
      <c r="E53" s="27"/>
      <c r="F53" s="27"/>
      <c r="G53" s="27"/>
      <c r="H53" s="28"/>
      <c r="I53" s="28"/>
      <c r="J53" s="110"/>
      <c r="K53" s="47"/>
      <c r="L53" s="27"/>
      <c r="M53" s="48"/>
      <c r="N53" s="48"/>
      <c r="O53" s="48"/>
      <c r="P53" s="27"/>
      <c r="Q53" s="27"/>
      <c r="R53" s="48"/>
      <c r="S53" s="48"/>
      <c r="T53" s="48"/>
      <c r="U53" s="43">
        <f>SUM(R53:T53)</f>
        <v>0</v>
      </c>
      <c r="V53" s="48"/>
      <c r="W53" s="48"/>
      <c r="X53" s="48"/>
      <c r="Y53" s="43">
        <f>SUM(V53:X53)</f>
        <v>0</v>
      </c>
      <c r="Z53" s="48"/>
      <c r="AA53" s="48"/>
      <c r="AB53" s="48"/>
      <c r="AC53" s="43">
        <f>SUM(Z53:AB53)</f>
        <v>0</v>
      </c>
      <c r="AD53" s="48"/>
      <c r="AE53" s="48"/>
      <c r="AF53" s="48"/>
      <c r="AG53" s="43">
        <f>SUM(AD53:AF53)</f>
        <v>0</v>
      </c>
      <c r="AH53" s="43">
        <f>SUM(U53,Y53,AC53,AG53)</f>
        <v>0</v>
      </c>
      <c r="AI53" s="59">
        <f>IF(ISERROR(AH53/J53),0,AH53/J53)</f>
        <v>0</v>
      </c>
      <c r="AJ53" s="59">
        <f>IF(ISERROR(AH53/$AH$77),"-",AH53/$AH$77)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>
      <c r="A54" s="26">
        <v>2</v>
      </c>
      <c r="B54" s="26"/>
      <c r="C54" s="27"/>
      <c r="D54" s="28"/>
      <c r="E54" s="27"/>
      <c r="F54" s="27"/>
      <c r="G54" s="27"/>
      <c r="H54" s="28"/>
      <c r="I54" s="28"/>
      <c r="J54" s="110"/>
      <c r="K54" s="47"/>
      <c r="L54" s="27"/>
      <c r="M54" s="48"/>
      <c r="N54" s="48"/>
      <c r="O54" s="48"/>
      <c r="P54" s="27"/>
      <c r="Q54" s="27"/>
      <c r="R54" s="48"/>
      <c r="S54" s="48"/>
      <c r="T54" s="48"/>
      <c r="U54" s="43">
        <f>SUM(R54:T54)</f>
        <v>0</v>
      </c>
      <c r="V54" s="48"/>
      <c r="W54" s="48"/>
      <c r="X54" s="48"/>
      <c r="Y54" s="43">
        <f>SUM(V54:X54)</f>
        <v>0</v>
      </c>
      <c r="Z54" s="48"/>
      <c r="AA54" s="48"/>
      <c r="AB54" s="48"/>
      <c r="AC54" s="43">
        <f>SUM(Z54:AB54)</f>
        <v>0</v>
      </c>
      <c r="AD54" s="48"/>
      <c r="AE54" s="48"/>
      <c r="AF54" s="48"/>
      <c r="AG54" s="43">
        <f>SUM(AD54:AF54)</f>
        <v>0</v>
      </c>
      <c r="AH54" s="43">
        <f>SUM(U54,Y54,AC54,AG54)</f>
        <v>0</v>
      </c>
      <c r="AI54" s="59">
        <f>IF(ISERROR(AH54/J54),0,AH54/J54)</f>
        <v>0</v>
      </c>
      <c r="AJ54" s="59">
        <f>IF(ISERROR(AH54/$AH$77),"-",AH54/$AH$77)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19" customFormat="1" ht="24.95" customHeight="1">
      <c r="A55" s="117" t="s">
        <v>71</v>
      </c>
      <c r="B55" s="117"/>
      <c r="C55" s="117"/>
      <c r="D55" s="117"/>
      <c r="E55" s="117"/>
      <c r="F55" s="117"/>
      <c r="G55" s="117"/>
      <c r="H55" s="117"/>
      <c r="I55" s="117"/>
      <c r="J55" s="49">
        <f>SUM(J53:J54)</f>
        <v>0</v>
      </c>
      <c r="K55" s="49">
        <f>SUM(K53:K54)</f>
        <v>0</v>
      </c>
      <c r="L55" s="29"/>
      <c r="M55" s="49">
        <f>SUM(M53:M54)</f>
        <v>0</v>
      </c>
      <c r="N55" s="49">
        <f>SUM(N53:N54)</f>
        <v>0</v>
      </c>
      <c r="O55" s="49">
        <f>SUM(O53:O54)</f>
        <v>0</v>
      </c>
      <c r="P55" s="50"/>
      <c r="Q55" s="56"/>
      <c r="R55" s="49">
        <f t="shared" ref="R55:AH55" si="11">SUM(R53:R54)</f>
        <v>0</v>
      </c>
      <c r="S55" s="49">
        <f t="shared" si="11"/>
        <v>0</v>
      </c>
      <c r="T55" s="49">
        <f t="shared" si="11"/>
        <v>0</v>
      </c>
      <c r="U55" s="49">
        <f t="shared" si="11"/>
        <v>0</v>
      </c>
      <c r="V55" s="49">
        <f t="shared" si="11"/>
        <v>0</v>
      </c>
      <c r="W55" s="49">
        <f t="shared" si="11"/>
        <v>0</v>
      </c>
      <c r="X55" s="49">
        <f t="shared" si="11"/>
        <v>0</v>
      </c>
      <c r="Y55" s="49">
        <f t="shared" si="11"/>
        <v>0</v>
      </c>
      <c r="Z55" s="49">
        <f t="shared" si="11"/>
        <v>0</v>
      </c>
      <c r="AA55" s="49">
        <f t="shared" si="11"/>
        <v>0</v>
      </c>
      <c r="AB55" s="49">
        <f t="shared" si="11"/>
        <v>0</v>
      </c>
      <c r="AC55" s="49">
        <f t="shared" si="11"/>
        <v>0</v>
      </c>
      <c r="AD55" s="49">
        <f t="shared" si="11"/>
        <v>0</v>
      </c>
      <c r="AE55" s="49">
        <f t="shared" si="11"/>
        <v>0</v>
      </c>
      <c r="AF55" s="49">
        <f t="shared" si="11"/>
        <v>0</v>
      </c>
      <c r="AG55" s="49">
        <f t="shared" si="11"/>
        <v>0</v>
      </c>
      <c r="AH55" s="49">
        <f t="shared" si="11"/>
        <v>0</v>
      </c>
      <c r="AI55" s="61">
        <f>IF(ISERROR(AH55/J55),0,AH55/J55)</f>
        <v>0</v>
      </c>
      <c r="AJ55" s="61">
        <f>IF(ISERROR(AH55/$AH$77),0,AH55/$AH$77)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>
      <c r="A56" s="118" t="s">
        <v>72</v>
      </c>
      <c r="B56" s="118"/>
      <c r="C56" s="118"/>
      <c r="D56" s="118"/>
      <c r="E56" s="118"/>
      <c r="F56" s="23"/>
      <c r="G56" s="24"/>
      <c r="H56" s="25"/>
      <c r="I56" s="25"/>
      <c r="J56" s="88"/>
      <c r="K56" s="43"/>
      <c r="L56" s="44"/>
      <c r="M56" s="45"/>
      <c r="N56" s="45"/>
      <c r="O56" s="45"/>
      <c r="P56" s="24"/>
      <c r="Q56" s="55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57"/>
      <c r="AJ56" s="58"/>
    </row>
    <row r="57" spans="1:106" ht="24.95" customHeight="1" outlineLevel="1">
      <c r="A57" s="26">
        <v>1</v>
      </c>
      <c r="B57" s="26"/>
      <c r="C57" s="27"/>
      <c r="D57" s="28"/>
      <c r="E57" s="27"/>
      <c r="F57" s="27"/>
      <c r="G57" s="27"/>
      <c r="H57" s="28"/>
      <c r="I57" s="28"/>
      <c r="J57" s="110"/>
      <c r="K57" s="47"/>
      <c r="L57" s="27"/>
      <c r="M57" s="48"/>
      <c r="N57" s="48"/>
      <c r="O57" s="48"/>
      <c r="P57" s="27"/>
      <c r="Q57" s="27"/>
      <c r="R57" s="48"/>
      <c r="S57" s="48"/>
      <c r="T57" s="48"/>
      <c r="U57" s="43">
        <f>SUM(R57:T57)</f>
        <v>0</v>
      </c>
      <c r="V57" s="48"/>
      <c r="W57" s="48"/>
      <c r="X57" s="48"/>
      <c r="Y57" s="43">
        <f>SUM(V57:X57)</f>
        <v>0</v>
      </c>
      <c r="Z57" s="48"/>
      <c r="AA57" s="48"/>
      <c r="AB57" s="48"/>
      <c r="AC57" s="43">
        <f>SUM(Z57:AB57)</f>
        <v>0</v>
      </c>
      <c r="AD57" s="48"/>
      <c r="AE57" s="48"/>
      <c r="AF57" s="48"/>
      <c r="AG57" s="43">
        <f>SUM(AD57:AF57)</f>
        <v>0</v>
      </c>
      <c r="AH57" s="43">
        <f>SUM(U57,Y57,AC57,AG57)</f>
        <v>0</v>
      </c>
      <c r="AI57" s="59">
        <f>IF(ISERROR(AH57/J57),0,AH57/J57)</f>
        <v>0</v>
      </c>
      <c r="AJ57" s="59">
        <f>IF(ISERROR(AH57/$AH$77),"-",AH57/$AH$77)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>
      <c r="A58" s="26">
        <v>2</v>
      </c>
      <c r="B58" s="26"/>
      <c r="C58" s="27"/>
      <c r="D58" s="28"/>
      <c r="E58" s="27"/>
      <c r="F58" s="27"/>
      <c r="G58" s="27"/>
      <c r="H58" s="28"/>
      <c r="I58" s="28"/>
      <c r="J58" s="110"/>
      <c r="K58" s="47"/>
      <c r="L58" s="27"/>
      <c r="M58" s="48"/>
      <c r="N58" s="48"/>
      <c r="O58" s="48"/>
      <c r="P58" s="27"/>
      <c r="Q58" s="27"/>
      <c r="R58" s="48"/>
      <c r="S58" s="48"/>
      <c r="T58" s="48"/>
      <c r="U58" s="43">
        <f>SUM(R58:T58)</f>
        <v>0</v>
      </c>
      <c r="V58" s="48"/>
      <c r="W58" s="48"/>
      <c r="X58" s="48"/>
      <c r="Y58" s="43">
        <f>SUM(V58:X58)</f>
        <v>0</v>
      </c>
      <c r="Z58" s="48"/>
      <c r="AA58" s="48"/>
      <c r="AB58" s="48"/>
      <c r="AC58" s="43">
        <f>SUM(Z58:AB58)</f>
        <v>0</v>
      </c>
      <c r="AD58" s="48"/>
      <c r="AE58" s="48"/>
      <c r="AF58" s="48"/>
      <c r="AG58" s="43">
        <f>SUM(AD58:AF58)</f>
        <v>0</v>
      </c>
      <c r="AH58" s="43">
        <f>SUM(U58,Y58,AC58,AG58)</f>
        <v>0</v>
      </c>
      <c r="AI58" s="59">
        <f>IF(ISERROR(AH58/J58),0,AH58/J58)</f>
        <v>0</v>
      </c>
      <c r="AJ58" s="59">
        <f>IF(ISERROR(AH58/$AH$77),"-",AH58/$AH$77)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19" customFormat="1" ht="24.95" customHeight="1">
      <c r="A59" s="117" t="s">
        <v>73</v>
      </c>
      <c r="B59" s="117"/>
      <c r="C59" s="117"/>
      <c r="D59" s="117"/>
      <c r="E59" s="117"/>
      <c r="F59" s="117"/>
      <c r="G59" s="117"/>
      <c r="H59" s="117"/>
      <c r="I59" s="117"/>
      <c r="J59" s="49">
        <f>SUM(J57:J58)</f>
        <v>0</v>
      </c>
      <c r="K59" s="49">
        <f>SUM(K57:K58)</f>
        <v>0</v>
      </c>
      <c r="L59" s="29"/>
      <c r="M59" s="49">
        <f>SUM(M57:M58)</f>
        <v>0</v>
      </c>
      <c r="N59" s="49">
        <f>SUM(N57:N58)</f>
        <v>0</v>
      </c>
      <c r="O59" s="49">
        <f>SUM(O57:O58)</f>
        <v>0</v>
      </c>
      <c r="P59" s="50"/>
      <c r="Q59" s="56"/>
      <c r="R59" s="49">
        <f t="shared" ref="R59:AH59" si="12">SUM(R57:R58)</f>
        <v>0</v>
      </c>
      <c r="S59" s="49">
        <f t="shared" si="12"/>
        <v>0</v>
      </c>
      <c r="T59" s="49">
        <f t="shared" si="12"/>
        <v>0</v>
      </c>
      <c r="U59" s="49">
        <f t="shared" si="12"/>
        <v>0</v>
      </c>
      <c r="V59" s="49">
        <f t="shared" si="12"/>
        <v>0</v>
      </c>
      <c r="W59" s="49">
        <f t="shared" si="12"/>
        <v>0</v>
      </c>
      <c r="X59" s="49">
        <f t="shared" si="12"/>
        <v>0</v>
      </c>
      <c r="Y59" s="49">
        <f t="shared" si="12"/>
        <v>0</v>
      </c>
      <c r="Z59" s="49">
        <f t="shared" si="12"/>
        <v>0</v>
      </c>
      <c r="AA59" s="49">
        <f t="shared" si="12"/>
        <v>0</v>
      </c>
      <c r="AB59" s="49">
        <f t="shared" si="12"/>
        <v>0</v>
      </c>
      <c r="AC59" s="49">
        <f t="shared" si="12"/>
        <v>0</v>
      </c>
      <c r="AD59" s="49">
        <f t="shared" si="12"/>
        <v>0</v>
      </c>
      <c r="AE59" s="49">
        <f t="shared" si="12"/>
        <v>0</v>
      </c>
      <c r="AF59" s="49">
        <f t="shared" si="12"/>
        <v>0</v>
      </c>
      <c r="AG59" s="49">
        <f t="shared" si="12"/>
        <v>0</v>
      </c>
      <c r="AH59" s="49">
        <f t="shared" si="12"/>
        <v>0</v>
      </c>
      <c r="AI59" s="61">
        <f>IF(ISERROR(AH59/J59),0,AH59/J59)</f>
        <v>0</v>
      </c>
      <c r="AJ59" s="61">
        <f>IF(ISERROR(AH59/$AH$77),0,AH59/$AH$77)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>
      <c r="A60" s="118" t="s">
        <v>74</v>
      </c>
      <c r="B60" s="118"/>
      <c r="C60" s="118"/>
      <c r="D60" s="118"/>
      <c r="E60" s="118"/>
      <c r="F60" s="23"/>
      <c r="G60" s="24"/>
      <c r="H60" s="25"/>
      <c r="I60" s="25"/>
      <c r="J60" s="88"/>
      <c r="K60" s="43"/>
      <c r="L60" s="44"/>
      <c r="M60" s="45"/>
      <c r="N60" s="45"/>
      <c r="O60" s="45"/>
      <c r="P60" s="24"/>
      <c r="Q60" s="55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57"/>
      <c r="AJ60" s="58"/>
    </row>
    <row r="61" spans="1:106" ht="24.95" customHeight="1" outlineLevel="1">
      <c r="A61" s="26">
        <v>1</v>
      </c>
      <c r="B61" s="26"/>
      <c r="C61" s="27"/>
      <c r="D61" s="28"/>
      <c r="E61" s="27"/>
      <c r="F61" s="27"/>
      <c r="G61" s="27"/>
      <c r="H61" s="28"/>
      <c r="I61" s="28"/>
      <c r="J61" s="110">
        <v>520000</v>
      </c>
      <c r="K61" s="51">
        <v>520000</v>
      </c>
      <c r="L61" s="41" t="s">
        <v>55</v>
      </c>
      <c r="M61" s="48"/>
      <c r="N61" s="48"/>
      <c r="O61" s="48"/>
      <c r="P61" s="27"/>
      <c r="Q61" s="27"/>
      <c r="R61" s="48"/>
      <c r="S61" s="48"/>
      <c r="T61" s="48"/>
      <c r="U61" s="43">
        <f>SUM(R61:T61)</f>
        <v>0</v>
      </c>
      <c r="V61" s="48"/>
      <c r="W61" s="48"/>
      <c r="X61" s="48">
        <v>520000</v>
      </c>
      <c r="Y61" s="43">
        <f>SUM(V61:X61)</f>
        <v>520000</v>
      </c>
      <c r="Z61" s="48"/>
      <c r="AA61" s="48"/>
      <c r="AB61" s="48"/>
      <c r="AC61" s="43">
        <f>SUM(Z61:AB61)</f>
        <v>0</v>
      </c>
      <c r="AD61" s="48"/>
      <c r="AE61" s="48"/>
      <c r="AF61" s="48"/>
      <c r="AG61" s="43">
        <f>SUM(AD61:AF61)</f>
        <v>0</v>
      </c>
      <c r="AH61" s="43">
        <f>SUM(U61,Y61,AC61,AG61)</f>
        <v>520000</v>
      </c>
      <c r="AI61" s="59">
        <f>IF(ISERROR(AH61/J61),0,AH61/J61)</f>
        <v>1</v>
      </c>
      <c r="AJ61" s="59">
        <f>IF(ISERROR(AH61/$AH$77),"-",AH61/$AH$77)</f>
        <v>7.7891235863213197E-6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>
      <c r="A62" s="26">
        <v>2</v>
      </c>
      <c r="B62" s="26"/>
      <c r="C62" s="27"/>
      <c r="D62" s="28"/>
      <c r="E62" s="27"/>
      <c r="F62" s="27"/>
      <c r="G62" s="27"/>
      <c r="H62" s="28"/>
      <c r="I62" s="28"/>
      <c r="J62" s="110"/>
      <c r="K62" s="47"/>
      <c r="L62" s="27"/>
      <c r="M62" s="48"/>
      <c r="N62" s="48"/>
      <c r="O62" s="48"/>
      <c r="P62" s="27"/>
      <c r="Q62" s="27"/>
      <c r="R62" s="48"/>
      <c r="S62" s="48"/>
      <c r="T62" s="48"/>
      <c r="U62" s="43">
        <f>SUM(R62:T62)</f>
        <v>0</v>
      </c>
      <c r="V62" s="48"/>
      <c r="W62" s="48"/>
      <c r="X62" s="48"/>
      <c r="Y62" s="43">
        <f>SUM(V62:X62)</f>
        <v>0</v>
      </c>
      <c r="Z62" s="48"/>
      <c r="AA62" s="48"/>
      <c r="AB62" s="48"/>
      <c r="AC62" s="43">
        <f>SUM(Z62:AB62)</f>
        <v>0</v>
      </c>
      <c r="AD62" s="48"/>
      <c r="AE62" s="48"/>
      <c r="AF62" s="48"/>
      <c r="AG62" s="43">
        <f>SUM(AD62:AF62)</f>
        <v>0</v>
      </c>
      <c r="AH62" s="43">
        <f>SUM(U62,Y62,AC62,AG62)</f>
        <v>0</v>
      </c>
      <c r="AI62" s="59">
        <f>IF(ISERROR(AH62/J62),0,AH62/J62)</f>
        <v>0</v>
      </c>
      <c r="AJ62" s="59">
        <f>IF(ISERROR(AH62/$AH$77),"-",AH62/$AH$77)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19" customFormat="1" ht="24.95" customHeight="1">
      <c r="A63" s="117" t="s">
        <v>75</v>
      </c>
      <c r="B63" s="117"/>
      <c r="C63" s="117"/>
      <c r="D63" s="117"/>
      <c r="E63" s="117"/>
      <c r="F63" s="117"/>
      <c r="G63" s="117"/>
      <c r="H63" s="117"/>
      <c r="I63" s="117"/>
      <c r="J63" s="49">
        <f>SUM(J61:J62)</f>
        <v>520000</v>
      </c>
      <c r="K63" s="49">
        <f>SUM(K61:K62)</f>
        <v>520000</v>
      </c>
      <c r="L63" s="29"/>
      <c r="M63" s="49">
        <f>SUM(M61:M62)</f>
        <v>0</v>
      </c>
      <c r="N63" s="49">
        <f>SUM(N61:N62)</f>
        <v>0</v>
      </c>
      <c r="O63" s="49">
        <f>SUM(O61:O62)</f>
        <v>0</v>
      </c>
      <c r="P63" s="50"/>
      <c r="Q63" s="56"/>
      <c r="R63" s="49">
        <f t="shared" ref="R63:AH63" si="13">SUM(R61:R62)</f>
        <v>0</v>
      </c>
      <c r="S63" s="49">
        <f t="shared" si="13"/>
        <v>0</v>
      </c>
      <c r="T63" s="49">
        <f t="shared" si="13"/>
        <v>0</v>
      </c>
      <c r="U63" s="49">
        <f t="shared" si="13"/>
        <v>0</v>
      </c>
      <c r="V63" s="49">
        <f t="shared" si="13"/>
        <v>0</v>
      </c>
      <c r="W63" s="49">
        <f t="shared" si="13"/>
        <v>0</v>
      </c>
      <c r="X63" s="49">
        <f t="shared" si="13"/>
        <v>520000</v>
      </c>
      <c r="Y63" s="49">
        <f t="shared" si="13"/>
        <v>520000</v>
      </c>
      <c r="Z63" s="49">
        <f t="shared" si="13"/>
        <v>0</v>
      </c>
      <c r="AA63" s="49">
        <f t="shared" si="13"/>
        <v>0</v>
      </c>
      <c r="AB63" s="49">
        <f t="shared" si="13"/>
        <v>0</v>
      </c>
      <c r="AC63" s="49">
        <f t="shared" si="13"/>
        <v>0</v>
      </c>
      <c r="AD63" s="49">
        <f t="shared" si="13"/>
        <v>0</v>
      </c>
      <c r="AE63" s="49">
        <f t="shared" si="13"/>
        <v>0</v>
      </c>
      <c r="AF63" s="49">
        <f t="shared" si="13"/>
        <v>0</v>
      </c>
      <c r="AG63" s="49">
        <f t="shared" si="13"/>
        <v>0</v>
      </c>
      <c r="AH63" s="49">
        <f t="shared" si="13"/>
        <v>520000</v>
      </c>
      <c r="AI63" s="61">
        <f>IF(ISERROR(AH63/J63),0,AH63/J63)</f>
        <v>1</v>
      </c>
      <c r="AJ63" s="61">
        <f>IF(ISERROR(AH63/$AH$77),0,AH63/$AH$77)</f>
        <v>7.7891235863213197E-6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>
      <c r="A64" s="118" t="s">
        <v>76</v>
      </c>
      <c r="B64" s="118"/>
      <c r="C64" s="118"/>
      <c r="D64" s="118"/>
      <c r="E64" s="118"/>
      <c r="F64" s="23"/>
      <c r="G64" s="24"/>
      <c r="H64" s="25"/>
      <c r="I64" s="25"/>
      <c r="J64" s="88"/>
      <c r="K64" s="43"/>
      <c r="L64" s="44"/>
      <c r="M64" s="45"/>
      <c r="N64" s="45"/>
      <c r="O64" s="45"/>
      <c r="P64" s="24"/>
      <c r="Q64" s="55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57"/>
      <c r="AJ64" s="58"/>
    </row>
    <row r="65" spans="1:106" ht="24.95" customHeight="1" outlineLevel="1">
      <c r="A65" s="26">
        <v>1</v>
      </c>
      <c r="B65" s="26"/>
      <c r="C65" s="27"/>
      <c r="D65" s="28"/>
      <c r="E65" s="27"/>
      <c r="F65" s="27"/>
      <c r="G65" s="27"/>
      <c r="H65" s="28"/>
      <c r="I65" s="28"/>
      <c r="J65" s="110">
        <v>725900</v>
      </c>
      <c r="K65" s="51">
        <v>725900</v>
      </c>
      <c r="L65" s="41" t="s">
        <v>55</v>
      </c>
      <c r="M65" s="48"/>
      <c r="N65" s="48"/>
      <c r="O65" s="48"/>
      <c r="P65" s="27"/>
      <c r="Q65" s="27"/>
      <c r="R65" s="48"/>
      <c r="S65" s="48"/>
      <c r="T65" s="48"/>
      <c r="U65" s="43">
        <f>SUM(R65:T65)</f>
        <v>0</v>
      </c>
      <c r="V65" s="48"/>
      <c r="W65" s="48"/>
      <c r="X65" s="48">
        <v>725900</v>
      </c>
      <c r="Y65" s="43">
        <f>SUM(V65:X65)</f>
        <v>725900</v>
      </c>
      <c r="Z65" s="48"/>
      <c r="AA65" s="48"/>
      <c r="AB65" s="48"/>
      <c r="AC65" s="43">
        <f>SUM(Z65:AB65)</f>
        <v>0</v>
      </c>
      <c r="AD65" s="48"/>
      <c r="AE65" s="48"/>
      <c r="AF65" s="48"/>
      <c r="AG65" s="43">
        <f>SUM(AD65:AF65)</f>
        <v>0</v>
      </c>
      <c r="AH65" s="43">
        <f>SUM(U65,Y65,AC65,AG65)</f>
        <v>725900</v>
      </c>
      <c r="AI65" s="59">
        <f>IF(ISERROR(AH65/J65),0,AH65/J65)</f>
        <v>1</v>
      </c>
      <c r="AJ65" s="59">
        <f>IF(ISERROR(AH65/$AH$77),"-",AH65/$AH$77)</f>
        <v>1.08733169448282E-5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>
      <c r="A66" s="26">
        <v>2</v>
      </c>
      <c r="B66" s="26"/>
      <c r="C66" s="27"/>
      <c r="D66" s="28"/>
      <c r="E66" s="27"/>
      <c r="F66" s="27"/>
      <c r="G66" s="27"/>
      <c r="H66" s="28"/>
      <c r="I66" s="28"/>
      <c r="J66" s="110"/>
      <c r="K66" s="47"/>
      <c r="L66" s="27"/>
      <c r="M66" s="48"/>
      <c r="N66" s="48"/>
      <c r="O66" s="48"/>
      <c r="P66" s="27"/>
      <c r="Q66" s="27"/>
      <c r="R66" s="48"/>
      <c r="S66" s="48"/>
      <c r="T66" s="48"/>
      <c r="U66" s="43">
        <f>SUM(R66:T66)</f>
        <v>0</v>
      </c>
      <c r="V66" s="48"/>
      <c r="W66" s="48"/>
      <c r="X66" s="48"/>
      <c r="Y66" s="43">
        <f>SUM(V66:X66)</f>
        <v>0</v>
      </c>
      <c r="Z66" s="48"/>
      <c r="AA66" s="48"/>
      <c r="AB66" s="48"/>
      <c r="AC66" s="43">
        <f>SUM(Z66:AB66)</f>
        <v>0</v>
      </c>
      <c r="AD66" s="48"/>
      <c r="AE66" s="48"/>
      <c r="AF66" s="48"/>
      <c r="AG66" s="43">
        <f>SUM(AD66:AF66)</f>
        <v>0</v>
      </c>
      <c r="AH66" s="43">
        <f>SUM(U66,Y66,AC66,AG66)</f>
        <v>0</v>
      </c>
      <c r="AI66" s="59">
        <f>IF(ISERROR(AH66/J66),0,AH66/J66)</f>
        <v>0</v>
      </c>
      <c r="AJ66" s="59">
        <f>IF(ISERROR(AH66/$AH$77),"-",AH66/$AH$77)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19" customFormat="1" ht="24.95" customHeight="1">
      <c r="A67" s="117" t="s">
        <v>77</v>
      </c>
      <c r="B67" s="117"/>
      <c r="C67" s="117"/>
      <c r="D67" s="117"/>
      <c r="E67" s="117"/>
      <c r="F67" s="117"/>
      <c r="G67" s="117"/>
      <c r="H67" s="117"/>
      <c r="I67" s="117"/>
      <c r="J67" s="49">
        <f>SUM(J65:J66)</f>
        <v>725900</v>
      </c>
      <c r="K67" s="49">
        <f>SUM(K65:K66)</f>
        <v>725900</v>
      </c>
      <c r="L67" s="29"/>
      <c r="M67" s="49">
        <f>SUM(M65:M66)</f>
        <v>0</v>
      </c>
      <c r="N67" s="49">
        <f>SUM(N65:N66)</f>
        <v>0</v>
      </c>
      <c r="O67" s="49">
        <f>SUM(O65:O66)</f>
        <v>0</v>
      </c>
      <c r="P67" s="50"/>
      <c r="Q67" s="56"/>
      <c r="R67" s="49">
        <f t="shared" ref="R67:AH67" si="14">SUM(R65:R66)</f>
        <v>0</v>
      </c>
      <c r="S67" s="49">
        <f t="shared" si="14"/>
        <v>0</v>
      </c>
      <c r="T67" s="49">
        <f t="shared" si="14"/>
        <v>0</v>
      </c>
      <c r="U67" s="49">
        <f t="shared" si="14"/>
        <v>0</v>
      </c>
      <c r="V67" s="49">
        <f t="shared" si="14"/>
        <v>0</v>
      </c>
      <c r="W67" s="49">
        <f t="shared" si="14"/>
        <v>0</v>
      </c>
      <c r="X67" s="49">
        <f t="shared" si="14"/>
        <v>725900</v>
      </c>
      <c r="Y67" s="49">
        <f t="shared" si="14"/>
        <v>725900</v>
      </c>
      <c r="Z67" s="49">
        <f t="shared" si="14"/>
        <v>0</v>
      </c>
      <c r="AA67" s="49">
        <f t="shared" si="14"/>
        <v>0</v>
      </c>
      <c r="AB67" s="49">
        <f t="shared" si="14"/>
        <v>0</v>
      </c>
      <c r="AC67" s="49">
        <f t="shared" si="14"/>
        <v>0</v>
      </c>
      <c r="AD67" s="49">
        <f t="shared" si="14"/>
        <v>0</v>
      </c>
      <c r="AE67" s="49">
        <f t="shared" si="14"/>
        <v>0</v>
      </c>
      <c r="AF67" s="49">
        <f t="shared" si="14"/>
        <v>0</v>
      </c>
      <c r="AG67" s="49">
        <f t="shared" si="14"/>
        <v>0</v>
      </c>
      <c r="AH67" s="49">
        <f t="shared" si="14"/>
        <v>725900</v>
      </c>
      <c r="AI67" s="61">
        <f>IF(ISERROR(AH67/J67),0,AH67/J67)</f>
        <v>1</v>
      </c>
      <c r="AJ67" s="61">
        <f>IF(ISERROR(AH67/$AH$77),0,AH67/$AH$77)</f>
        <v>1.08733169448282E-5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>
      <c r="A68" s="118" t="s">
        <v>78</v>
      </c>
      <c r="B68" s="118"/>
      <c r="C68" s="118"/>
      <c r="D68" s="118"/>
      <c r="E68" s="118"/>
      <c r="F68" s="23"/>
      <c r="G68" s="24"/>
      <c r="H68" s="25"/>
      <c r="I68" s="25"/>
      <c r="J68" s="88"/>
      <c r="K68" s="43"/>
      <c r="L68" s="44"/>
      <c r="M68" s="45"/>
      <c r="N68" s="45"/>
      <c r="O68" s="45"/>
      <c r="P68" s="24"/>
      <c r="Q68" s="55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57"/>
      <c r="AJ68" s="58"/>
    </row>
    <row r="69" spans="1:106" ht="24.95" customHeight="1" outlineLevel="1">
      <c r="A69" s="26">
        <v>1</v>
      </c>
      <c r="B69" s="26"/>
      <c r="C69" s="27"/>
      <c r="D69" s="28"/>
      <c r="E69" s="27"/>
      <c r="F69" s="27"/>
      <c r="G69" s="27"/>
      <c r="H69" s="28"/>
      <c r="I69" s="28"/>
      <c r="J69" s="110"/>
      <c r="K69" s="47"/>
      <c r="L69" s="27"/>
      <c r="M69" s="48"/>
      <c r="N69" s="48"/>
      <c r="O69" s="48"/>
      <c r="P69" s="27"/>
      <c r="Q69" s="27"/>
      <c r="R69" s="48"/>
      <c r="S69" s="48"/>
      <c r="T69" s="48"/>
      <c r="U69" s="43">
        <f>SUM(R69:T69)</f>
        <v>0</v>
      </c>
      <c r="V69" s="48"/>
      <c r="W69" s="48"/>
      <c r="X69" s="48"/>
      <c r="Y69" s="43">
        <f>SUM(V69:X69)</f>
        <v>0</v>
      </c>
      <c r="Z69" s="48"/>
      <c r="AA69" s="48"/>
      <c r="AB69" s="48"/>
      <c r="AC69" s="43">
        <f>SUM(Z69:AB69)</f>
        <v>0</v>
      </c>
      <c r="AD69" s="48"/>
      <c r="AE69" s="48"/>
      <c r="AF69" s="48"/>
      <c r="AG69" s="43">
        <f>SUM(AD69:AF69)</f>
        <v>0</v>
      </c>
      <c r="AH69" s="43">
        <f>SUM(U69,Y69,AC69,AG69)</f>
        <v>0</v>
      </c>
      <c r="AI69" s="59">
        <f>IF(ISERROR(AH69/J69),0,AH69/J69)</f>
        <v>0</v>
      </c>
      <c r="AJ69" s="59">
        <f>IF(ISERROR(AH69/$AH$77),"-",AH69/$AH$77)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>
      <c r="A70" s="26">
        <v>2</v>
      </c>
      <c r="B70" s="26"/>
      <c r="C70" s="27"/>
      <c r="D70" s="28"/>
      <c r="E70" s="27"/>
      <c r="F70" s="27"/>
      <c r="G70" s="27"/>
      <c r="H70" s="28"/>
      <c r="I70" s="28"/>
      <c r="J70" s="110"/>
      <c r="K70" s="47"/>
      <c r="L70" s="27"/>
      <c r="M70" s="48"/>
      <c r="N70" s="48"/>
      <c r="O70" s="48"/>
      <c r="P70" s="27"/>
      <c r="Q70" s="27"/>
      <c r="R70" s="48"/>
      <c r="S70" s="48"/>
      <c r="T70" s="48"/>
      <c r="U70" s="43">
        <f>SUM(R70:T70)</f>
        <v>0</v>
      </c>
      <c r="V70" s="48"/>
      <c r="W70" s="48"/>
      <c r="X70" s="48"/>
      <c r="Y70" s="43">
        <f>SUM(V70:X70)</f>
        <v>0</v>
      </c>
      <c r="Z70" s="48"/>
      <c r="AA70" s="48"/>
      <c r="AB70" s="48"/>
      <c r="AC70" s="43">
        <f>SUM(Z70:AB70)</f>
        <v>0</v>
      </c>
      <c r="AD70" s="48"/>
      <c r="AE70" s="48"/>
      <c r="AF70" s="48"/>
      <c r="AG70" s="43">
        <f>SUM(AD70:AF70)</f>
        <v>0</v>
      </c>
      <c r="AH70" s="43">
        <f>SUM(U70,Y70,AC70,AG70)</f>
        <v>0</v>
      </c>
      <c r="AI70" s="59">
        <f>IF(ISERROR(AH70/J70),0,AH70/J70)</f>
        <v>0</v>
      </c>
      <c r="AJ70" s="59">
        <f>IF(ISERROR(AH70/$AH$77),"-",AH70/$AH$77)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19" customFormat="1" ht="24.95" customHeight="1">
      <c r="A71" s="117" t="s">
        <v>79</v>
      </c>
      <c r="B71" s="117"/>
      <c r="C71" s="117"/>
      <c r="D71" s="117"/>
      <c r="E71" s="117"/>
      <c r="F71" s="117"/>
      <c r="G71" s="117"/>
      <c r="H71" s="117"/>
      <c r="I71" s="117"/>
      <c r="J71" s="49">
        <f>SUM(J69:J70)</f>
        <v>0</v>
      </c>
      <c r="K71" s="49">
        <f>SUM(K69:K70)</f>
        <v>0</v>
      </c>
      <c r="L71" s="29"/>
      <c r="M71" s="49">
        <f>SUM(M69:M70)</f>
        <v>0</v>
      </c>
      <c r="N71" s="49">
        <f>SUM(N69:N70)</f>
        <v>0</v>
      </c>
      <c r="O71" s="49">
        <f>SUM(O69:O70)</f>
        <v>0</v>
      </c>
      <c r="P71" s="50"/>
      <c r="Q71" s="56"/>
      <c r="R71" s="49">
        <f t="shared" ref="R71:AH71" si="15">SUM(R69:R70)</f>
        <v>0</v>
      </c>
      <c r="S71" s="49">
        <f t="shared" si="15"/>
        <v>0</v>
      </c>
      <c r="T71" s="49">
        <f t="shared" si="15"/>
        <v>0</v>
      </c>
      <c r="U71" s="49">
        <f t="shared" si="15"/>
        <v>0</v>
      </c>
      <c r="V71" s="49">
        <f t="shared" si="15"/>
        <v>0</v>
      </c>
      <c r="W71" s="49">
        <f t="shared" si="15"/>
        <v>0</v>
      </c>
      <c r="X71" s="49">
        <f t="shared" si="15"/>
        <v>0</v>
      </c>
      <c r="Y71" s="49">
        <f t="shared" si="15"/>
        <v>0</v>
      </c>
      <c r="Z71" s="49">
        <f t="shared" si="15"/>
        <v>0</v>
      </c>
      <c r="AA71" s="49">
        <f t="shared" si="15"/>
        <v>0</v>
      </c>
      <c r="AB71" s="49">
        <f t="shared" si="15"/>
        <v>0</v>
      </c>
      <c r="AC71" s="49">
        <f t="shared" si="15"/>
        <v>0</v>
      </c>
      <c r="AD71" s="49">
        <f t="shared" si="15"/>
        <v>0</v>
      </c>
      <c r="AE71" s="49">
        <f t="shared" si="15"/>
        <v>0</v>
      </c>
      <c r="AF71" s="49">
        <f t="shared" si="15"/>
        <v>0</v>
      </c>
      <c r="AG71" s="49">
        <f t="shared" si="15"/>
        <v>0</v>
      </c>
      <c r="AH71" s="49">
        <f t="shared" si="15"/>
        <v>0</v>
      </c>
      <c r="AI71" s="61">
        <f>IF(ISERROR(AH71/J71),0,AH71/J71)</f>
        <v>0</v>
      </c>
      <c r="AJ71" s="61">
        <f>IF(ISERROR(AH71/$AH$77),0,AH71/$AH$77)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>
      <c r="A72" s="118" t="s">
        <v>80</v>
      </c>
      <c r="B72" s="118"/>
      <c r="C72" s="118"/>
      <c r="D72" s="118"/>
      <c r="E72" s="118"/>
      <c r="F72" s="23"/>
      <c r="G72" s="24"/>
      <c r="H72" s="25"/>
      <c r="I72" s="25"/>
      <c r="J72" s="110">
        <v>67170535098</v>
      </c>
      <c r="K72" s="43"/>
      <c r="L72" s="44"/>
      <c r="M72" s="45"/>
      <c r="N72" s="45"/>
      <c r="O72" s="45"/>
      <c r="P72" s="24"/>
      <c r="Q72" s="55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57"/>
      <c r="AJ72" s="58"/>
    </row>
    <row r="73" spans="1:106" ht="24.95" customHeight="1" outlineLevel="1">
      <c r="A73" s="26">
        <v>1</v>
      </c>
      <c r="B73" s="26"/>
      <c r="C73" s="35"/>
      <c r="D73" s="36"/>
      <c r="E73" s="32"/>
      <c r="F73" s="32"/>
      <c r="G73" s="32"/>
      <c r="H73" s="38"/>
      <c r="I73" s="40"/>
      <c r="J73" s="110"/>
      <c r="K73" s="51">
        <v>170130536</v>
      </c>
      <c r="L73" s="42" t="s">
        <v>64</v>
      </c>
      <c r="M73" s="52"/>
      <c r="N73" s="65"/>
      <c r="O73" s="52"/>
      <c r="P73" s="66"/>
      <c r="Q73" s="66"/>
      <c r="R73" s="64">
        <v>14980673</v>
      </c>
      <c r="S73" s="64">
        <v>14980673</v>
      </c>
      <c r="T73" s="64">
        <v>14980673</v>
      </c>
      <c r="U73" s="43">
        <f>SUM(R73:T73)</f>
        <v>44942019</v>
      </c>
      <c r="V73" s="48">
        <v>14980673</v>
      </c>
      <c r="W73" s="48">
        <v>14980673</v>
      </c>
      <c r="X73" s="48">
        <v>15056737</v>
      </c>
      <c r="Y73" s="43">
        <f>SUM(V73:X73)</f>
        <v>45018083</v>
      </c>
      <c r="Z73" s="48">
        <v>15056737</v>
      </c>
      <c r="AA73" s="48">
        <v>15056737</v>
      </c>
      <c r="AB73" s="48">
        <v>14120760</v>
      </c>
      <c r="AC73" s="43">
        <f>SUM(Z73:AB73)</f>
        <v>44234234</v>
      </c>
      <c r="AD73" s="9">
        <v>13276797</v>
      </c>
      <c r="AE73" s="9">
        <v>11275061</v>
      </c>
      <c r="AF73" s="48">
        <v>10241290</v>
      </c>
      <c r="AG73" s="43">
        <f>SUM(AD73:AF73)</f>
        <v>34793148</v>
      </c>
      <c r="AH73" s="43">
        <f>SUM(U73,Y73,AC73,AG73)</f>
        <v>168987484</v>
      </c>
      <c r="AI73" s="59">
        <f>IF(ISERROR(AH73/J72),0,AH73/J72)</f>
        <v>2.51579779368218E-3</v>
      </c>
      <c r="AJ73" s="59">
        <f>IF(ISERROR(AH73/$AH$77),"-",AH73/$AH$77)</f>
        <v>2.5312776873413398E-3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>
      <c r="A74" s="26">
        <v>2</v>
      </c>
      <c r="B74" s="26"/>
      <c r="C74" s="35"/>
      <c r="D74" s="36"/>
      <c r="E74" s="32"/>
      <c r="F74" s="32"/>
      <c r="G74" s="32"/>
      <c r="H74" s="38"/>
      <c r="I74" s="40"/>
      <c r="J74" s="110"/>
      <c r="K74" s="51">
        <v>651573003</v>
      </c>
      <c r="L74" s="42" t="s">
        <v>55</v>
      </c>
      <c r="M74" s="52"/>
      <c r="N74" s="65"/>
      <c r="O74" s="52"/>
      <c r="P74" s="66"/>
      <c r="Q74" s="66"/>
      <c r="R74" s="64">
        <v>4659544</v>
      </c>
      <c r="S74" s="64">
        <v>31257464</v>
      </c>
      <c r="T74" s="64">
        <v>8929526</v>
      </c>
      <c r="U74" s="43">
        <f>SUM(R74:T74)</f>
        <v>44846534</v>
      </c>
      <c r="V74" s="48">
        <v>51810281</v>
      </c>
      <c r="W74" s="48">
        <v>54912872</v>
      </c>
      <c r="X74" s="48">
        <v>41054542</v>
      </c>
      <c r="Y74" s="43">
        <f>SUM(V74:X74)</f>
        <v>147777695</v>
      </c>
      <c r="Z74" s="48">
        <v>35665781</v>
      </c>
      <c r="AA74" s="48">
        <v>26294438</v>
      </c>
      <c r="AB74" s="48">
        <v>52812639</v>
      </c>
      <c r="AC74" s="43">
        <f>SUM(Z74:AB74)</f>
        <v>114772858</v>
      </c>
      <c r="AD74" s="9">
        <v>45463810</v>
      </c>
      <c r="AE74" s="9">
        <v>4473823</v>
      </c>
      <c r="AF74" s="48">
        <v>195297168</v>
      </c>
      <c r="AG74" s="43">
        <f>SUM(AD74:AF74)</f>
        <v>245234801</v>
      </c>
      <c r="AH74" s="43">
        <f>SUM(U74,Y74,AC74,AG74)</f>
        <v>552631888</v>
      </c>
      <c r="AI74" s="59">
        <f>IF(ISERROR(AH74/J72),0,AH74/J72)</f>
        <v>8.2272961975622897E-3</v>
      </c>
      <c r="AJ74" s="59">
        <f>IF(ISERROR(AH74/$AH$77),"-",AH74/$AH$77)</f>
        <v>8.2779193718732404E-3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4.95" customHeight="1" outlineLevel="1">
      <c r="A75" s="26">
        <v>3</v>
      </c>
      <c r="B75" s="26"/>
      <c r="C75" s="35" t="s">
        <v>81</v>
      </c>
      <c r="D75" s="36">
        <v>45797</v>
      </c>
      <c r="E75" s="32" t="s">
        <v>82</v>
      </c>
      <c r="F75" s="33" t="s">
        <v>83</v>
      </c>
      <c r="G75" s="62"/>
      <c r="H75" s="38"/>
      <c r="I75" s="40"/>
      <c r="J75" s="110"/>
      <c r="K75" s="51">
        <v>66035261000</v>
      </c>
      <c r="L75" s="42" t="s">
        <v>84</v>
      </c>
      <c r="M75" s="52"/>
      <c r="N75" s="65"/>
      <c r="O75" s="52"/>
      <c r="P75" s="66"/>
      <c r="Q75" s="66"/>
      <c r="R75" s="48"/>
      <c r="S75" s="48"/>
      <c r="T75" s="48"/>
      <c r="U75" s="43">
        <f>SUM(R75:T75)</f>
        <v>0</v>
      </c>
      <c r="V75" s="48"/>
      <c r="W75" s="48"/>
      <c r="X75" s="48">
        <v>29215390000</v>
      </c>
      <c r="Y75" s="43">
        <f>SUM(V75:X75)</f>
        <v>29215390000</v>
      </c>
      <c r="Z75" s="48"/>
      <c r="AA75" s="48">
        <v>21911542500</v>
      </c>
      <c r="AB75" s="48"/>
      <c r="AC75" s="43">
        <f>SUM(Z75:AB75)</f>
        <v>21911542500</v>
      </c>
      <c r="AD75" s="9"/>
      <c r="AE75" s="9"/>
      <c r="AF75" s="48">
        <v>14908328500</v>
      </c>
      <c r="AG75" s="43">
        <f>SUM(AD75:AF75)</f>
        <v>14908328500</v>
      </c>
      <c r="AH75" s="43">
        <f>SUM(U75,Y75,AC75,AG75)</f>
        <v>66035261000</v>
      </c>
      <c r="AI75" s="59">
        <f>IF(ISERROR(AH75/J72),0,AH75/J72)</f>
        <v>0.98309862953535099</v>
      </c>
      <c r="AJ75" s="59">
        <f>IF(ISERROR(AH75/$AH$77),"-",AH75/$AH$77)</f>
        <v>0.98914770958458598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19" customFormat="1" ht="24.95" customHeight="1">
      <c r="A76" s="117" t="s">
        <v>85</v>
      </c>
      <c r="B76" s="117"/>
      <c r="C76" s="117"/>
      <c r="D76" s="117"/>
      <c r="E76" s="117"/>
      <c r="F76" s="117"/>
      <c r="G76" s="117"/>
      <c r="H76" s="117"/>
      <c r="I76" s="117"/>
      <c r="J76" s="49">
        <f>J72</f>
        <v>67170535098</v>
      </c>
      <c r="K76" s="49">
        <f>SUM(K73:K75)</f>
        <v>66856964539</v>
      </c>
      <c r="L76" s="29"/>
      <c r="M76" s="49">
        <f>SUM(M73:M73)</f>
        <v>0</v>
      </c>
      <c r="N76" s="49">
        <f>SUM(N73:N73)</f>
        <v>0</v>
      </c>
      <c r="O76" s="49">
        <f>SUM(O73:O73)</f>
        <v>0</v>
      </c>
      <c r="P76" s="50"/>
      <c r="Q76" s="56"/>
      <c r="R76" s="49">
        <f>SUM(R73:R75)</f>
        <v>19640217</v>
      </c>
      <c r="S76" s="49">
        <f>SUM(S73:S75)</f>
        <v>46238137</v>
      </c>
      <c r="T76" s="49">
        <f>SUM(T73:T75)</f>
        <v>23910199</v>
      </c>
      <c r="U76" s="49">
        <f>SUM(U73:U75)</f>
        <v>89788553</v>
      </c>
      <c r="V76" s="49">
        <f>SUM(V73:V73)</f>
        <v>14980673</v>
      </c>
      <c r="W76" s="49">
        <f>SUM(W73:W73)</f>
        <v>14980673</v>
      </c>
      <c r="X76" s="49">
        <f>SUM(X73:X73)</f>
        <v>15056737</v>
      </c>
      <c r="Y76" s="49">
        <f>SUM(Y73:Y75)</f>
        <v>29408185778</v>
      </c>
      <c r="Z76" s="49">
        <f>SUM(Z73:Z75)</f>
        <v>50722518</v>
      </c>
      <c r="AA76" s="49">
        <f t="shared" ref="AA76:AH76" si="16">SUM(AA73:AA75)</f>
        <v>21952893675</v>
      </c>
      <c r="AB76" s="49">
        <f t="shared" si="16"/>
        <v>66933399</v>
      </c>
      <c r="AC76" s="49">
        <f t="shared" si="16"/>
        <v>22070549592</v>
      </c>
      <c r="AD76" s="49">
        <f t="shared" si="16"/>
        <v>58740607</v>
      </c>
      <c r="AE76" s="49">
        <f t="shared" si="16"/>
        <v>15748884</v>
      </c>
      <c r="AF76" s="49">
        <f t="shared" si="16"/>
        <v>15113866958</v>
      </c>
      <c r="AG76" s="49">
        <f t="shared" si="16"/>
        <v>15188356449</v>
      </c>
      <c r="AH76" s="49">
        <f t="shared" si="16"/>
        <v>66756880372</v>
      </c>
      <c r="AI76" s="61">
        <f>IF(ISERROR(AH76/J76),0,AH76/J76)</f>
        <v>0.99384172352659605</v>
      </c>
      <c r="AJ76" s="61">
        <f>IF(ISERROR(AH76/$AH$77),0,AH76/$AH$77)</f>
        <v>0.99995690664380099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s="20" customFormat="1" ht="44.25" customHeight="1">
      <c r="A77" s="119" t="str">
        <f>"TOTAL ASIG."&amp;" "&amp;$A$5</f>
        <v>TOTAL ASIG. 24-01-010 "Programa Bonificación Ley N°20.595"</v>
      </c>
      <c r="B77" s="119"/>
      <c r="C77" s="119"/>
      <c r="D77" s="119"/>
      <c r="E77" s="119"/>
      <c r="F77" s="119"/>
      <c r="G77" s="119"/>
      <c r="H77" s="119"/>
      <c r="I77" s="119"/>
      <c r="J77" s="13">
        <f>SUM(J11,J15,J19,J23,J27,J31,J35,J39,J43,J47,J51,J55,J59,J63,J67,J71,J76)</f>
        <v>67173412000</v>
      </c>
      <c r="K77" s="13">
        <f t="shared" ref="K77:AJ77" si="17">SUM(K11,K15,K19,K23,K27,K31,K35,K39,K43,K47,K51,K55,K59,K63,K67,K71,K76)</f>
        <v>66859841441</v>
      </c>
      <c r="L77" s="13">
        <f t="shared" si="17"/>
        <v>0</v>
      </c>
      <c r="M77" s="13">
        <f t="shared" si="17"/>
        <v>0</v>
      </c>
      <c r="N77" s="13">
        <f t="shared" si="17"/>
        <v>0</v>
      </c>
      <c r="O77" s="13">
        <f t="shared" si="17"/>
        <v>0</v>
      </c>
      <c r="P77" s="13">
        <f t="shared" si="17"/>
        <v>0</v>
      </c>
      <c r="Q77" s="13">
        <f t="shared" si="17"/>
        <v>0</v>
      </c>
      <c r="R77" s="13">
        <f t="shared" si="17"/>
        <v>20351219</v>
      </c>
      <c r="S77" s="13">
        <f t="shared" si="17"/>
        <v>46238137</v>
      </c>
      <c r="T77" s="13">
        <f t="shared" si="17"/>
        <v>23910199</v>
      </c>
      <c r="U77" s="13">
        <f t="shared" si="17"/>
        <v>90499555</v>
      </c>
      <c r="V77" s="13">
        <f t="shared" si="17"/>
        <v>14980673</v>
      </c>
      <c r="W77" s="13">
        <f t="shared" si="17"/>
        <v>15700673</v>
      </c>
      <c r="X77" s="13">
        <f t="shared" si="17"/>
        <v>16302637</v>
      </c>
      <c r="Y77" s="13">
        <f t="shared" si="17"/>
        <v>29410151678</v>
      </c>
      <c r="Z77" s="13">
        <f t="shared" si="17"/>
        <v>50922518</v>
      </c>
      <c r="AA77" s="13">
        <f t="shared" si="17"/>
        <v>21952893675</v>
      </c>
      <c r="AB77" s="13">
        <f t="shared" si="17"/>
        <v>66933399</v>
      </c>
      <c r="AC77" s="13">
        <f t="shared" si="17"/>
        <v>22070749592</v>
      </c>
      <c r="AD77" s="13">
        <f t="shared" si="17"/>
        <v>58740607</v>
      </c>
      <c r="AE77" s="13">
        <f t="shared" si="17"/>
        <v>15748884</v>
      </c>
      <c r="AF77" s="13">
        <f t="shared" si="17"/>
        <v>15113866958</v>
      </c>
      <c r="AG77" s="13">
        <f t="shared" si="17"/>
        <v>15188356449</v>
      </c>
      <c r="AH77" s="13">
        <f t="shared" si="17"/>
        <v>66759757274</v>
      </c>
      <c r="AI77" s="67">
        <f>IF(ISERROR(AH77/J77),0,AH77/J77)</f>
        <v>0.99384198727317885</v>
      </c>
      <c r="AJ77" s="67">
        <f t="shared" si="17"/>
        <v>1</v>
      </c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</row>
    <row r="78" spans="1:106">
      <c r="J78" s="14"/>
      <c r="R78" s="14"/>
      <c r="S78" s="14"/>
      <c r="T78" s="14"/>
      <c r="V78" s="14"/>
      <c r="W78" s="14"/>
      <c r="X78" s="14"/>
      <c r="Z78" s="14"/>
      <c r="AA78" s="14"/>
      <c r="AB78" s="14"/>
      <c r="AD78" s="14"/>
      <c r="AE78" s="14"/>
      <c r="AF78" s="14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>
      <c r="J79" s="14"/>
      <c r="R79" s="14"/>
      <c r="S79" s="14"/>
      <c r="T79" s="14"/>
      <c r="V79" s="14"/>
      <c r="W79" s="14"/>
      <c r="X79" s="14"/>
      <c r="Z79" s="14"/>
      <c r="AA79" s="14"/>
      <c r="AB79" s="14"/>
      <c r="AD79" s="14"/>
      <c r="AE79" s="14"/>
      <c r="AF79" s="14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>
      <c r="J80" s="14"/>
      <c r="R80" s="14"/>
      <c r="S80" s="14"/>
      <c r="T80" s="14"/>
      <c r="V80" s="14"/>
      <c r="W80" s="14"/>
      <c r="X80" s="14"/>
      <c r="Z80" s="14"/>
      <c r="AA80" s="14"/>
      <c r="AB80" s="14"/>
      <c r="AD80" s="14"/>
      <c r="AE80" s="14"/>
      <c r="AF80" s="14"/>
    </row>
    <row r="81" spans="1:106">
      <c r="J81" s="14"/>
      <c r="R81" s="14"/>
      <c r="S81" s="14"/>
      <c r="T81" s="14"/>
      <c r="V81" s="14"/>
      <c r="W81" s="14"/>
      <c r="X81" s="14"/>
      <c r="Z81" s="14"/>
      <c r="AA81" s="14"/>
      <c r="AB81" s="14"/>
      <c r="AD81" s="14"/>
      <c r="AE81" s="14"/>
      <c r="AF81" s="14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>
      <c r="J82" s="14"/>
      <c r="R82" s="14"/>
      <c r="S82" s="14"/>
      <c r="T82" s="14"/>
      <c r="V82" s="14"/>
      <c r="W82" s="14"/>
      <c r="X82" s="14"/>
      <c r="Z82" s="14"/>
      <c r="AA82" s="14"/>
      <c r="AB82" s="14"/>
      <c r="AD82" s="14"/>
      <c r="AE82" s="14"/>
      <c r="AF82" s="14"/>
    </row>
    <row r="83" spans="1:106">
      <c r="J83" s="14"/>
      <c r="R83" s="14"/>
      <c r="S83" s="14"/>
      <c r="T83" s="14"/>
      <c r="V83" s="14"/>
      <c r="W83" s="14"/>
      <c r="X83" s="14"/>
      <c r="Z83" s="14"/>
      <c r="AA83" s="14"/>
      <c r="AB83" s="14"/>
      <c r="AD83" s="14"/>
      <c r="AE83" s="14"/>
      <c r="AF83" s="14"/>
    </row>
    <row r="84" spans="1:106">
      <c r="J84" s="14"/>
      <c r="R84" s="14"/>
      <c r="S84" s="14"/>
      <c r="T84" s="14"/>
      <c r="V84" s="14"/>
      <c r="W84" s="14"/>
      <c r="X84" s="14"/>
      <c r="Z84" s="14"/>
      <c r="AA84" s="14"/>
      <c r="AB84" s="14"/>
      <c r="AD84" s="14"/>
      <c r="AE84" s="14"/>
      <c r="AF84" s="14"/>
    </row>
    <row r="85" spans="1:106">
      <c r="J85" s="14"/>
      <c r="R85" s="14"/>
      <c r="S85" s="14"/>
      <c r="T85" s="14"/>
      <c r="V85" s="14"/>
      <c r="W85" s="14"/>
      <c r="X85" s="14"/>
      <c r="Z85" s="14"/>
      <c r="AA85" s="14"/>
      <c r="AB85" s="14"/>
      <c r="AD85" s="14"/>
      <c r="AE85" s="14"/>
      <c r="AF85" s="14"/>
    </row>
    <row r="86" spans="1:106">
      <c r="A86" s="5"/>
      <c r="J86" s="14"/>
      <c r="R86" s="14"/>
      <c r="S86" s="14"/>
      <c r="T86" s="14"/>
      <c r="V86" s="14"/>
      <c r="W86" s="14"/>
      <c r="X86" s="14"/>
      <c r="Z86" s="14"/>
      <c r="AA86" s="14"/>
      <c r="AB86" s="14"/>
      <c r="AD86" s="14"/>
      <c r="AE86" s="14"/>
      <c r="AF86" s="14"/>
    </row>
    <row r="87" spans="1:106">
      <c r="A87" s="5"/>
      <c r="J87" s="14"/>
      <c r="R87" s="14"/>
      <c r="S87" s="14"/>
      <c r="T87" s="14"/>
      <c r="V87" s="14"/>
      <c r="W87" s="14"/>
      <c r="X87" s="14"/>
      <c r="Z87" s="14"/>
      <c r="AA87" s="14"/>
      <c r="AB87" s="14"/>
      <c r="AD87" s="14"/>
      <c r="AE87" s="14"/>
      <c r="AF87" s="14"/>
    </row>
    <row r="88" spans="1:106">
      <c r="A88" s="5"/>
      <c r="J88" s="14"/>
      <c r="R88" s="14"/>
      <c r="S88" s="14"/>
      <c r="T88" s="14"/>
      <c r="V88" s="14"/>
      <c r="W88" s="14"/>
      <c r="X88" s="14"/>
      <c r="Z88" s="14"/>
      <c r="AA88" s="14"/>
      <c r="AB88" s="14"/>
      <c r="AD88" s="14"/>
      <c r="AE88" s="14"/>
      <c r="AF88" s="14"/>
    </row>
    <row r="89" spans="1:106">
      <c r="A89" s="5"/>
      <c r="J89" s="14"/>
      <c r="R89" s="14"/>
      <c r="S89" s="14"/>
      <c r="T89" s="14"/>
      <c r="V89" s="14"/>
      <c r="W89" s="14"/>
      <c r="X89" s="14"/>
      <c r="Z89" s="14"/>
      <c r="AA89" s="14"/>
      <c r="AB89" s="14"/>
      <c r="AD89" s="14"/>
      <c r="AE89" s="14"/>
      <c r="AF89" s="14"/>
    </row>
    <row r="90" spans="1:106">
      <c r="A90" s="5"/>
      <c r="J90" s="14"/>
      <c r="R90" s="14"/>
      <c r="S90" s="14"/>
      <c r="T90" s="14"/>
      <c r="V90" s="14"/>
      <c r="W90" s="14"/>
      <c r="X90" s="14"/>
      <c r="Z90" s="14"/>
      <c r="AA90" s="14"/>
      <c r="AB90" s="14"/>
      <c r="AD90" s="14"/>
      <c r="AE90" s="14"/>
      <c r="AF90" s="14"/>
    </row>
    <row r="91" spans="1:106">
      <c r="A91" s="5"/>
      <c r="J91" s="14"/>
      <c r="R91" s="14"/>
      <c r="S91" s="14"/>
      <c r="T91" s="14"/>
      <c r="V91" s="14"/>
      <c r="W91" s="14"/>
      <c r="X91" s="14"/>
      <c r="Z91" s="14"/>
      <c r="AA91" s="14"/>
      <c r="AB91" s="14"/>
      <c r="AD91" s="14"/>
      <c r="AE91" s="14"/>
      <c r="AF91" s="14"/>
    </row>
    <row r="92" spans="1:106">
      <c r="A92" s="5"/>
      <c r="J92" s="14"/>
      <c r="R92" s="14"/>
      <c r="S92" s="14"/>
      <c r="T92" s="14"/>
      <c r="V92" s="14"/>
      <c r="W92" s="14"/>
      <c r="X92" s="14"/>
      <c r="Z92" s="14"/>
      <c r="AA92" s="14"/>
      <c r="AB92" s="14"/>
      <c r="AD92" s="14"/>
      <c r="AE92" s="14"/>
      <c r="AF92" s="14"/>
    </row>
    <row r="93" spans="1:106">
      <c r="A93" s="5"/>
      <c r="J93" s="14"/>
      <c r="R93" s="14"/>
      <c r="S93" s="14"/>
      <c r="T93" s="14"/>
      <c r="V93" s="14"/>
      <c r="W93" s="14"/>
      <c r="X93" s="14"/>
      <c r="Z93" s="14"/>
      <c r="AA93" s="14"/>
      <c r="AB93" s="14"/>
      <c r="AD93" s="14"/>
      <c r="AE93" s="14"/>
      <c r="AF93" s="14"/>
    </row>
    <row r="94" spans="1:106">
      <c r="A94" s="5"/>
      <c r="J94" s="14"/>
      <c r="R94" s="14"/>
      <c r="S94" s="14"/>
      <c r="T94" s="14"/>
      <c r="V94" s="14"/>
      <c r="W94" s="14"/>
      <c r="X94" s="14"/>
      <c r="Z94" s="14"/>
      <c r="AA94" s="14"/>
      <c r="AB94" s="14"/>
      <c r="AD94" s="14"/>
      <c r="AE94" s="14"/>
      <c r="AF94" s="14"/>
    </row>
    <row r="96" spans="1:106">
      <c r="E96" s="63"/>
    </row>
  </sheetData>
  <mergeCells count="80">
    <mergeCell ref="Z6:AB6"/>
    <mergeCell ref="A1:AJ1"/>
    <mergeCell ref="A2:AJ2"/>
    <mergeCell ref="A3:AJ3"/>
    <mergeCell ref="A4:AJ4"/>
    <mergeCell ref="A5:AJ5"/>
    <mergeCell ref="AD6:AF6"/>
    <mergeCell ref="AI6:AJ6"/>
    <mergeCell ref="U6:U7"/>
    <mergeCell ref="Y6:Y7"/>
    <mergeCell ref="AC6:AC7"/>
    <mergeCell ref="AG6:AG7"/>
    <mergeCell ref="AH6:AH7"/>
    <mergeCell ref="M6:O6"/>
    <mergeCell ref="R6:T6"/>
    <mergeCell ref="V6:X6"/>
    <mergeCell ref="A8:E8"/>
    <mergeCell ref="A11:I11"/>
    <mergeCell ref="A12:E12"/>
    <mergeCell ref="J6:J7"/>
    <mergeCell ref="J9:J10"/>
    <mergeCell ref="H6:I6"/>
    <mergeCell ref="A15:I15"/>
    <mergeCell ref="A16:E16"/>
    <mergeCell ref="A19:I19"/>
    <mergeCell ref="A20:E20"/>
    <mergeCell ref="A23:I23"/>
    <mergeCell ref="A24:E24"/>
    <mergeCell ref="A27:I27"/>
    <mergeCell ref="A28:E28"/>
    <mergeCell ref="A31:I31"/>
    <mergeCell ref="A32:E32"/>
    <mergeCell ref="A77:I77"/>
    <mergeCell ref="A6:A7"/>
    <mergeCell ref="B6:B7"/>
    <mergeCell ref="D6:D7"/>
    <mergeCell ref="E6:E7"/>
    <mergeCell ref="F6:F7"/>
    <mergeCell ref="G6:G7"/>
    <mergeCell ref="A64:E64"/>
    <mergeCell ref="A67:I67"/>
    <mergeCell ref="A68:E68"/>
    <mergeCell ref="A71:I71"/>
    <mergeCell ref="A72:E72"/>
    <mergeCell ref="A55:I55"/>
    <mergeCell ref="A56:E56"/>
    <mergeCell ref="A59:I59"/>
    <mergeCell ref="A60:E60"/>
    <mergeCell ref="J17:J18"/>
    <mergeCell ref="J21:J22"/>
    <mergeCell ref="J25:J26"/>
    <mergeCell ref="J29:J30"/>
    <mergeCell ref="A76:I76"/>
    <mergeCell ref="A63:I63"/>
    <mergeCell ref="A44:E44"/>
    <mergeCell ref="A47:I47"/>
    <mergeCell ref="A48:E48"/>
    <mergeCell ref="A51:I51"/>
    <mergeCell ref="A52:E52"/>
    <mergeCell ref="A35:I35"/>
    <mergeCell ref="A36:E36"/>
    <mergeCell ref="A39:I39"/>
    <mergeCell ref="A40:E40"/>
    <mergeCell ref="A43:I43"/>
    <mergeCell ref="J72:J75"/>
    <mergeCell ref="K6:K7"/>
    <mergeCell ref="L6:L7"/>
    <mergeCell ref="P6:P7"/>
    <mergeCell ref="Q6:Q7"/>
    <mergeCell ref="J53:J54"/>
    <mergeCell ref="J57:J58"/>
    <mergeCell ref="J61:J62"/>
    <mergeCell ref="J65:J66"/>
    <mergeCell ref="J69:J70"/>
    <mergeCell ref="J33:J34"/>
    <mergeCell ref="J37:J38"/>
    <mergeCell ref="J40:J42"/>
    <mergeCell ref="J45:J46"/>
    <mergeCell ref="J49:J50"/>
    <mergeCell ref="J13:J14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0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000-000001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:I10 H42:I42 H46:I46 H13:I14 H17:I18 H21:I22 H29:I30 H33:I34 H37:I38 H49:I50 H53:I54 H57:I58 H61:I62 H65:I66 H69:I70" xr:uid="{00000000-0002-0000-0000-000002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L30 N41 C42 L42 N45 C46 L46 Q49 P50:Q50 L62 L66 C9:C10 C13:C14 C17:C18 C21:C22 C29:C30 C33:C34 C37:C38 C49:C50 C53:C54 C57:C58 C61:C62 C65:C66 C69:C70 L9:L10 L13:L14 L17:L18 L21:L22 L33:L34 L37:L38 L49:L50 L53:L54 L57:L58 L69:L70 N25:N26 N73:N75 P9:Q10 P13:Q14 P17:Q18 P21:Q22 P25:Q26 P29:Q30 P33:Q34 P37:Q38 P41:Q42 P45:Q46 P53:Q54 P57:Q58 P61:Q62 P65:Q66 P69:Q70 E9:G10 E13:G14 E17:G18 E21:G22 E25:G26 E29:G30 E33:G34 E37:G38 E41:G42 E45:G46 E49:G50 E53:G54 E57:G58 E61:G62 E65:G66 E69:G70 P73:Q75 E73:G75" xr:uid="{00000000-0002-0000-0000-000003000000}">
      <formula1>255</formula1>
    </dataValidation>
    <dataValidation type="decimal" allowBlank="1" showInputMessage="1" showErrorMessage="1" errorTitle="Sólo números" error="Sólo ingresar números sin letras_x000a_" sqref="M41 M42:N42 M45 M46:N46 R75:T75 V75:W75 AB75 M25:M26 M73:M75 AF73:AF75 Z9:AB10 Z13:AB14 Z17:AB18 Z21:AB22 Z25:AB26 Z29:AB30 Z33:AB34 Z37:AB38 Z41:AB42 Z45:AB46 Z49:AB50 Z53:AB54 Z57:AB58 Z61:AB62 Z65:AB66 Z69:AB70 Z73:AA75 M9:N10 M13:N14 M17:N18 M21:N22 M29:N30 M33:N34 M37:N38 M49:N50 M53:N54 M57:N58 M61:N62 M65:N66 M69:N70 R9:T10 AD9:AF10 R13:T14 AD13:AF14 R17:T18 AD17:AF18 R21:T22 AD21:AF22 R25:T26 AD25:AF26 R29:T30 AD29:AF30 R33:T34 AD33:AF34 R37:T38 AD37:AF38 R41:T42 AD41:AF42 R45:T46 AD45:AF46 R49:T50 AD49:AF50 R53:T54 AD53:AF54 R57:T58 AD57:AF58 R61:T62 AD61:AF62 R65:T66 AD65:AF66 R69:T70 AD69:AF70 V9:X10 V13:X14 V17:X18 V21:X22 V25:X26 V29:X30 V33:X34 V37:X38 V41:X42 V45:X46 V49:X50 V53:X54 V57:X58 V61:X62 V65:X66 V69:X70" xr:uid="{00000000-0002-0000-0000-000004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42 D46 D9:D10 D13:D14 D17:D18 D21:D22 D29:D30 D33:D34 D37:D38 D49:D50 D53:D54 D57:D58 D61:D62 D65:D66 D69:D70" xr:uid="{00000000-0002-0000-0000-000005000000}">
      <formula1>41275</formula1>
    </dataValidation>
    <dataValidation type="textLength" operator="lessThanOrEqual" allowBlank="1" showInputMessage="1" showErrorMessage="1" sqref="K45 K9:K10 K13:K14 K17:K18 K21:K22 K25:K26 K29:K30 K33:K34 K37:K38 K41:K42 K49:K50 K53:K54 K57:K58 K61:K62 K65:K66 K69:K70" xr:uid="{00000000-0002-0000-0000-000006000000}">
      <formula1>255</formula1>
    </dataValidation>
    <dataValidation allowBlank="1" showInputMessage="1" showErrorMessage="1" errorTitle="Sólo números" error="Sólo ingresar números sin letras_x000a_" sqref="P49 O8:O10 O12:O14 O16:O18 O20:O22 O24:O26 O28:O30 O32:O34 O36:O38 O40:O42 O44:O46 O48:O50 O52:O54 O56:O58 O60:O62 O64:O66 O68:O70 O72:O75" xr:uid="{00000000-0002-0000-0000-000007000000}"/>
  </dataValidations>
  <printOptions horizontalCentered="1" verticalCentered="1"/>
  <pageMargins left="0" right="0" top="0" bottom="0.74803149606299202" header="0.31496062992126" footer="0.31496062992126"/>
  <pageSetup paperSize="41" scale="29" orientation="landscape"/>
  <legacyDrawingHF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rgb="FF33CCFF"/>
    <pageSetUpPr fitToPage="1"/>
  </sheetPr>
  <dimension ref="A1:Y42"/>
  <sheetViews>
    <sheetView topLeftCell="A9" workbookViewId="0">
      <selection activeCell="N25" activeCellId="1" sqref="J25 N25"/>
    </sheetView>
  </sheetViews>
  <sheetFormatPr baseColWidth="10" defaultColWidth="11.42578125" defaultRowHeight="10.5" outlineLevelCol="1"/>
  <cols>
    <col min="1" max="1" width="51.5703125" style="2" customWidth="1"/>
    <col min="2" max="2" width="15.7109375" style="3" customWidth="1"/>
    <col min="3" max="3" width="15.7109375" style="2" customWidth="1"/>
    <col min="4" max="4" width="10" style="2" hidden="1" customWidth="1"/>
    <col min="5" max="5" width="10.28515625" style="2" hidden="1" customWidth="1"/>
    <col min="6" max="6" width="9.85546875" style="2" hidden="1" customWidth="1"/>
    <col min="7" max="9" width="15.7109375" style="3" hidden="1" customWidth="1" outlineLevel="1"/>
    <col min="10" max="10" width="15.7109375" style="3" customWidth="1" collapsed="1"/>
    <col min="11" max="13" width="15.7109375" style="3" hidden="1" customWidth="1" outlineLevel="1"/>
    <col min="14" max="14" width="15.7109375" style="3" customWidth="1" collapsed="1"/>
    <col min="15" max="17" width="15.7109375" style="3" hidden="1" customWidth="1" outlineLevel="1"/>
    <col min="18" max="18" width="15.7109375" style="3" customWidth="1" collapsed="1"/>
    <col min="19" max="21" width="15.7109375" style="3" hidden="1" customWidth="1" outlineLevel="1"/>
    <col min="22" max="22" width="15.7109375" style="3" customWidth="1" collapsed="1"/>
    <col min="23" max="23" width="15.7109375" style="3" customWidth="1"/>
    <col min="24" max="25" width="15.7109375" style="4" customWidth="1"/>
    <col min="26" max="16384" width="11.42578125" style="5"/>
  </cols>
  <sheetData>
    <row r="1" spans="1:25" s="1" customFormat="1" ht="15" customHeight="1">
      <c r="A1" s="132" t="s">
        <v>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s="1" customFormat="1" ht="1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s="1" customFormat="1" ht="15" customHeight="1">
      <c r="A3" s="121" t="s">
        <v>2</v>
      </c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</row>
    <row r="4" spans="1:25" s="1" customFormat="1" ht="1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8.25" customHeight="1">
      <c r="A5" s="133" t="s">
        <v>104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5"/>
    </row>
    <row r="6" spans="1:25" s="2" customFormat="1" ht="26.25" customHeight="1">
      <c r="A6" s="112" t="s">
        <v>7</v>
      </c>
      <c r="B6" s="127" t="s">
        <v>13</v>
      </c>
      <c r="C6" s="127" t="s">
        <v>86</v>
      </c>
      <c r="D6" s="129" t="s">
        <v>16</v>
      </c>
      <c r="E6" s="130"/>
      <c r="F6" s="131"/>
      <c r="G6" s="111" t="s">
        <v>19</v>
      </c>
      <c r="H6" s="111"/>
      <c r="I6" s="111"/>
      <c r="J6" s="127" t="s">
        <v>20</v>
      </c>
      <c r="K6" s="111" t="s">
        <v>19</v>
      </c>
      <c r="L6" s="111"/>
      <c r="M6" s="111"/>
      <c r="N6" s="127" t="s">
        <v>21</v>
      </c>
      <c r="O6" s="111" t="s">
        <v>19</v>
      </c>
      <c r="P6" s="111"/>
      <c r="Q6" s="111"/>
      <c r="R6" s="127" t="s">
        <v>22</v>
      </c>
      <c r="S6" s="111" t="s">
        <v>19</v>
      </c>
      <c r="T6" s="111"/>
      <c r="U6" s="111"/>
      <c r="V6" s="127" t="s">
        <v>23</v>
      </c>
      <c r="W6" s="127" t="s">
        <v>24</v>
      </c>
      <c r="X6" s="126" t="s">
        <v>87</v>
      </c>
      <c r="Y6" s="126"/>
    </row>
    <row r="7" spans="1:25" s="2" customFormat="1" ht="31.5">
      <c r="A7" s="112"/>
      <c r="B7" s="128"/>
      <c r="C7" s="128"/>
      <c r="D7" s="7" t="s">
        <v>29</v>
      </c>
      <c r="E7" s="7" t="s">
        <v>30</v>
      </c>
      <c r="F7" s="7" t="s">
        <v>31</v>
      </c>
      <c r="G7" s="7" t="s">
        <v>32</v>
      </c>
      <c r="H7" s="7" t="s">
        <v>33</v>
      </c>
      <c r="I7" s="7" t="s">
        <v>34</v>
      </c>
      <c r="J7" s="128"/>
      <c r="K7" s="7" t="s">
        <v>35</v>
      </c>
      <c r="L7" s="7" t="s">
        <v>36</v>
      </c>
      <c r="M7" s="7" t="s">
        <v>37</v>
      </c>
      <c r="N7" s="128"/>
      <c r="O7" s="7" t="s">
        <v>38</v>
      </c>
      <c r="P7" s="7" t="s">
        <v>39</v>
      </c>
      <c r="Q7" s="7" t="s">
        <v>40</v>
      </c>
      <c r="R7" s="128"/>
      <c r="S7" s="7" t="s">
        <v>41</v>
      </c>
      <c r="T7" s="7" t="s">
        <v>42</v>
      </c>
      <c r="U7" s="7" t="s">
        <v>43</v>
      </c>
      <c r="V7" s="128"/>
      <c r="W7" s="128"/>
      <c r="X7" s="15" t="s">
        <v>44</v>
      </c>
      <c r="Y7" s="15" t="s">
        <v>88</v>
      </c>
    </row>
    <row r="8" spans="1:25" ht="24.75" customHeight="1">
      <c r="A8" s="8" t="s">
        <v>46</v>
      </c>
      <c r="B8" s="9">
        <f>+'24-02-014 Ind. FOSIS'!J11</f>
        <v>0</v>
      </c>
      <c r="C8" s="9">
        <f>+'24-02-014 Ind. FOSIS'!K11</f>
        <v>0</v>
      </c>
      <c r="D8" s="9">
        <f>+'24-02-014 Ind. FOSIS'!M11</f>
        <v>0</v>
      </c>
      <c r="E8" s="9">
        <f>+'24-02-014 Ind. FOSIS'!N11</f>
        <v>0</v>
      </c>
      <c r="F8" s="9">
        <f>+'24-02-014 Ind. FOSIS'!O11</f>
        <v>0</v>
      </c>
      <c r="G8" s="9">
        <f>+'24-02-014 Ind. FOSIS'!R11</f>
        <v>0</v>
      </c>
      <c r="H8" s="9">
        <f>+'24-02-014 Ind. FOSIS'!S11</f>
        <v>0</v>
      </c>
      <c r="I8" s="9">
        <f>+'24-02-014 Ind. FOSIS'!T11</f>
        <v>0</v>
      </c>
      <c r="J8" s="9">
        <f>+'24-02-014 Ind. FOSIS'!U11</f>
        <v>0</v>
      </c>
      <c r="K8" s="9">
        <f>+'24-02-014 Ind. FOSIS'!V11</f>
        <v>0</v>
      </c>
      <c r="L8" s="9">
        <f>+'24-02-014 Ind. FOSIS'!W11</f>
        <v>0</v>
      </c>
      <c r="M8" s="9">
        <f>+'24-02-014 Ind. FOSIS'!X11</f>
        <v>0</v>
      </c>
      <c r="N8" s="9">
        <f>+'24-02-014 Ind. FOSIS'!Y11</f>
        <v>0</v>
      </c>
      <c r="O8" s="9">
        <f>+'24-02-014 Ind. FOSIS'!Z11</f>
        <v>0</v>
      </c>
      <c r="P8" s="9">
        <f>+'24-02-014 Ind. FOSIS'!AA11</f>
        <v>0</v>
      </c>
      <c r="Q8" s="9">
        <f>+'24-02-014 Ind. FOSIS'!AB11</f>
        <v>0</v>
      </c>
      <c r="R8" s="9">
        <f>+'24-02-014 Ind. FOSIS'!AC11</f>
        <v>0</v>
      </c>
      <c r="S8" s="9">
        <f>+'24-02-014 Ind. FOSIS'!AD11</f>
        <v>0</v>
      </c>
      <c r="T8" s="9">
        <f>+'24-02-014 Ind. FOSIS'!AE11</f>
        <v>0</v>
      </c>
      <c r="U8" s="9">
        <f>+'24-02-014 Ind. FOSIS'!AF11</f>
        <v>0</v>
      </c>
      <c r="V8" s="9">
        <f>+'24-02-014 Ind. FOSIS'!AG11</f>
        <v>0</v>
      </c>
      <c r="W8" s="9">
        <f>+'24-02-014 Ind. FOSIS'!AH11</f>
        <v>0</v>
      </c>
      <c r="X8" s="16">
        <f>+'24-02-014 Ind. FOSIS'!AI11</f>
        <v>0</v>
      </c>
      <c r="Y8" s="16">
        <f>+'24-02-014 Ind. FOSIS'!AJ11</f>
        <v>0</v>
      </c>
    </row>
    <row r="9" spans="1:25" ht="24.75" customHeight="1">
      <c r="A9" s="8" t="s">
        <v>48</v>
      </c>
      <c r="B9" s="9">
        <f>+'24-02-014 Ind. FOSIS'!J15</f>
        <v>0</v>
      </c>
      <c r="C9" s="9">
        <f>+'24-02-014 Ind. FOSIS'!K15</f>
        <v>0</v>
      </c>
      <c r="D9" s="9">
        <f>+'24-02-014 Ind. FOSIS'!M15</f>
        <v>0</v>
      </c>
      <c r="E9" s="9">
        <f>+'24-02-014 Ind. FOSIS'!N15</f>
        <v>0</v>
      </c>
      <c r="F9" s="9">
        <f>+'24-02-014 Ind. FOSIS'!O15</f>
        <v>0</v>
      </c>
      <c r="G9" s="9">
        <f>+'24-02-014 Ind. FOSIS'!R15</f>
        <v>0</v>
      </c>
      <c r="H9" s="9">
        <f>+'24-02-014 Ind. FOSIS'!S15</f>
        <v>0</v>
      </c>
      <c r="I9" s="9">
        <f>+'24-02-014 Ind. FOSIS'!T15</f>
        <v>0</v>
      </c>
      <c r="J9" s="9">
        <f>+'24-02-014 Ind. FOSIS'!U15</f>
        <v>0</v>
      </c>
      <c r="K9" s="9">
        <f>+'24-02-014 Ind. FOSIS'!V15</f>
        <v>0</v>
      </c>
      <c r="L9" s="9">
        <f>+'24-02-014 Ind. FOSIS'!W15</f>
        <v>0</v>
      </c>
      <c r="M9" s="9">
        <f>+'24-02-014 Ind. FOSIS'!X15</f>
        <v>0</v>
      </c>
      <c r="N9" s="9">
        <f>+'24-02-014 Ind. FOSIS'!Y15</f>
        <v>0</v>
      </c>
      <c r="O9" s="9">
        <f>+'24-02-014 Ind. FOSIS'!Z15</f>
        <v>0</v>
      </c>
      <c r="P9" s="9">
        <f>+'24-02-014 Ind. FOSIS'!AA15</f>
        <v>0</v>
      </c>
      <c r="Q9" s="9">
        <f>+'24-02-014 Ind. FOSIS'!AB15</f>
        <v>0</v>
      </c>
      <c r="R9" s="9">
        <f>+'24-02-014 Ind. FOSIS'!AC15</f>
        <v>0</v>
      </c>
      <c r="S9" s="9">
        <f>+'24-02-014 Ind. FOSIS'!AD15</f>
        <v>0</v>
      </c>
      <c r="T9" s="9">
        <f>+'24-02-014 Ind. FOSIS'!AE15</f>
        <v>0</v>
      </c>
      <c r="U9" s="9">
        <f>+'24-02-014 Ind. FOSIS'!AF15</f>
        <v>0</v>
      </c>
      <c r="V9" s="9">
        <f>+'24-02-014 Ind. FOSIS'!AG15</f>
        <v>0</v>
      </c>
      <c r="W9" s="9">
        <f>+'24-02-014 Ind. FOSIS'!AH15</f>
        <v>0</v>
      </c>
      <c r="X9" s="16">
        <f>+'24-02-014 Ind. FOSIS'!AI15</f>
        <v>0</v>
      </c>
      <c r="Y9" s="16">
        <f>+'24-02-014 Ind. FOSIS'!AJ15</f>
        <v>0</v>
      </c>
    </row>
    <row r="10" spans="1:25" ht="24.75" customHeight="1">
      <c r="A10" s="8" t="s">
        <v>50</v>
      </c>
      <c r="B10" s="9">
        <f>+'24-02-014 Ind. FOSIS'!J19</f>
        <v>0</v>
      </c>
      <c r="C10" s="9">
        <f>+'24-02-014 Ind. FOSIS'!K19</f>
        <v>0</v>
      </c>
      <c r="D10" s="9">
        <f>+'24-02-014 Ind. FOSIS'!M19</f>
        <v>0</v>
      </c>
      <c r="E10" s="9">
        <f>+'24-02-014 Ind. FOSIS'!N19</f>
        <v>0</v>
      </c>
      <c r="F10" s="9">
        <f>+'24-02-014 Ind. FOSIS'!O19</f>
        <v>0</v>
      </c>
      <c r="G10" s="9">
        <f>+'24-02-014 Ind. FOSIS'!R19</f>
        <v>0</v>
      </c>
      <c r="H10" s="9">
        <f>+'24-02-014 Ind. FOSIS'!S19</f>
        <v>0</v>
      </c>
      <c r="I10" s="9">
        <f>+'24-02-014 Ind. FOSIS'!T19</f>
        <v>0</v>
      </c>
      <c r="J10" s="9">
        <f>+'24-02-014 Ind. FOSIS'!U19</f>
        <v>0</v>
      </c>
      <c r="K10" s="9">
        <f>+'24-02-014 Ind. FOSIS'!V19</f>
        <v>0</v>
      </c>
      <c r="L10" s="9">
        <f>+'24-02-014 Ind. FOSIS'!W19</f>
        <v>0</v>
      </c>
      <c r="M10" s="9">
        <f>+'24-02-014 Ind. FOSIS'!X19</f>
        <v>0</v>
      </c>
      <c r="N10" s="9">
        <f>+'24-02-014 Ind. FOSIS'!Y19</f>
        <v>0</v>
      </c>
      <c r="O10" s="9">
        <f>+'24-02-014 Ind. FOSIS'!Z19</f>
        <v>0</v>
      </c>
      <c r="P10" s="9">
        <f>+'24-02-014 Ind. FOSIS'!AA19</f>
        <v>0</v>
      </c>
      <c r="Q10" s="9">
        <f>+'24-02-014 Ind. FOSIS'!AB19</f>
        <v>0</v>
      </c>
      <c r="R10" s="9">
        <f>+'24-02-014 Ind. FOSIS'!AC19</f>
        <v>0</v>
      </c>
      <c r="S10" s="9">
        <f>+'24-02-014 Ind. FOSIS'!AD19</f>
        <v>0</v>
      </c>
      <c r="T10" s="9">
        <f>+'24-02-014 Ind. FOSIS'!AE19</f>
        <v>0</v>
      </c>
      <c r="U10" s="9">
        <f>+'24-02-014 Ind. FOSIS'!AF19</f>
        <v>0</v>
      </c>
      <c r="V10" s="9">
        <f>+'24-02-014 Ind. FOSIS'!AG19</f>
        <v>0</v>
      </c>
      <c r="W10" s="9">
        <f>+'24-02-014 Ind. FOSIS'!AH19</f>
        <v>0</v>
      </c>
      <c r="X10" s="16">
        <f>+'24-02-014 Ind. FOSIS'!AI19</f>
        <v>0</v>
      </c>
      <c r="Y10" s="16">
        <f>+'24-02-014 Ind. FOSIS'!AJ19</f>
        <v>0</v>
      </c>
    </row>
    <row r="11" spans="1:25" ht="24.75" customHeight="1">
      <c r="A11" s="8" t="s">
        <v>52</v>
      </c>
      <c r="B11" s="9">
        <f>+'24-02-014 Ind. FOSIS'!J23</f>
        <v>0</v>
      </c>
      <c r="C11" s="9">
        <f>+'24-02-014 Ind. FOSIS'!K23</f>
        <v>0</v>
      </c>
      <c r="D11" s="9">
        <f>+'24-02-014 Ind. FOSIS'!M23</f>
        <v>0</v>
      </c>
      <c r="E11" s="9">
        <f>+'24-02-014 Ind. FOSIS'!N23</f>
        <v>0</v>
      </c>
      <c r="F11" s="9">
        <f>+'24-02-014 Ind. FOSIS'!O23</f>
        <v>0</v>
      </c>
      <c r="G11" s="9">
        <f>+'24-02-014 Ind. FOSIS'!R23</f>
        <v>0</v>
      </c>
      <c r="H11" s="9">
        <f>+'24-02-014 Ind. FOSIS'!S23</f>
        <v>0</v>
      </c>
      <c r="I11" s="9">
        <f>+'24-02-014 Ind. FOSIS'!T23</f>
        <v>0</v>
      </c>
      <c r="J11" s="9">
        <f>+'24-02-014 Ind. FOSIS'!U23</f>
        <v>0</v>
      </c>
      <c r="K11" s="9">
        <f>+'24-02-014 Ind. FOSIS'!V23</f>
        <v>0</v>
      </c>
      <c r="L11" s="9">
        <f>+'24-02-014 Ind. FOSIS'!W23</f>
        <v>0</v>
      </c>
      <c r="M11" s="9">
        <f>+'24-02-014 Ind. FOSIS'!X23</f>
        <v>0</v>
      </c>
      <c r="N11" s="9">
        <f>+'24-02-014 Ind. FOSIS'!Y23</f>
        <v>0</v>
      </c>
      <c r="O11" s="9">
        <f>+'24-02-014 Ind. FOSIS'!Z23</f>
        <v>0</v>
      </c>
      <c r="P11" s="9">
        <f>+'24-02-014 Ind. FOSIS'!AA23</f>
        <v>0</v>
      </c>
      <c r="Q11" s="9">
        <f>+'24-02-014 Ind. FOSIS'!AB23</f>
        <v>0</v>
      </c>
      <c r="R11" s="9">
        <f>+'24-02-014 Ind. FOSIS'!AC23</f>
        <v>0</v>
      </c>
      <c r="S11" s="9">
        <f>+'24-02-014 Ind. FOSIS'!AD23</f>
        <v>0</v>
      </c>
      <c r="T11" s="9">
        <f>+'24-02-014 Ind. FOSIS'!AE23</f>
        <v>0</v>
      </c>
      <c r="U11" s="9">
        <f>+'24-02-014 Ind. FOSIS'!AF23</f>
        <v>0</v>
      </c>
      <c r="V11" s="9">
        <f>+'24-02-014 Ind. FOSIS'!AG23</f>
        <v>0</v>
      </c>
      <c r="W11" s="9">
        <f>+'24-02-014 Ind. FOSIS'!AH23</f>
        <v>0</v>
      </c>
      <c r="X11" s="16">
        <f>+'24-02-014 Ind. FOSIS'!AI23</f>
        <v>0</v>
      </c>
      <c r="Y11" s="16">
        <f>+'24-02-014 Ind. FOSIS'!AJ23</f>
        <v>0</v>
      </c>
    </row>
    <row r="12" spans="1:25" ht="24.75" customHeight="1">
      <c r="A12" s="8" t="s">
        <v>54</v>
      </c>
      <c r="B12" s="9">
        <f>+'24-02-014 Ind. FOSIS'!J27</f>
        <v>0</v>
      </c>
      <c r="C12" s="9">
        <f>+'24-02-014 Ind. FOSIS'!K27</f>
        <v>0</v>
      </c>
      <c r="D12" s="9">
        <f>+'24-02-014 Ind. FOSIS'!M27</f>
        <v>0</v>
      </c>
      <c r="E12" s="9">
        <f>+'24-02-014 Ind. FOSIS'!N27</f>
        <v>0</v>
      </c>
      <c r="F12" s="9">
        <f>+'24-02-014 Ind. FOSIS'!O27</f>
        <v>0</v>
      </c>
      <c r="G12" s="9">
        <f>+'24-02-014 Ind. FOSIS'!R27</f>
        <v>0</v>
      </c>
      <c r="H12" s="9">
        <f>+'24-02-014 Ind. FOSIS'!S27</f>
        <v>0</v>
      </c>
      <c r="I12" s="9">
        <f>+'24-02-014 Ind. FOSIS'!T27</f>
        <v>0</v>
      </c>
      <c r="J12" s="9">
        <f>+'24-02-014 Ind. FOSIS'!U27</f>
        <v>0</v>
      </c>
      <c r="K12" s="9">
        <f>+'24-02-014 Ind. FOSIS'!V27</f>
        <v>0</v>
      </c>
      <c r="L12" s="9">
        <f>+'24-02-014 Ind. FOSIS'!W27</f>
        <v>0</v>
      </c>
      <c r="M12" s="9">
        <f>+'24-02-014 Ind. FOSIS'!X27</f>
        <v>0</v>
      </c>
      <c r="N12" s="9">
        <f>+'24-02-014 Ind. FOSIS'!Y27</f>
        <v>0</v>
      </c>
      <c r="O12" s="9">
        <f>+'24-02-014 Ind. FOSIS'!Z27</f>
        <v>0</v>
      </c>
      <c r="P12" s="9">
        <f>+'24-02-014 Ind. FOSIS'!AA27</f>
        <v>0</v>
      </c>
      <c r="Q12" s="9">
        <f>+'24-02-014 Ind. FOSIS'!AB27</f>
        <v>0</v>
      </c>
      <c r="R12" s="9">
        <f>+'24-02-014 Ind. FOSIS'!AC27</f>
        <v>0</v>
      </c>
      <c r="S12" s="9">
        <f>+'24-02-014 Ind. FOSIS'!AD27</f>
        <v>0</v>
      </c>
      <c r="T12" s="9">
        <f>+'24-02-014 Ind. FOSIS'!AE27</f>
        <v>0</v>
      </c>
      <c r="U12" s="9">
        <f>+'24-02-014 Ind. FOSIS'!AF27</f>
        <v>0</v>
      </c>
      <c r="V12" s="9">
        <f>+'24-02-014 Ind. FOSIS'!AG27</f>
        <v>0</v>
      </c>
      <c r="W12" s="9">
        <f>+'24-02-014 Ind. FOSIS'!AH27</f>
        <v>0</v>
      </c>
      <c r="X12" s="16">
        <f>+'24-02-014 Ind. FOSIS'!AI27</f>
        <v>0</v>
      </c>
      <c r="Y12" s="16">
        <f>+'24-02-014 Ind. FOSIS'!AJ27</f>
        <v>0</v>
      </c>
    </row>
    <row r="13" spans="1:25" ht="24.75" customHeight="1">
      <c r="A13" s="8" t="s">
        <v>57</v>
      </c>
      <c r="B13" s="9">
        <f>+'24-02-014 Ind. FOSIS'!J31</f>
        <v>0</v>
      </c>
      <c r="C13" s="9">
        <f>+'24-02-014 Ind. FOSIS'!K31</f>
        <v>0</v>
      </c>
      <c r="D13" s="9">
        <f>+'24-02-014 Ind. FOSIS'!M31</f>
        <v>0</v>
      </c>
      <c r="E13" s="9">
        <f>+'24-02-014 Ind. FOSIS'!N31</f>
        <v>0</v>
      </c>
      <c r="F13" s="9">
        <f>+'24-02-014 Ind. FOSIS'!O31</f>
        <v>0</v>
      </c>
      <c r="G13" s="9">
        <f>+'24-02-014 Ind. FOSIS'!R31</f>
        <v>0</v>
      </c>
      <c r="H13" s="9">
        <f>+'24-02-014 Ind. FOSIS'!S31</f>
        <v>0</v>
      </c>
      <c r="I13" s="9">
        <f>+'24-02-014 Ind. FOSIS'!T31</f>
        <v>0</v>
      </c>
      <c r="J13" s="9">
        <f>+'24-02-014 Ind. FOSIS'!U31</f>
        <v>0</v>
      </c>
      <c r="K13" s="9">
        <f>+'24-02-014 Ind. FOSIS'!V31</f>
        <v>0</v>
      </c>
      <c r="L13" s="9">
        <f>+'24-02-014 Ind. FOSIS'!W31</f>
        <v>0</v>
      </c>
      <c r="M13" s="9">
        <f>+'24-02-014 Ind. FOSIS'!X31</f>
        <v>0</v>
      </c>
      <c r="N13" s="9">
        <f>+'24-02-014 Ind. FOSIS'!Y31</f>
        <v>0</v>
      </c>
      <c r="O13" s="9">
        <f>+'24-02-014 Ind. FOSIS'!Z31</f>
        <v>0</v>
      </c>
      <c r="P13" s="9">
        <f>+'24-02-014 Ind. FOSIS'!AA31</f>
        <v>0</v>
      </c>
      <c r="Q13" s="9">
        <f>+'24-02-014 Ind. FOSIS'!AB31</f>
        <v>0</v>
      </c>
      <c r="R13" s="9">
        <f>+'24-02-014 Ind. FOSIS'!AC31</f>
        <v>0</v>
      </c>
      <c r="S13" s="9">
        <f>+'24-02-014 Ind. FOSIS'!AD31</f>
        <v>0</v>
      </c>
      <c r="T13" s="9">
        <f>+'24-02-014 Ind. FOSIS'!AE31</f>
        <v>0</v>
      </c>
      <c r="U13" s="9">
        <f>+'24-02-014 Ind. FOSIS'!AF31</f>
        <v>0</v>
      </c>
      <c r="V13" s="9">
        <f>+'24-02-014 Ind. FOSIS'!AG31</f>
        <v>0</v>
      </c>
      <c r="W13" s="9">
        <f>+'24-02-014 Ind. FOSIS'!AH31</f>
        <v>0</v>
      </c>
      <c r="X13" s="16">
        <f>+'24-02-014 Ind. FOSIS'!AI31</f>
        <v>0</v>
      </c>
      <c r="Y13" s="16">
        <f>+'24-02-014 Ind. FOSIS'!AJ31</f>
        <v>0</v>
      </c>
    </row>
    <row r="14" spans="1:25" ht="24.75" customHeight="1">
      <c r="A14" s="8" t="s">
        <v>59</v>
      </c>
      <c r="B14" s="9">
        <f>+'24-02-014 Ind. FOSIS'!J35</f>
        <v>0</v>
      </c>
      <c r="C14" s="9">
        <f>+'24-02-014 Ind. FOSIS'!K35</f>
        <v>0</v>
      </c>
      <c r="D14" s="9">
        <f>+'24-02-014 Ind. FOSIS'!M35</f>
        <v>0</v>
      </c>
      <c r="E14" s="9">
        <f>+'24-02-014 Ind. FOSIS'!N35</f>
        <v>0</v>
      </c>
      <c r="F14" s="9">
        <f>+'24-02-014 Ind. FOSIS'!O35</f>
        <v>0</v>
      </c>
      <c r="G14" s="9">
        <f>+'24-02-014 Ind. FOSIS'!R35</f>
        <v>0</v>
      </c>
      <c r="H14" s="9">
        <f>+'24-02-014 Ind. FOSIS'!S35</f>
        <v>0</v>
      </c>
      <c r="I14" s="9">
        <f>+'24-02-014 Ind. FOSIS'!T35</f>
        <v>0</v>
      </c>
      <c r="J14" s="9">
        <f>+'24-02-014 Ind. FOSIS'!U35</f>
        <v>0</v>
      </c>
      <c r="K14" s="9">
        <f>+'24-02-014 Ind. FOSIS'!V35</f>
        <v>0</v>
      </c>
      <c r="L14" s="9">
        <f>+'24-02-014 Ind. FOSIS'!W35</f>
        <v>0</v>
      </c>
      <c r="M14" s="9">
        <f>+'24-02-014 Ind. FOSIS'!X35</f>
        <v>0</v>
      </c>
      <c r="N14" s="9">
        <f>+'24-02-014 Ind. FOSIS'!Y35</f>
        <v>0</v>
      </c>
      <c r="O14" s="9">
        <f>+'24-02-014 Ind. FOSIS'!Z35</f>
        <v>0</v>
      </c>
      <c r="P14" s="9">
        <f>+'24-02-014 Ind. FOSIS'!AA35</f>
        <v>0</v>
      </c>
      <c r="Q14" s="9">
        <f>+'24-02-014 Ind. FOSIS'!AB35</f>
        <v>0</v>
      </c>
      <c r="R14" s="9">
        <f>+'24-02-014 Ind. FOSIS'!AC35</f>
        <v>0</v>
      </c>
      <c r="S14" s="9">
        <f>+'24-02-014 Ind. FOSIS'!AD35</f>
        <v>0</v>
      </c>
      <c r="T14" s="9">
        <f>+'24-02-014 Ind. FOSIS'!AE35</f>
        <v>0</v>
      </c>
      <c r="U14" s="9">
        <f>+'24-02-014 Ind. FOSIS'!AF35</f>
        <v>0</v>
      </c>
      <c r="V14" s="9">
        <f>+'24-02-014 Ind. FOSIS'!AG35</f>
        <v>0</v>
      </c>
      <c r="W14" s="9">
        <f>+'24-02-014 Ind. FOSIS'!AH35</f>
        <v>0</v>
      </c>
      <c r="X14" s="16">
        <f>+'24-02-014 Ind. FOSIS'!AI35</f>
        <v>0</v>
      </c>
      <c r="Y14" s="16">
        <f>+'24-02-014 Ind. FOSIS'!AJ35</f>
        <v>0</v>
      </c>
    </row>
    <row r="15" spans="1:25" ht="24.75" customHeight="1">
      <c r="A15" s="8" t="s">
        <v>61</v>
      </c>
      <c r="B15" s="9">
        <f>+'24-02-014 Ind. FOSIS'!J39</f>
        <v>0</v>
      </c>
      <c r="C15" s="9">
        <f>+'24-02-014 Ind. FOSIS'!K39</f>
        <v>0</v>
      </c>
      <c r="D15" s="9">
        <f>+'24-02-014 Ind. FOSIS'!M39</f>
        <v>0</v>
      </c>
      <c r="E15" s="9">
        <f>+'24-02-014 Ind. FOSIS'!N39</f>
        <v>0</v>
      </c>
      <c r="F15" s="9">
        <f>+'24-02-014 Ind. FOSIS'!O39</f>
        <v>0</v>
      </c>
      <c r="G15" s="9">
        <f>+'24-02-014 Ind. FOSIS'!R39</f>
        <v>0</v>
      </c>
      <c r="H15" s="9">
        <f>+'24-02-014 Ind. FOSIS'!S39</f>
        <v>0</v>
      </c>
      <c r="I15" s="9">
        <f>+'24-02-014 Ind. FOSIS'!T39</f>
        <v>0</v>
      </c>
      <c r="J15" s="9">
        <f>+'24-02-014 Ind. FOSIS'!U39</f>
        <v>0</v>
      </c>
      <c r="K15" s="9">
        <f>+'24-02-014 Ind. FOSIS'!V39</f>
        <v>0</v>
      </c>
      <c r="L15" s="9">
        <f>+'24-02-014 Ind. FOSIS'!W39</f>
        <v>0</v>
      </c>
      <c r="M15" s="9">
        <f>+'24-02-014 Ind. FOSIS'!X39</f>
        <v>0</v>
      </c>
      <c r="N15" s="9">
        <f>+'24-02-014 Ind. FOSIS'!Y39</f>
        <v>0</v>
      </c>
      <c r="O15" s="9">
        <f>+'24-02-014 Ind. FOSIS'!Z39</f>
        <v>0</v>
      </c>
      <c r="P15" s="9">
        <f>+'24-02-014 Ind. FOSIS'!AA39</f>
        <v>0</v>
      </c>
      <c r="Q15" s="9">
        <f>+'24-02-014 Ind. FOSIS'!AB39</f>
        <v>0</v>
      </c>
      <c r="R15" s="9">
        <f>+'24-02-014 Ind. FOSIS'!AC39</f>
        <v>0</v>
      </c>
      <c r="S15" s="9">
        <f>+'24-02-014 Ind. FOSIS'!AD39</f>
        <v>0</v>
      </c>
      <c r="T15" s="9">
        <f>+'24-02-014 Ind. FOSIS'!AE39</f>
        <v>0</v>
      </c>
      <c r="U15" s="9">
        <f>+'24-02-014 Ind. FOSIS'!AF39</f>
        <v>0</v>
      </c>
      <c r="V15" s="9">
        <f>+'24-02-014 Ind. FOSIS'!AG39</f>
        <v>0</v>
      </c>
      <c r="W15" s="9">
        <f>+'24-02-014 Ind. FOSIS'!AH39</f>
        <v>0</v>
      </c>
      <c r="X15" s="16">
        <f>+'24-02-014 Ind. FOSIS'!AI39</f>
        <v>0</v>
      </c>
      <c r="Y15" s="16">
        <f>+'24-02-014 Ind. FOSIS'!AJ39</f>
        <v>0</v>
      </c>
    </row>
    <row r="16" spans="1:25" ht="24.75" customHeight="1">
      <c r="A16" s="8" t="s">
        <v>63</v>
      </c>
      <c r="B16" s="9">
        <f>+'24-02-014 Ind. FOSIS'!J43</f>
        <v>0</v>
      </c>
      <c r="C16" s="9">
        <f>+'24-02-014 Ind. FOSIS'!K43</f>
        <v>0</v>
      </c>
      <c r="D16" s="9">
        <f>+'24-02-014 Ind. FOSIS'!M43</f>
        <v>0</v>
      </c>
      <c r="E16" s="9">
        <f>+'24-02-014 Ind. FOSIS'!N43</f>
        <v>0</v>
      </c>
      <c r="F16" s="9">
        <f>+'24-02-014 Ind. FOSIS'!O43</f>
        <v>0</v>
      </c>
      <c r="G16" s="9">
        <f>+'24-02-014 Ind. FOSIS'!R43</f>
        <v>0</v>
      </c>
      <c r="H16" s="9">
        <f>+'24-02-014 Ind. FOSIS'!S43</f>
        <v>0</v>
      </c>
      <c r="I16" s="9">
        <f>+'24-02-014 Ind. FOSIS'!T43</f>
        <v>0</v>
      </c>
      <c r="J16" s="9">
        <f>+'24-02-014 Ind. FOSIS'!U43</f>
        <v>0</v>
      </c>
      <c r="K16" s="9">
        <f>+'24-02-014 Ind. FOSIS'!V43</f>
        <v>0</v>
      </c>
      <c r="L16" s="9">
        <f>+'24-02-014 Ind. FOSIS'!W43</f>
        <v>0</v>
      </c>
      <c r="M16" s="9">
        <f>+'24-02-014 Ind. FOSIS'!X43</f>
        <v>0</v>
      </c>
      <c r="N16" s="9">
        <f>+'24-02-014 Ind. FOSIS'!Y43</f>
        <v>0</v>
      </c>
      <c r="O16" s="9">
        <f>+'24-02-014 Ind. FOSIS'!Z43</f>
        <v>0</v>
      </c>
      <c r="P16" s="9">
        <f>+'24-02-014 Ind. FOSIS'!AA43</f>
        <v>0</v>
      </c>
      <c r="Q16" s="9">
        <f>+'24-02-014 Ind. FOSIS'!AB43</f>
        <v>0</v>
      </c>
      <c r="R16" s="9">
        <f>+'24-02-014 Ind. FOSIS'!AC43</f>
        <v>0</v>
      </c>
      <c r="S16" s="9">
        <f>+'24-02-014 Ind. FOSIS'!AD43</f>
        <v>0</v>
      </c>
      <c r="T16" s="9">
        <f>+'24-02-014 Ind. FOSIS'!AE43</f>
        <v>0</v>
      </c>
      <c r="U16" s="9">
        <f>+'24-02-014 Ind. FOSIS'!AF43</f>
        <v>0</v>
      </c>
      <c r="V16" s="9">
        <f>+'24-02-014 Ind. FOSIS'!AG43</f>
        <v>0</v>
      </c>
      <c r="W16" s="9">
        <f>+'24-02-014 Ind. FOSIS'!AH43</f>
        <v>0</v>
      </c>
      <c r="X16" s="16">
        <f>+'24-02-014 Ind. FOSIS'!AI43</f>
        <v>0</v>
      </c>
      <c r="Y16" s="16">
        <f>+'24-02-014 Ind. FOSIS'!AJ43</f>
        <v>0</v>
      </c>
    </row>
    <row r="17" spans="1:25" ht="24.75" customHeight="1">
      <c r="A17" s="8" t="s">
        <v>66</v>
      </c>
      <c r="B17" s="9">
        <f>+'24-02-014 Ind. FOSIS'!J47</f>
        <v>0</v>
      </c>
      <c r="C17" s="9">
        <f>+'24-02-014 Ind. FOSIS'!K47</f>
        <v>0</v>
      </c>
      <c r="D17" s="9">
        <f>+'24-02-014 Ind. FOSIS'!M47</f>
        <v>0</v>
      </c>
      <c r="E17" s="9">
        <f>+'24-02-014 Ind. FOSIS'!N47</f>
        <v>0</v>
      </c>
      <c r="F17" s="9">
        <f>+'24-02-014 Ind. FOSIS'!O47</f>
        <v>0</v>
      </c>
      <c r="G17" s="9">
        <f>+'24-02-014 Ind. FOSIS'!R47</f>
        <v>0</v>
      </c>
      <c r="H17" s="9">
        <f>+'24-02-014 Ind. FOSIS'!S47</f>
        <v>0</v>
      </c>
      <c r="I17" s="9">
        <f>+'24-02-014 Ind. FOSIS'!T47</f>
        <v>0</v>
      </c>
      <c r="J17" s="9">
        <f>+'24-02-014 Ind. FOSIS'!U47</f>
        <v>0</v>
      </c>
      <c r="K17" s="9">
        <f>+'24-02-014 Ind. FOSIS'!V47</f>
        <v>0</v>
      </c>
      <c r="L17" s="9">
        <f>+'24-02-014 Ind. FOSIS'!W47</f>
        <v>0</v>
      </c>
      <c r="M17" s="9">
        <f>+'24-02-014 Ind. FOSIS'!X47</f>
        <v>0</v>
      </c>
      <c r="N17" s="9">
        <f>+'24-02-014 Ind. FOSIS'!Y47</f>
        <v>0</v>
      </c>
      <c r="O17" s="9">
        <f>+'24-02-014 Ind. FOSIS'!Z47</f>
        <v>0</v>
      </c>
      <c r="P17" s="9">
        <f>+'24-02-014 Ind. FOSIS'!AA47</f>
        <v>0</v>
      </c>
      <c r="Q17" s="9">
        <f>+'24-02-014 Ind. FOSIS'!AB47</f>
        <v>0</v>
      </c>
      <c r="R17" s="9">
        <f>+'24-02-014 Ind. FOSIS'!AC47</f>
        <v>0</v>
      </c>
      <c r="S17" s="9">
        <f>+'24-02-014 Ind. FOSIS'!AD47</f>
        <v>0</v>
      </c>
      <c r="T17" s="9">
        <f>+'24-02-014 Ind. FOSIS'!AE47</f>
        <v>0</v>
      </c>
      <c r="U17" s="9">
        <f>+'24-02-014 Ind. FOSIS'!AF47</f>
        <v>0</v>
      </c>
      <c r="V17" s="9">
        <f>+'24-02-014 Ind. FOSIS'!AG47</f>
        <v>0</v>
      </c>
      <c r="W17" s="9">
        <f>+'24-02-014 Ind. FOSIS'!AH47</f>
        <v>0</v>
      </c>
      <c r="X17" s="16">
        <f>+'24-02-014 Ind. FOSIS'!AI47</f>
        <v>0</v>
      </c>
      <c r="Y17" s="16">
        <f>+'24-02-014 Ind. FOSIS'!AJ44</f>
        <v>0</v>
      </c>
    </row>
    <row r="18" spans="1:25" ht="24.75" customHeight="1">
      <c r="A18" s="8" t="s">
        <v>68</v>
      </c>
      <c r="B18" s="9">
        <f>+'24-02-014 Ind. FOSIS'!J51</f>
        <v>0</v>
      </c>
      <c r="C18" s="9">
        <f>+'24-02-014 Ind. FOSIS'!K51</f>
        <v>0</v>
      </c>
      <c r="D18" s="9">
        <f>+'24-02-014 Ind. FOSIS'!M51</f>
        <v>0</v>
      </c>
      <c r="E18" s="9">
        <f>+'24-02-014 Ind. FOSIS'!N51</f>
        <v>0</v>
      </c>
      <c r="F18" s="9">
        <f>+'24-02-014 Ind. FOSIS'!O51</f>
        <v>0</v>
      </c>
      <c r="G18" s="9">
        <f>+'24-02-014 Ind. FOSIS'!R51</f>
        <v>0</v>
      </c>
      <c r="H18" s="9">
        <f>+'24-02-014 Ind. FOSIS'!S51</f>
        <v>0</v>
      </c>
      <c r="I18" s="9">
        <f>+'24-02-014 Ind. FOSIS'!T51</f>
        <v>0</v>
      </c>
      <c r="J18" s="9">
        <f>+'24-02-014 Ind. FOSIS'!U51</f>
        <v>0</v>
      </c>
      <c r="K18" s="9">
        <f>+'24-02-014 Ind. FOSIS'!V51</f>
        <v>0</v>
      </c>
      <c r="L18" s="9">
        <f>+'24-02-014 Ind. FOSIS'!W51</f>
        <v>0</v>
      </c>
      <c r="M18" s="9">
        <f>+'24-02-014 Ind. FOSIS'!X51</f>
        <v>0</v>
      </c>
      <c r="N18" s="9">
        <f>+'24-02-014 Ind. FOSIS'!Y51</f>
        <v>0</v>
      </c>
      <c r="O18" s="9">
        <f>+'24-02-014 Ind. FOSIS'!Z51</f>
        <v>0</v>
      </c>
      <c r="P18" s="9">
        <f>+'24-02-014 Ind. FOSIS'!AA51</f>
        <v>0</v>
      </c>
      <c r="Q18" s="9">
        <f>+'24-02-014 Ind. FOSIS'!AB51</f>
        <v>0</v>
      </c>
      <c r="R18" s="9">
        <f>+'24-02-014 Ind. FOSIS'!AC51</f>
        <v>0</v>
      </c>
      <c r="S18" s="9">
        <f>+'24-02-014 Ind. FOSIS'!AD51</f>
        <v>0</v>
      </c>
      <c r="T18" s="9">
        <f>+'24-02-014 Ind. FOSIS'!AE51</f>
        <v>0</v>
      </c>
      <c r="U18" s="9">
        <f>+'24-02-014 Ind. FOSIS'!AF51</f>
        <v>0</v>
      </c>
      <c r="V18" s="9">
        <f>+'24-02-014 Ind. FOSIS'!AG51</f>
        <v>0</v>
      </c>
      <c r="W18" s="9">
        <f>+'24-02-014 Ind. FOSIS'!AH51</f>
        <v>0</v>
      </c>
      <c r="X18" s="16">
        <f>+'24-02-014 Ind. FOSIS'!AI51</f>
        <v>0</v>
      </c>
      <c r="Y18" s="16">
        <f>+'24-02-014 Ind. FOSIS'!AJ51</f>
        <v>0</v>
      </c>
    </row>
    <row r="19" spans="1:25" ht="24.75" customHeight="1">
      <c r="A19" s="8" t="s">
        <v>70</v>
      </c>
      <c r="B19" s="9">
        <f>+'24-02-014 Ind. FOSIS'!J55</f>
        <v>0</v>
      </c>
      <c r="C19" s="9">
        <f>+'24-02-014 Ind. FOSIS'!K55</f>
        <v>0</v>
      </c>
      <c r="D19" s="9">
        <f>+'24-02-014 Ind. FOSIS'!M55</f>
        <v>0</v>
      </c>
      <c r="E19" s="9">
        <f>+'24-02-014 Ind. FOSIS'!N55</f>
        <v>0</v>
      </c>
      <c r="F19" s="9">
        <f>+'24-02-014 Ind. FOSIS'!O55</f>
        <v>0</v>
      </c>
      <c r="G19" s="9">
        <f>+'24-02-014 Ind. FOSIS'!R55</f>
        <v>0</v>
      </c>
      <c r="H19" s="9">
        <f>+'24-02-014 Ind. FOSIS'!S55</f>
        <v>0</v>
      </c>
      <c r="I19" s="9">
        <f>+'24-02-014 Ind. FOSIS'!T55</f>
        <v>0</v>
      </c>
      <c r="J19" s="9">
        <f>+'24-02-014 Ind. FOSIS'!U55</f>
        <v>0</v>
      </c>
      <c r="K19" s="9">
        <f>+'24-02-014 Ind. FOSIS'!V55</f>
        <v>0</v>
      </c>
      <c r="L19" s="9">
        <f>+'24-02-014 Ind. FOSIS'!W55</f>
        <v>0</v>
      </c>
      <c r="M19" s="9">
        <f>+'24-02-014 Ind. FOSIS'!X55</f>
        <v>0</v>
      </c>
      <c r="N19" s="9">
        <f>+'24-02-014 Ind. FOSIS'!Y55</f>
        <v>0</v>
      </c>
      <c r="O19" s="9">
        <f>+'24-02-014 Ind. FOSIS'!Z55</f>
        <v>0</v>
      </c>
      <c r="P19" s="9">
        <f>+'24-02-014 Ind. FOSIS'!AA55</f>
        <v>0</v>
      </c>
      <c r="Q19" s="9">
        <f>+'24-02-014 Ind. FOSIS'!AB55</f>
        <v>0</v>
      </c>
      <c r="R19" s="9">
        <f>+'24-02-014 Ind. FOSIS'!AC55</f>
        <v>0</v>
      </c>
      <c r="S19" s="9">
        <f>+'24-02-014 Ind. FOSIS'!AD55</f>
        <v>0</v>
      </c>
      <c r="T19" s="9">
        <f>+'24-02-014 Ind. FOSIS'!AE55</f>
        <v>0</v>
      </c>
      <c r="U19" s="9">
        <f>+'24-02-014 Ind. FOSIS'!AF55</f>
        <v>0</v>
      </c>
      <c r="V19" s="9">
        <f>+'24-02-014 Ind. FOSIS'!AG55</f>
        <v>0</v>
      </c>
      <c r="W19" s="9">
        <f>+'24-02-014 Ind. FOSIS'!AH55</f>
        <v>0</v>
      </c>
      <c r="X19" s="16">
        <f>+'24-02-014 Ind. FOSIS'!AI55</f>
        <v>0</v>
      </c>
      <c r="Y19" s="16">
        <f>+'24-02-014 Ind. FOSIS'!AJ55</f>
        <v>0</v>
      </c>
    </row>
    <row r="20" spans="1:25" ht="24.75" customHeight="1">
      <c r="A20" s="10" t="s">
        <v>72</v>
      </c>
      <c r="B20" s="9">
        <f>+'24-02-014 Ind. FOSIS'!J59</f>
        <v>0</v>
      </c>
      <c r="C20" s="9">
        <f>+'24-02-014 Ind. FOSIS'!K59</f>
        <v>0</v>
      </c>
      <c r="D20" s="9">
        <f>+'24-02-014 Ind. FOSIS'!M59</f>
        <v>0</v>
      </c>
      <c r="E20" s="9">
        <f>+'24-02-014 Ind. FOSIS'!N59</f>
        <v>0</v>
      </c>
      <c r="F20" s="9">
        <f>+'24-02-014 Ind. FOSIS'!O59</f>
        <v>0</v>
      </c>
      <c r="G20" s="9">
        <f>+'24-02-014 Ind. FOSIS'!R59</f>
        <v>0</v>
      </c>
      <c r="H20" s="9">
        <f>+'24-02-014 Ind. FOSIS'!S59</f>
        <v>0</v>
      </c>
      <c r="I20" s="9">
        <f>+'24-02-014 Ind. FOSIS'!T59</f>
        <v>0</v>
      </c>
      <c r="J20" s="9">
        <f>+'24-02-014 Ind. FOSIS'!U59</f>
        <v>0</v>
      </c>
      <c r="K20" s="9">
        <f>+'24-02-014 Ind. FOSIS'!V59</f>
        <v>0</v>
      </c>
      <c r="L20" s="9">
        <f>+'24-02-014 Ind. FOSIS'!W59</f>
        <v>0</v>
      </c>
      <c r="M20" s="9">
        <f>+'24-02-014 Ind. FOSIS'!X59</f>
        <v>0</v>
      </c>
      <c r="N20" s="9">
        <f>+'24-02-014 Ind. FOSIS'!Y59</f>
        <v>0</v>
      </c>
      <c r="O20" s="9">
        <f>+'24-02-014 Ind. FOSIS'!Z59</f>
        <v>0</v>
      </c>
      <c r="P20" s="9">
        <f>+'24-02-014 Ind. FOSIS'!AA59</f>
        <v>0</v>
      </c>
      <c r="Q20" s="9">
        <f>+'24-02-014 Ind. FOSIS'!AB59</f>
        <v>0</v>
      </c>
      <c r="R20" s="9">
        <f>+'24-02-014 Ind. FOSIS'!AC59</f>
        <v>0</v>
      </c>
      <c r="S20" s="9">
        <f>+'24-02-014 Ind. FOSIS'!AD59</f>
        <v>0</v>
      </c>
      <c r="T20" s="9">
        <f>+'24-02-014 Ind. FOSIS'!AE59</f>
        <v>0</v>
      </c>
      <c r="U20" s="9">
        <f>+'24-02-014 Ind. FOSIS'!AF59</f>
        <v>0</v>
      </c>
      <c r="V20" s="9">
        <f>+'24-02-014 Ind. FOSIS'!AG59</f>
        <v>0</v>
      </c>
      <c r="W20" s="9">
        <f>+'24-02-014 Ind. FOSIS'!AH59</f>
        <v>0</v>
      </c>
      <c r="X20" s="16">
        <f>+'24-02-014 Ind. FOSIS'!AI59</f>
        <v>0</v>
      </c>
      <c r="Y20" s="16">
        <f>+'24-02-014 Ind. FOSIS'!AJ59</f>
        <v>0</v>
      </c>
    </row>
    <row r="21" spans="1:25" ht="24.75" customHeight="1">
      <c r="A21" s="10" t="s">
        <v>74</v>
      </c>
      <c r="B21" s="9">
        <f>+'24-02-014 Ind. FOSIS'!J63</f>
        <v>0</v>
      </c>
      <c r="C21" s="9">
        <f>+'24-02-014 Ind. FOSIS'!K63</f>
        <v>0</v>
      </c>
      <c r="D21" s="9">
        <f>+'24-02-014 Ind. FOSIS'!M63</f>
        <v>0</v>
      </c>
      <c r="E21" s="9">
        <f>+'24-02-014 Ind. FOSIS'!N63</f>
        <v>0</v>
      </c>
      <c r="F21" s="9">
        <f>+'24-02-014 Ind. FOSIS'!O63</f>
        <v>0</v>
      </c>
      <c r="G21" s="9">
        <f>+'24-02-014 Ind. FOSIS'!R63</f>
        <v>0</v>
      </c>
      <c r="H21" s="9">
        <f>+'24-02-014 Ind. FOSIS'!S63</f>
        <v>0</v>
      </c>
      <c r="I21" s="9">
        <f>+'24-02-014 Ind. FOSIS'!T63</f>
        <v>0</v>
      </c>
      <c r="J21" s="9">
        <f>+'24-02-014 Ind. FOSIS'!U63</f>
        <v>0</v>
      </c>
      <c r="K21" s="9">
        <f>+'24-02-014 Ind. FOSIS'!V63</f>
        <v>0</v>
      </c>
      <c r="L21" s="9">
        <f>+'24-02-014 Ind. FOSIS'!W63</f>
        <v>0</v>
      </c>
      <c r="M21" s="9">
        <f>+'24-02-014 Ind. FOSIS'!X63</f>
        <v>0</v>
      </c>
      <c r="N21" s="9">
        <f>+'24-02-014 Ind. FOSIS'!Y63</f>
        <v>0</v>
      </c>
      <c r="O21" s="9">
        <f>+'24-02-014 Ind. FOSIS'!Z63</f>
        <v>0</v>
      </c>
      <c r="P21" s="9">
        <f>+'24-02-014 Ind. FOSIS'!AA63</f>
        <v>0</v>
      </c>
      <c r="Q21" s="9">
        <f>+'24-02-014 Ind. FOSIS'!AB63</f>
        <v>0</v>
      </c>
      <c r="R21" s="9">
        <f>+'24-02-014 Ind. FOSIS'!AC63</f>
        <v>0</v>
      </c>
      <c r="S21" s="9">
        <f>+'24-02-014 Ind. FOSIS'!AD63</f>
        <v>0</v>
      </c>
      <c r="T21" s="9">
        <f>+'24-02-014 Ind. FOSIS'!AE63</f>
        <v>0</v>
      </c>
      <c r="U21" s="9">
        <f>+'24-02-014 Ind. FOSIS'!AF63</f>
        <v>0</v>
      </c>
      <c r="V21" s="9">
        <f>+'24-02-014 Ind. FOSIS'!AG63</f>
        <v>0</v>
      </c>
      <c r="W21" s="9">
        <f>+'24-02-014 Ind. FOSIS'!AH63</f>
        <v>0</v>
      </c>
      <c r="X21" s="16">
        <f>+'24-02-014 Ind. FOSIS'!AI63</f>
        <v>0</v>
      </c>
      <c r="Y21" s="16">
        <f>+'24-02-014 Ind. FOSIS'!AJ63</f>
        <v>0</v>
      </c>
    </row>
    <row r="22" spans="1:25" ht="24.75" customHeight="1">
      <c r="A22" s="10" t="s">
        <v>76</v>
      </c>
      <c r="B22" s="9">
        <f>+'24-02-014 Ind. FOSIS'!J67</f>
        <v>0</v>
      </c>
      <c r="C22" s="9">
        <f>+'24-02-014 Ind. FOSIS'!K67</f>
        <v>0</v>
      </c>
      <c r="D22" s="9">
        <f>+'24-02-014 Ind. FOSIS'!M64</f>
        <v>0</v>
      </c>
      <c r="E22" s="9">
        <f>+'24-02-014 Ind. FOSIS'!N64</f>
        <v>0</v>
      </c>
      <c r="F22" s="9">
        <f>+'24-02-014 Ind. FOSIS'!O64</f>
        <v>0</v>
      </c>
      <c r="G22" s="9">
        <f>+'24-02-014 Ind. FOSIS'!R64</f>
        <v>0</v>
      </c>
      <c r="H22" s="9">
        <f>+'24-02-014 Ind. FOSIS'!S64</f>
        <v>0</v>
      </c>
      <c r="I22" s="9">
        <f>+'24-02-014 Ind. FOSIS'!T64</f>
        <v>0</v>
      </c>
      <c r="J22" s="9">
        <f>+'24-02-014 Ind. FOSIS'!U67</f>
        <v>0</v>
      </c>
      <c r="K22" s="9">
        <f>+'24-02-014 Ind. FOSIS'!V64</f>
        <v>0</v>
      </c>
      <c r="L22" s="9">
        <f>+'24-02-014 Ind. FOSIS'!W64</f>
        <v>0</v>
      </c>
      <c r="M22" s="9">
        <f>+'24-02-014 Ind. FOSIS'!X64</f>
        <v>0</v>
      </c>
      <c r="N22" s="9">
        <f>+'24-02-014 Ind. FOSIS'!Y67</f>
        <v>0</v>
      </c>
      <c r="O22" s="9">
        <f>+'24-02-014 Ind. FOSIS'!Z64</f>
        <v>0</v>
      </c>
      <c r="P22" s="9">
        <f>+'24-02-014 Ind. FOSIS'!AA64</f>
        <v>0</v>
      </c>
      <c r="Q22" s="9">
        <f>+'24-02-014 Ind. FOSIS'!AB64</f>
        <v>0</v>
      </c>
      <c r="R22" s="9">
        <f>+'24-02-014 Ind. FOSIS'!AC67</f>
        <v>0</v>
      </c>
      <c r="S22" s="9">
        <f>+'24-02-014 Ind. FOSIS'!AD64</f>
        <v>0</v>
      </c>
      <c r="T22" s="9">
        <f>+'24-02-014 Ind. FOSIS'!AE64</f>
        <v>0</v>
      </c>
      <c r="U22" s="9">
        <f>+'24-02-014 Ind. FOSIS'!AF64</f>
        <v>0</v>
      </c>
      <c r="V22" s="9">
        <f>+'24-02-014 Ind. FOSIS'!AG67</f>
        <v>0</v>
      </c>
      <c r="W22" s="9">
        <f>+'24-02-014 Ind. FOSIS'!AH67</f>
        <v>0</v>
      </c>
      <c r="X22" s="16">
        <f>+'24-02-014 Ind. FOSIS'!AI67</f>
        <v>0</v>
      </c>
      <c r="Y22" s="16">
        <f>+'24-02-014 Ind. FOSIS'!AJ67</f>
        <v>0</v>
      </c>
    </row>
    <row r="23" spans="1:25" ht="24.75" customHeight="1">
      <c r="A23" s="10" t="s">
        <v>78</v>
      </c>
      <c r="B23" s="9">
        <f>+'24-02-014 Ind. FOSIS'!J71</f>
        <v>0</v>
      </c>
      <c r="C23" s="9">
        <f>+'24-02-014 Ind. FOSIS'!K71</f>
        <v>0</v>
      </c>
      <c r="D23" s="9">
        <f>+'24-02-014 Ind. FOSIS'!M71</f>
        <v>0</v>
      </c>
      <c r="E23" s="9">
        <f>+'24-02-014 Ind. FOSIS'!N71</f>
        <v>0</v>
      </c>
      <c r="F23" s="9">
        <f>+'24-02-014 Ind. FOSIS'!O71</f>
        <v>0</v>
      </c>
      <c r="G23" s="9">
        <f>+'24-02-014 Ind. FOSIS'!R71</f>
        <v>0</v>
      </c>
      <c r="H23" s="9">
        <f>+'24-02-014 Ind. FOSIS'!S71</f>
        <v>0</v>
      </c>
      <c r="I23" s="9">
        <f>+'24-02-014 Ind. FOSIS'!T71</f>
        <v>0</v>
      </c>
      <c r="J23" s="9">
        <f>+'24-02-014 Ind. FOSIS'!U71</f>
        <v>0</v>
      </c>
      <c r="K23" s="9">
        <f>+'24-02-014 Ind. FOSIS'!V71</f>
        <v>0</v>
      </c>
      <c r="L23" s="9">
        <f>+'24-02-014 Ind. FOSIS'!W71</f>
        <v>0</v>
      </c>
      <c r="M23" s="9">
        <f>+'24-02-014 Ind. FOSIS'!X71</f>
        <v>0</v>
      </c>
      <c r="N23" s="9">
        <f>+'24-02-014 Ind. FOSIS'!Y71</f>
        <v>0</v>
      </c>
      <c r="O23" s="9">
        <f>+'24-02-014 Ind. FOSIS'!Z71</f>
        <v>0</v>
      </c>
      <c r="P23" s="9">
        <f>+'24-02-014 Ind. FOSIS'!AA71</f>
        <v>0</v>
      </c>
      <c r="Q23" s="9">
        <f>+'24-02-014 Ind. FOSIS'!AB71</f>
        <v>0</v>
      </c>
      <c r="R23" s="9">
        <f>+'24-02-014 Ind. FOSIS'!AC71</f>
        <v>0</v>
      </c>
      <c r="S23" s="9">
        <f>+'24-02-014 Ind. FOSIS'!AD71</f>
        <v>0</v>
      </c>
      <c r="T23" s="9">
        <f>+'24-02-014 Ind. FOSIS'!AE71</f>
        <v>0</v>
      </c>
      <c r="U23" s="9">
        <f>+'24-02-014 Ind. FOSIS'!AF71</f>
        <v>0</v>
      </c>
      <c r="V23" s="9">
        <f>+'24-02-014 Ind. FOSIS'!AG71</f>
        <v>0</v>
      </c>
      <c r="W23" s="9">
        <f>+'24-02-014 Ind. FOSIS'!AH71</f>
        <v>0</v>
      </c>
      <c r="X23" s="16">
        <f>+'24-02-014 Ind. FOSIS'!AI71</f>
        <v>0</v>
      </c>
      <c r="Y23" s="16">
        <f>+'24-02-014 Ind. FOSIS'!AJ71</f>
        <v>0</v>
      </c>
    </row>
    <row r="24" spans="1:25" ht="24.75" customHeight="1">
      <c r="A24" s="11" t="s">
        <v>80</v>
      </c>
      <c r="B24" s="9">
        <f>+'24-02-014 Ind. FOSIS'!J75</f>
        <v>17529391000</v>
      </c>
      <c r="C24" s="9">
        <f>+'24-02-014 Ind. FOSIS'!K75</f>
        <v>17529391000</v>
      </c>
      <c r="D24" s="9">
        <f>+'24-02-014 Ind. FOSIS'!M75</f>
        <v>0</v>
      </c>
      <c r="E24" s="9">
        <f>+'24-02-014 Ind. FOSIS'!N75</f>
        <v>0</v>
      </c>
      <c r="F24" s="9">
        <f>+'24-02-014 Ind. FOSIS'!O75</f>
        <v>0</v>
      </c>
      <c r="G24" s="9">
        <f>+'24-02-014 Ind. FOSIS'!R75</f>
        <v>8764695500</v>
      </c>
      <c r="H24" s="9">
        <f>+'24-02-014 Ind. FOSIS'!S75</f>
        <v>0</v>
      </c>
      <c r="I24" s="9">
        <f>+'24-02-014 Ind. FOSIS'!T75</f>
        <v>0</v>
      </c>
      <c r="J24" s="9">
        <f>+'24-02-014 Ind. FOSIS'!U75</f>
        <v>8764695500</v>
      </c>
      <c r="K24" s="9">
        <f>+'24-02-014 Ind. FOSIS'!V75</f>
        <v>0</v>
      </c>
      <c r="L24" s="9">
        <f>+'24-02-014 Ind. FOSIS'!W75</f>
        <v>0</v>
      </c>
      <c r="M24" s="9">
        <f>+'24-02-014 Ind. FOSIS'!X75</f>
        <v>8484382500</v>
      </c>
      <c r="N24" s="9">
        <f>+'24-02-014 Ind. FOSIS'!Y75</f>
        <v>8764695500</v>
      </c>
      <c r="O24" s="9">
        <f>+'24-02-014 Ind. FOSIS'!Z75</f>
        <v>0</v>
      </c>
      <c r="P24" s="9">
        <f>+'24-02-014 Ind. FOSIS'!AA75</f>
        <v>0</v>
      </c>
      <c r="Q24" s="9">
        <f>+'24-02-014 Ind. FOSIS'!AB75</f>
        <v>0</v>
      </c>
      <c r="R24" s="9">
        <f>+'24-02-014 Ind. FOSIS'!AC75</f>
        <v>0</v>
      </c>
      <c r="S24" s="9">
        <f>+'24-02-014 Ind. FOSIS'!AD75</f>
        <v>0</v>
      </c>
      <c r="T24" s="9">
        <f>+'24-02-014 Ind. FOSIS'!AE75</f>
        <v>0</v>
      </c>
      <c r="U24" s="9">
        <f>+'24-02-014 Ind. FOSIS'!AF75</f>
        <v>0</v>
      </c>
      <c r="V24" s="9">
        <f>+'24-02-014 Ind. FOSIS'!AG75</f>
        <v>0</v>
      </c>
      <c r="W24" s="9">
        <f>+'24-02-014 Ind. FOSIS'!AH75</f>
        <v>17529391000</v>
      </c>
      <c r="X24" s="16">
        <f>+'24-02-014 Ind. FOSIS'!AI75</f>
        <v>1</v>
      </c>
      <c r="Y24" s="16">
        <f>+'24-02-014 Ind. FOSIS'!AJ75</f>
        <v>1</v>
      </c>
    </row>
    <row r="25" spans="1:25" ht="34.5" customHeight="1">
      <c r="A25" s="12" t="str">
        <f>"TOTAL ASIG."&amp;" "&amp;$A$5</f>
        <v>TOTAL ASIG. 24-02-014 "Fondo de Solidaridad e Inversión Social"</v>
      </c>
      <c r="B25" s="13">
        <f>SUM(B8:B24)</f>
        <v>17529391000</v>
      </c>
      <c r="C25" s="13">
        <f t="shared" ref="C25:W25" si="0">SUM(C8:C24)</f>
        <v>17529391000</v>
      </c>
      <c r="D25" s="13">
        <f t="shared" si="0"/>
        <v>0</v>
      </c>
      <c r="E25" s="13">
        <f t="shared" si="0"/>
        <v>0</v>
      </c>
      <c r="F25" s="13">
        <f t="shared" si="0"/>
        <v>0</v>
      </c>
      <c r="G25" s="13">
        <f t="shared" si="0"/>
        <v>8764695500</v>
      </c>
      <c r="H25" s="13">
        <f t="shared" si="0"/>
        <v>0</v>
      </c>
      <c r="I25" s="13">
        <f t="shared" si="0"/>
        <v>0</v>
      </c>
      <c r="J25" s="13">
        <f t="shared" si="0"/>
        <v>8764695500</v>
      </c>
      <c r="K25" s="13">
        <f t="shared" si="0"/>
        <v>0</v>
      </c>
      <c r="L25" s="13">
        <f t="shared" si="0"/>
        <v>0</v>
      </c>
      <c r="M25" s="13">
        <f t="shared" si="0"/>
        <v>8484382500</v>
      </c>
      <c r="N25" s="13">
        <f t="shared" si="0"/>
        <v>8764695500</v>
      </c>
      <c r="O25" s="13">
        <f t="shared" si="0"/>
        <v>0</v>
      </c>
      <c r="P25" s="13">
        <f t="shared" si="0"/>
        <v>0</v>
      </c>
      <c r="Q25" s="13">
        <f t="shared" si="0"/>
        <v>0</v>
      </c>
      <c r="R25" s="13">
        <f t="shared" si="0"/>
        <v>0</v>
      </c>
      <c r="S25" s="13">
        <f t="shared" si="0"/>
        <v>0</v>
      </c>
      <c r="T25" s="13">
        <f t="shared" si="0"/>
        <v>0</v>
      </c>
      <c r="U25" s="13">
        <f t="shared" si="0"/>
        <v>0</v>
      </c>
      <c r="V25" s="13">
        <f t="shared" si="0"/>
        <v>0</v>
      </c>
      <c r="W25" s="13">
        <f t="shared" si="0"/>
        <v>17529391000</v>
      </c>
      <c r="X25" s="17">
        <f>+'24-02-014 Ind. FOSIS'!AI76</f>
        <v>1</v>
      </c>
      <c r="Y25" s="17">
        <f>'24-02-014 Ind. FOSIS'!AJ76</f>
        <v>1</v>
      </c>
    </row>
    <row r="26" spans="1:25">
      <c r="B26" s="14"/>
      <c r="G26" s="14"/>
      <c r="H26" s="14"/>
      <c r="I26" s="14"/>
      <c r="K26" s="14"/>
      <c r="L26" s="14"/>
      <c r="M26" s="14"/>
      <c r="O26" s="14"/>
      <c r="P26" s="14"/>
      <c r="Q26" s="14"/>
      <c r="S26" s="14"/>
      <c r="T26" s="14"/>
      <c r="U26" s="14"/>
    </row>
    <row r="27" spans="1:25">
      <c r="B27" s="14"/>
      <c r="G27" s="14"/>
      <c r="H27" s="14"/>
      <c r="I27" s="14"/>
      <c r="K27" s="14"/>
      <c r="L27" s="14"/>
      <c r="M27" s="14"/>
      <c r="O27" s="14"/>
      <c r="P27" s="14"/>
      <c r="Q27" s="14"/>
      <c r="S27" s="14"/>
      <c r="T27" s="14"/>
      <c r="U27" s="14"/>
    </row>
    <row r="28" spans="1:25">
      <c r="B28" s="14"/>
      <c r="G28" s="14"/>
      <c r="H28" s="14"/>
      <c r="I28" s="14"/>
      <c r="K28" s="14"/>
      <c r="L28" s="14"/>
      <c r="M28" s="14"/>
      <c r="O28" s="14"/>
      <c r="P28" s="14"/>
      <c r="Q28" s="14"/>
      <c r="S28" s="14"/>
      <c r="T28" s="14"/>
      <c r="U28" s="14"/>
    </row>
    <row r="29" spans="1:25">
      <c r="B29" s="14"/>
      <c r="G29" s="14"/>
      <c r="H29" s="14"/>
      <c r="I29" s="14"/>
      <c r="K29" s="14"/>
      <c r="L29" s="14"/>
      <c r="M29" s="14"/>
      <c r="O29" s="14"/>
      <c r="P29" s="14"/>
      <c r="Q29" s="14"/>
      <c r="S29" s="14"/>
      <c r="T29" s="14"/>
      <c r="U29" s="14"/>
    </row>
    <row r="30" spans="1:25">
      <c r="B30" s="14"/>
      <c r="G30" s="14"/>
      <c r="H30" s="14"/>
      <c r="I30" s="14"/>
      <c r="K30" s="14"/>
      <c r="L30" s="14"/>
      <c r="M30" s="14"/>
      <c r="O30" s="14"/>
      <c r="P30" s="14"/>
      <c r="Q30" s="14"/>
      <c r="S30" s="14"/>
      <c r="T30" s="14"/>
      <c r="U30" s="14"/>
    </row>
    <row r="31" spans="1:25">
      <c r="B31" s="14"/>
      <c r="G31" s="14"/>
      <c r="H31" s="14"/>
      <c r="I31" s="14"/>
      <c r="K31" s="14"/>
      <c r="L31" s="14"/>
      <c r="M31" s="14"/>
      <c r="O31" s="14"/>
      <c r="P31" s="14"/>
      <c r="Q31" s="14"/>
      <c r="S31" s="14"/>
      <c r="T31" s="14"/>
      <c r="U31" s="14"/>
    </row>
    <row r="32" spans="1:25">
      <c r="B32" s="14"/>
      <c r="G32" s="14"/>
      <c r="H32" s="14"/>
      <c r="I32" s="14"/>
      <c r="K32" s="14"/>
      <c r="L32" s="14"/>
      <c r="M32" s="14"/>
      <c r="O32" s="14"/>
      <c r="P32" s="14"/>
      <c r="Q32" s="14"/>
      <c r="S32" s="14"/>
      <c r="T32" s="14"/>
      <c r="U32" s="14"/>
    </row>
    <row r="33" spans="1:25">
      <c r="B33" s="14"/>
      <c r="G33" s="14"/>
      <c r="H33" s="14"/>
      <c r="I33" s="14"/>
      <c r="K33" s="14"/>
      <c r="L33" s="14"/>
      <c r="M33" s="14"/>
      <c r="O33" s="14"/>
      <c r="P33" s="14"/>
      <c r="Q33" s="14"/>
      <c r="S33" s="14"/>
      <c r="T33" s="14"/>
      <c r="U33" s="14"/>
    </row>
    <row r="34" spans="1:25">
      <c r="A34" s="5"/>
      <c r="B34" s="14"/>
      <c r="G34" s="14"/>
      <c r="H34" s="14"/>
      <c r="I34" s="14"/>
      <c r="K34" s="14"/>
      <c r="L34" s="14"/>
      <c r="M34" s="14"/>
      <c r="O34" s="14"/>
      <c r="P34" s="14"/>
      <c r="Q34" s="14"/>
      <c r="S34" s="14"/>
      <c r="T34" s="14"/>
      <c r="U34" s="14"/>
      <c r="V34" s="5"/>
      <c r="W34" s="5"/>
      <c r="X34" s="2"/>
      <c r="Y34" s="2"/>
    </row>
    <row r="35" spans="1:25">
      <c r="A35" s="5"/>
      <c r="B35" s="14"/>
      <c r="G35" s="14"/>
      <c r="H35" s="14"/>
      <c r="I35" s="14"/>
      <c r="K35" s="14"/>
      <c r="L35" s="14"/>
      <c r="M35" s="14"/>
      <c r="O35" s="14"/>
      <c r="P35" s="14"/>
      <c r="Q35" s="14"/>
      <c r="S35" s="14"/>
      <c r="T35" s="14"/>
      <c r="U35" s="14"/>
      <c r="V35" s="5"/>
      <c r="W35" s="5"/>
      <c r="X35" s="2"/>
      <c r="Y35" s="2"/>
    </row>
    <row r="36" spans="1:25">
      <c r="A36" s="5"/>
      <c r="B36" s="14"/>
      <c r="G36" s="14"/>
      <c r="H36" s="14"/>
      <c r="I36" s="14"/>
      <c r="K36" s="14"/>
      <c r="L36" s="14"/>
      <c r="M36" s="14"/>
      <c r="O36" s="14"/>
      <c r="P36" s="14"/>
      <c r="Q36" s="14"/>
      <c r="S36" s="14"/>
      <c r="T36" s="14"/>
      <c r="U36" s="14"/>
      <c r="V36" s="5"/>
      <c r="W36" s="5"/>
      <c r="X36" s="2"/>
      <c r="Y36" s="2"/>
    </row>
    <row r="37" spans="1:25">
      <c r="A37" s="5"/>
      <c r="B37" s="14"/>
      <c r="G37" s="14"/>
      <c r="H37" s="14"/>
      <c r="I37" s="14"/>
      <c r="K37" s="14"/>
      <c r="L37" s="14"/>
      <c r="M37" s="14"/>
      <c r="O37" s="14"/>
      <c r="P37" s="14"/>
      <c r="Q37" s="14"/>
      <c r="S37" s="14"/>
      <c r="T37" s="14"/>
      <c r="U37" s="14"/>
      <c r="V37" s="5"/>
      <c r="W37" s="5"/>
      <c r="X37" s="2"/>
      <c r="Y37" s="2"/>
    </row>
    <row r="38" spans="1:25">
      <c r="A38" s="5"/>
      <c r="B38" s="14"/>
      <c r="G38" s="14"/>
      <c r="H38" s="14"/>
      <c r="I38" s="14"/>
      <c r="K38" s="14"/>
      <c r="L38" s="14"/>
      <c r="M38" s="14"/>
      <c r="O38" s="14"/>
      <c r="P38" s="14"/>
      <c r="Q38" s="14"/>
      <c r="S38" s="14"/>
      <c r="T38" s="14"/>
      <c r="U38" s="14"/>
      <c r="V38" s="5"/>
      <c r="W38" s="5"/>
      <c r="X38" s="2"/>
      <c r="Y38" s="2"/>
    </row>
    <row r="39" spans="1:25">
      <c r="A39" s="5"/>
      <c r="B39" s="14"/>
      <c r="G39" s="14"/>
      <c r="H39" s="14"/>
      <c r="I39" s="14"/>
      <c r="K39" s="14"/>
      <c r="L39" s="14"/>
      <c r="M39" s="14"/>
      <c r="O39" s="14"/>
      <c r="P39" s="14"/>
      <c r="Q39" s="14"/>
      <c r="S39" s="14"/>
      <c r="T39" s="14"/>
      <c r="U39" s="14"/>
      <c r="V39" s="5"/>
      <c r="W39" s="5"/>
      <c r="X39" s="2"/>
      <c r="Y39" s="2"/>
    </row>
    <row r="40" spans="1:25">
      <c r="A40" s="5"/>
      <c r="B40" s="14"/>
      <c r="G40" s="14"/>
      <c r="H40" s="14"/>
      <c r="I40" s="14"/>
      <c r="K40" s="14"/>
      <c r="L40" s="14"/>
      <c r="M40" s="14"/>
      <c r="O40" s="14"/>
      <c r="P40" s="14"/>
      <c r="Q40" s="14"/>
      <c r="S40" s="14"/>
      <c r="T40" s="14"/>
      <c r="U40" s="14"/>
      <c r="V40" s="5"/>
      <c r="W40" s="5"/>
      <c r="X40" s="2"/>
      <c r="Y40" s="2"/>
    </row>
    <row r="41" spans="1:25">
      <c r="A41" s="5"/>
      <c r="B41" s="14"/>
      <c r="G41" s="14"/>
      <c r="H41" s="14"/>
      <c r="I41" s="14"/>
      <c r="K41" s="14"/>
      <c r="L41" s="14"/>
      <c r="M41" s="14"/>
      <c r="O41" s="14"/>
      <c r="P41" s="14"/>
      <c r="Q41" s="14"/>
      <c r="S41" s="14"/>
      <c r="T41" s="14"/>
      <c r="U41" s="14"/>
      <c r="V41" s="5"/>
      <c r="W41" s="5"/>
      <c r="X41" s="2"/>
      <c r="Y41" s="2"/>
    </row>
    <row r="42" spans="1:25">
      <c r="A42" s="5"/>
      <c r="B42" s="14"/>
      <c r="G42" s="14"/>
      <c r="H42" s="14"/>
      <c r="I42" s="14"/>
      <c r="K42" s="14"/>
      <c r="L42" s="14"/>
      <c r="M42" s="14"/>
      <c r="O42" s="14"/>
      <c r="P42" s="14"/>
      <c r="Q42" s="14"/>
      <c r="S42" s="14"/>
      <c r="T42" s="14"/>
      <c r="U42" s="14"/>
      <c r="V42" s="5"/>
      <c r="W42" s="5"/>
      <c r="X42" s="2"/>
      <c r="Y42" s="2"/>
    </row>
  </sheetData>
  <mergeCells count="19">
    <mergeCell ref="A1:Y1"/>
    <mergeCell ref="A2:Y2"/>
    <mergeCell ref="A3:Y3"/>
    <mergeCell ref="A4:Y4"/>
    <mergeCell ref="A5:Y5"/>
    <mergeCell ref="X6:Y6"/>
    <mergeCell ref="A6:A7"/>
    <mergeCell ref="B6:B7"/>
    <mergeCell ref="C6:C7"/>
    <mergeCell ref="J6:J7"/>
    <mergeCell ref="N6:N7"/>
    <mergeCell ref="R6:R7"/>
    <mergeCell ref="V6:V7"/>
    <mergeCell ref="W6:W7"/>
    <mergeCell ref="D6:F6"/>
    <mergeCell ref="G6:I6"/>
    <mergeCell ref="K6:M6"/>
    <mergeCell ref="O6:Q6"/>
    <mergeCell ref="S6:U6"/>
  </mergeCells>
  <printOptions horizontalCentered="1" verticalCentered="1"/>
  <pageMargins left="0" right="0" top="0.74803149606299202" bottom="0.74803149606299202" header="0.31496062992126" footer="0.31496062992126"/>
  <pageSetup paperSize="41" scale="56" orientation="landscape"/>
  <legacyDrawingHF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rgb="FF007DB5"/>
    <pageSetUpPr fitToPage="1"/>
  </sheetPr>
  <dimension ref="A1:DB95"/>
  <sheetViews>
    <sheetView topLeftCell="A56" zoomScale="70" zoomScaleNormal="70" workbookViewId="0">
      <selection activeCell="AF76" activeCellId="1" sqref="AC76 AF76"/>
    </sheetView>
  </sheetViews>
  <sheetFormatPr baseColWidth="10" defaultColWidth="11.42578125" defaultRowHeight="10.5" outlineLevelRow="1" outlineLevelCol="1"/>
  <cols>
    <col min="1" max="1" width="3.5703125" style="2" customWidth="1"/>
    <col min="2" max="2" width="8" style="2" hidden="1" customWidth="1"/>
    <col min="3" max="3" width="11.85546875" style="2" customWidth="1"/>
    <col min="4" max="4" width="10.42578125" style="2" customWidth="1"/>
    <col min="5" max="5" width="23" style="5" customWidth="1"/>
    <col min="6" max="6" width="17.42578125" style="5" customWidth="1"/>
    <col min="7" max="7" width="11.140625" style="2" customWidth="1"/>
    <col min="8" max="9" width="9.85546875" style="2" hidden="1" customWidth="1"/>
    <col min="10" max="10" width="15.7109375" style="3" customWidth="1"/>
    <col min="11" max="11" width="14.140625" style="14" customWidth="1"/>
    <col min="12" max="12" width="14.85546875" style="5" customWidth="1"/>
    <col min="13" max="13" width="10.42578125" style="2" hidden="1" customWidth="1"/>
    <col min="14" max="14" width="9.140625" style="2" hidden="1" customWidth="1"/>
    <col min="15" max="15" width="13" style="2" hidden="1" customWidth="1"/>
    <col min="16" max="16" width="10.5703125" style="2" hidden="1" customWidth="1"/>
    <col min="17" max="17" width="10.5703125" style="21" hidden="1" customWidth="1"/>
    <col min="18" max="20" width="15.7109375" style="3" hidden="1" customWidth="1" outlineLevel="1"/>
    <col min="21" max="21" width="20.7109375" style="3" customWidth="1" collapsed="1"/>
    <col min="22" max="24" width="20.7109375" style="3" hidden="1" customWidth="1" outlineLevel="1"/>
    <col min="25" max="25" width="20.7109375" style="3" customWidth="1" collapsed="1"/>
    <col min="26" max="28" width="20.7109375" style="3" hidden="1" customWidth="1" outlineLevel="1"/>
    <col min="29" max="29" width="20.7109375" style="3" customWidth="1" collapsed="1"/>
    <col min="30" max="32" width="20.7109375" style="3" customWidth="1" outlineLevel="1"/>
    <col min="33" max="34" width="20.7109375" style="3" customWidth="1"/>
    <col min="35" max="36" width="20.7109375" style="22" customWidth="1"/>
    <col min="37" max="16384" width="11.42578125" style="5"/>
  </cols>
  <sheetData>
    <row r="1" spans="1:106" s="1" customFormat="1" ht="16.5" customHeight="1">
      <c r="A1" s="120" t="s">
        <v>0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</row>
    <row r="2" spans="1:106" s="1" customFormat="1" ht="16.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</row>
    <row r="3" spans="1:106" s="1" customFormat="1" ht="16.5" customHeight="1">
      <c r="A3" s="122" t="s">
        <v>2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106" s="1" customFormat="1" ht="16.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</row>
    <row r="5" spans="1:106" ht="54.75" customHeight="1">
      <c r="A5" s="124" t="s">
        <v>109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</row>
    <row r="6" spans="1:106" s="18" customFormat="1" ht="22.5" customHeight="1">
      <c r="A6" s="112" t="s">
        <v>5</v>
      </c>
      <c r="B6" s="112" t="s">
        <v>6</v>
      </c>
      <c r="C6" s="6" t="s">
        <v>7</v>
      </c>
      <c r="D6" s="112" t="s">
        <v>8</v>
      </c>
      <c r="E6" s="112" t="s">
        <v>9</v>
      </c>
      <c r="F6" s="112" t="s">
        <v>10</v>
      </c>
      <c r="G6" s="112" t="s">
        <v>11</v>
      </c>
      <c r="H6" s="112" t="s">
        <v>12</v>
      </c>
      <c r="I6" s="112"/>
      <c r="J6" s="111" t="s">
        <v>13</v>
      </c>
      <c r="K6" s="111" t="s">
        <v>14</v>
      </c>
      <c r="L6" s="112" t="s">
        <v>15</v>
      </c>
      <c r="M6" s="111" t="s">
        <v>16</v>
      </c>
      <c r="N6" s="111"/>
      <c r="O6" s="111"/>
      <c r="P6" s="112" t="s">
        <v>17</v>
      </c>
      <c r="Q6" s="112" t="s">
        <v>18</v>
      </c>
      <c r="R6" s="111" t="s">
        <v>19</v>
      </c>
      <c r="S6" s="111"/>
      <c r="T6" s="111"/>
      <c r="U6" s="111" t="s">
        <v>20</v>
      </c>
      <c r="V6" s="111" t="s">
        <v>19</v>
      </c>
      <c r="W6" s="111"/>
      <c r="X6" s="111"/>
      <c r="Y6" s="111" t="s">
        <v>21</v>
      </c>
      <c r="Z6" s="111" t="s">
        <v>19</v>
      </c>
      <c r="AA6" s="111"/>
      <c r="AB6" s="111"/>
      <c r="AC6" s="111" t="s">
        <v>22</v>
      </c>
      <c r="AD6" s="111" t="s">
        <v>19</v>
      </c>
      <c r="AE6" s="111"/>
      <c r="AF6" s="111"/>
      <c r="AG6" s="111" t="s">
        <v>23</v>
      </c>
      <c r="AH6" s="111" t="s">
        <v>24</v>
      </c>
      <c r="AI6" s="125" t="s">
        <v>25</v>
      </c>
      <c r="AJ6" s="125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18" customFormat="1" ht="27.75" customHeight="1">
      <c r="A7" s="112"/>
      <c r="B7" s="112"/>
      <c r="C7" s="6" t="s">
        <v>26</v>
      </c>
      <c r="D7" s="112"/>
      <c r="E7" s="112"/>
      <c r="F7" s="112"/>
      <c r="G7" s="112"/>
      <c r="H7" s="6" t="s">
        <v>27</v>
      </c>
      <c r="I7" s="6" t="s">
        <v>28</v>
      </c>
      <c r="J7" s="111"/>
      <c r="K7" s="111"/>
      <c r="L7" s="112"/>
      <c r="M7" s="7" t="s">
        <v>29</v>
      </c>
      <c r="N7" s="7" t="s">
        <v>30</v>
      </c>
      <c r="O7" s="7" t="s">
        <v>31</v>
      </c>
      <c r="P7" s="112"/>
      <c r="Q7" s="112"/>
      <c r="R7" s="7" t="s">
        <v>32</v>
      </c>
      <c r="S7" s="7" t="s">
        <v>33</v>
      </c>
      <c r="T7" s="7" t="s">
        <v>34</v>
      </c>
      <c r="U7" s="111"/>
      <c r="V7" s="7" t="s">
        <v>35</v>
      </c>
      <c r="W7" s="7" t="s">
        <v>36</v>
      </c>
      <c r="X7" s="7" t="s">
        <v>37</v>
      </c>
      <c r="Y7" s="111"/>
      <c r="Z7" s="7" t="s">
        <v>38</v>
      </c>
      <c r="AA7" s="7" t="s">
        <v>39</v>
      </c>
      <c r="AB7" s="7" t="s">
        <v>40</v>
      </c>
      <c r="AC7" s="111"/>
      <c r="AD7" s="7" t="s">
        <v>41</v>
      </c>
      <c r="AE7" s="7" t="s">
        <v>42</v>
      </c>
      <c r="AF7" s="7" t="s">
        <v>43</v>
      </c>
      <c r="AG7" s="111"/>
      <c r="AH7" s="111"/>
      <c r="AI7" s="15" t="s">
        <v>44</v>
      </c>
      <c r="AJ7" s="15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>
      <c r="A8" s="118" t="s">
        <v>46</v>
      </c>
      <c r="B8" s="118"/>
      <c r="C8" s="118"/>
      <c r="D8" s="118"/>
      <c r="E8" s="118"/>
      <c r="F8" s="23"/>
      <c r="G8" s="24"/>
      <c r="H8" s="25"/>
      <c r="I8" s="25"/>
      <c r="J8" s="88"/>
      <c r="K8" s="43"/>
      <c r="L8" s="44"/>
      <c r="M8" s="45"/>
      <c r="N8" s="45"/>
      <c r="O8" s="45"/>
      <c r="P8" s="24"/>
      <c r="Q8" s="55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57"/>
      <c r="AJ8" s="58"/>
    </row>
    <row r="9" spans="1:106" ht="24.95" customHeight="1" outlineLevel="1">
      <c r="A9" s="26">
        <v>1</v>
      </c>
      <c r="B9" s="26"/>
      <c r="C9" s="27"/>
      <c r="D9" s="28"/>
      <c r="E9" s="27"/>
      <c r="F9" s="27"/>
      <c r="G9" s="27"/>
      <c r="H9" s="28"/>
      <c r="I9" s="28"/>
      <c r="J9" s="110"/>
      <c r="K9" s="47"/>
      <c r="L9" s="27"/>
      <c r="M9" s="48"/>
      <c r="N9" s="48"/>
      <c r="O9" s="48"/>
      <c r="P9" s="27"/>
      <c r="Q9" s="27"/>
      <c r="R9" s="48"/>
      <c r="S9" s="48"/>
      <c r="T9" s="48"/>
      <c r="U9" s="43">
        <f>SUM(R9:T9)</f>
        <v>0</v>
      </c>
      <c r="V9" s="48"/>
      <c r="W9" s="48"/>
      <c r="X9" s="48"/>
      <c r="Y9" s="43">
        <f>SUM(V9:X9)</f>
        <v>0</v>
      </c>
      <c r="Z9" s="48"/>
      <c r="AA9" s="48"/>
      <c r="AB9" s="48"/>
      <c r="AC9" s="43">
        <f>SUM(Z9:AB9)</f>
        <v>0</v>
      </c>
      <c r="AD9" s="48"/>
      <c r="AE9" s="48"/>
      <c r="AF9" s="48"/>
      <c r="AG9" s="43">
        <f>SUM(AD9:AF9)</f>
        <v>0</v>
      </c>
      <c r="AH9" s="43">
        <f>SUM(U9,Y9,AC9,AG9)</f>
        <v>0</v>
      </c>
      <c r="AI9" s="59">
        <f>IF(ISERROR(AH9/J9),0,AH9/J9)</f>
        <v>0</v>
      </c>
      <c r="AJ9" s="60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>
      <c r="A10" s="26">
        <v>2</v>
      </c>
      <c r="B10" s="26"/>
      <c r="C10" s="27"/>
      <c r="D10" s="28"/>
      <c r="E10" s="27"/>
      <c r="F10" s="27"/>
      <c r="G10" s="27"/>
      <c r="H10" s="28"/>
      <c r="I10" s="28"/>
      <c r="J10" s="110"/>
      <c r="K10" s="47"/>
      <c r="L10" s="27"/>
      <c r="M10" s="48"/>
      <c r="N10" s="48"/>
      <c r="O10" s="48"/>
      <c r="P10" s="27"/>
      <c r="Q10" s="27"/>
      <c r="R10" s="48"/>
      <c r="S10" s="48"/>
      <c r="T10" s="48"/>
      <c r="U10" s="43">
        <f>SUM(R10:T10)</f>
        <v>0</v>
      </c>
      <c r="V10" s="48"/>
      <c r="W10" s="48"/>
      <c r="X10" s="48"/>
      <c r="Y10" s="43">
        <f>SUM(V10:X10)</f>
        <v>0</v>
      </c>
      <c r="Z10" s="48"/>
      <c r="AA10" s="48"/>
      <c r="AB10" s="48"/>
      <c r="AC10" s="43">
        <f>SUM(Z10:AB10)</f>
        <v>0</v>
      </c>
      <c r="AD10" s="48"/>
      <c r="AE10" s="48"/>
      <c r="AF10" s="48"/>
      <c r="AG10" s="43">
        <f>SUM(AD10:AF10)</f>
        <v>0</v>
      </c>
      <c r="AH10" s="43">
        <f>SUM(U10,Y10,AC10,AG10)</f>
        <v>0</v>
      </c>
      <c r="AI10" s="59">
        <f>IF(ISERROR(AH10/J10),0,AH10/J10)</f>
        <v>0</v>
      </c>
      <c r="AJ10" s="59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19" customFormat="1" ht="24.95" customHeight="1">
      <c r="A11" s="117" t="s">
        <v>47</v>
      </c>
      <c r="B11" s="117"/>
      <c r="C11" s="117"/>
      <c r="D11" s="117"/>
      <c r="E11" s="117"/>
      <c r="F11" s="117"/>
      <c r="G11" s="117"/>
      <c r="H11" s="117"/>
      <c r="I11" s="117"/>
      <c r="J11" s="49">
        <f>SUM(J9:J10)</f>
        <v>0</v>
      </c>
      <c r="K11" s="49">
        <f>SUM(K9:K10)</f>
        <v>0</v>
      </c>
      <c r="L11" s="29"/>
      <c r="M11" s="49">
        <f>SUM(M9:M10)</f>
        <v>0</v>
      </c>
      <c r="N11" s="49">
        <f>SUM(N9:N10)</f>
        <v>0</v>
      </c>
      <c r="O11" s="49">
        <f>SUM(O9:O10)</f>
        <v>0</v>
      </c>
      <c r="P11" s="50"/>
      <c r="Q11" s="56"/>
      <c r="R11" s="49">
        <f>SUM(R9:R10)</f>
        <v>0</v>
      </c>
      <c r="S11" s="49">
        <f t="shared" ref="S11:AH11" si="0">SUM(S9:S10)</f>
        <v>0</v>
      </c>
      <c r="T11" s="49">
        <f t="shared" si="0"/>
        <v>0</v>
      </c>
      <c r="U11" s="49">
        <f t="shared" si="0"/>
        <v>0</v>
      </c>
      <c r="V11" s="49">
        <f t="shared" si="0"/>
        <v>0</v>
      </c>
      <c r="W11" s="49">
        <f t="shared" si="0"/>
        <v>0</v>
      </c>
      <c r="X11" s="49">
        <f t="shared" si="0"/>
        <v>0</v>
      </c>
      <c r="Y11" s="49">
        <f t="shared" si="0"/>
        <v>0</v>
      </c>
      <c r="Z11" s="49">
        <f t="shared" si="0"/>
        <v>0</v>
      </c>
      <c r="AA11" s="49">
        <f t="shared" si="0"/>
        <v>0</v>
      </c>
      <c r="AB11" s="49">
        <f t="shared" si="0"/>
        <v>0</v>
      </c>
      <c r="AC11" s="49">
        <f t="shared" si="0"/>
        <v>0</v>
      </c>
      <c r="AD11" s="49">
        <f t="shared" si="0"/>
        <v>0</v>
      </c>
      <c r="AE11" s="49">
        <f t="shared" si="0"/>
        <v>0</v>
      </c>
      <c r="AF11" s="49">
        <f t="shared" si="0"/>
        <v>0</v>
      </c>
      <c r="AG11" s="49">
        <f t="shared" si="0"/>
        <v>0</v>
      </c>
      <c r="AH11" s="49">
        <f t="shared" si="0"/>
        <v>0</v>
      </c>
      <c r="AI11" s="61">
        <f>IF(ISERROR(AH11/J11),0,AH11/J11)</f>
        <v>0</v>
      </c>
      <c r="AJ11" s="61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>
      <c r="A12" s="118" t="s">
        <v>48</v>
      </c>
      <c r="B12" s="118"/>
      <c r="C12" s="118"/>
      <c r="D12" s="118"/>
      <c r="E12" s="118"/>
      <c r="F12" s="23"/>
      <c r="G12" s="24"/>
      <c r="H12" s="25"/>
      <c r="I12" s="25"/>
      <c r="J12" s="89"/>
      <c r="K12" s="43"/>
      <c r="L12" s="44"/>
      <c r="M12" s="45"/>
      <c r="N12" s="45"/>
      <c r="O12" s="45"/>
      <c r="P12" s="24"/>
      <c r="Q12" s="55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57"/>
      <c r="AJ12" s="58"/>
    </row>
    <row r="13" spans="1:106" ht="24.95" customHeight="1" outlineLevel="1">
      <c r="A13" s="26">
        <v>1</v>
      </c>
      <c r="B13" s="26"/>
      <c r="C13" s="27"/>
      <c r="D13" s="28"/>
      <c r="E13" s="27"/>
      <c r="F13" s="27"/>
      <c r="G13" s="27"/>
      <c r="H13" s="28"/>
      <c r="I13" s="28"/>
      <c r="J13" s="116"/>
      <c r="K13" s="47"/>
      <c r="L13" s="27"/>
      <c r="M13" s="48"/>
      <c r="N13" s="48"/>
      <c r="O13" s="48"/>
      <c r="P13" s="27"/>
      <c r="Q13" s="27"/>
      <c r="R13" s="48"/>
      <c r="S13" s="48"/>
      <c r="T13" s="48"/>
      <c r="U13" s="43">
        <f>SUM(R13:T13)</f>
        <v>0</v>
      </c>
      <c r="V13" s="48"/>
      <c r="W13" s="48"/>
      <c r="X13" s="48"/>
      <c r="Y13" s="43">
        <f>SUM(V13:X13)</f>
        <v>0</v>
      </c>
      <c r="Z13" s="48"/>
      <c r="AA13" s="48"/>
      <c r="AB13" s="48"/>
      <c r="AC13" s="43">
        <f>SUM(Z13:AB13)</f>
        <v>0</v>
      </c>
      <c r="AD13" s="48"/>
      <c r="AE13" s="48"/>
      <c r="AF13" s="48"/>
      <c r="AG13" s="43">
        <f>SUM(AD13:AF13)</f>
        <v>0</v>
      </c>
      <c r="AH13" s="43">
        <f>SUM(U13,Y13,AC13,AG13)</f>
        <v>0</v>
      </c>
      <c r="AI13" s="59">
        <f>IF(ISERROR(AH13/J13),0,AH13/J13)</f>
        <v>0</v>
      </c>
      <c r="AJ13" s="59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>
      <c r="A14" s="26">
        <v>2</v>
      </c>
      <c r="B14" s="26"/>
      <c r="C14" s="27"/>
      <c r="D14" s="28"/>
      <c r="E14" s="27"/>
      <c r="F14" s="27"/>
      <c r="G14" s="27"/>
      <c r="H14" s="28"/>
      <c r="I14" s="28"/>
      <c r="J14" s="116"/>
      <c r="K14" s="47"/>
      <c r="L14" s="27"/>
      <c r="M14" s="48"/>
      <c r="N14" s="48"/>
      <c r="O14" s="48"/>
      <c r="P14" s="27"/>
      <c r="Q14" s="27"/>
      <c r="R14" s="48"/>
      <c r="S14" s="48"/>
      <c r="T14" s="48"/>
      <c r="U14" s="43">
        <f>SUM(R14:T14)</f>
        <v>0</v>
      </c>
      <c r="V14" s="48"/>
      <c r="W14" s="48"/>
      <c r="X14" s="48"/>
      <c r="Y14" s="43">
        <f>SUM(V14:X14)</f>
        <v>0</v>
      </c>
      <c r="Z14" s="48"/>
      <c r="AA14" s="48"/>
      <c r="AB14" s="48"/>
      <c r="AC14" s="43">
        <f>SUM(Z14:AB14)</f>
        <v>0</v>
      </c>
      <c r="AD14" s="48"/>
      <c r="AE14" s="48"/>
      <c r="AF14" s="48"/>
      <c r="AG14" s="43">
        <f>SUM(AD14:AF14)</f>
        <v>0</v>
      </c>
      <c r="AH14" s="43">
        <f>SUM(U14,Y14,AC14,AG14)</f>
        <v>0</v>
      </c>
      <c r="AI14" s="59">
        <f>IF(ISERROR(AH14/J14),0,AH14/J14)</f>
        <v>0</v>
      </c>
      <c r="AJ14" s="59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19" customFormat="1" ht="24.95" customHeight="1">
      <c r="A15" s="117" t="s">
        <v>49</v>
      </c>
      <c r="B15" s="117"/>
      <c r="C15" s="117"/>
      <c r="D15" s="117"/>
      <c r="E15" s="117"/>
      <c r="F15" s="117"/>
      <c r="G15" s="117"/>
      <c r="H15" s="117"/>
      <c r="I15" s="117"/>
      <c r="J15" s="49">
        <f>SUM(J13:J14)</f>
        <v>0</v>
      </c>
      <c r="K15" s="49">
        <f>SUM(K13:K14)</f>
        <v>0</v>
      </c>
      <c r="L15" s="29"/>
      <c r="M15" s="49">
        <f>SUM(M13:M14)</f>
        <v>0</v>
      </c>
      <c r="N15" s="49">
        <f>SUM(N13:N14)</f>
        <v>0</v>
      </c>
      <c r="O15" s="49">
        <f>SUM(O13:O14)</f>
        <v>0</v>
      </c>
      <c r="P15" s="50"/>
      <c r="Q15" s="56"/>
      <c r="R15" s="49">
        <f t="shared" ref="R15:AH15" si="1">SUM(R13:R14)</f>
        <v>0</v>
      </c>
      <c r="S15" s="49">
        <f t="shared" si="1"/>
        <v>0</v>
      </c>
      <c r="T15" s="49">
        <f t="shared" si="1"/>
        <v>0</v>
      </c>
      <c r="U15" s="49">
        <f t="shared" si="1"/>
        <v>0</v>
      </c>
      <c r="V15" s="49">
        <f t="shared" si="1"/>
        <v>0</v>
      </c>
      <c r="W15" s="49">
        <f t="shared" si="1"/>
        <v>0</v>
      </c>
      <c r="X15" s="49">
        <f t="shared" si="1"/>
        <v>0</v>
      </c>
      <c r="Y15" s="49">
        <f t="shared" si="1"/>
        <v>0</v>
      </c>
      <c r="Z15" s="49">
        <f t="shared" si="1"/>
        <v>0</v>
      </c>
      <c r="AA15" s="49">
        <f t="shared" si="1"/>
        <v>0</v>
      </c>
      <c r="AB15" s="49">
        <f t="shared" si="1"/>
        <v>0</v>
      </c>
      <c r="AC15" s="49">
        <f t="shared" si="1"/>
        <v>0</v>
      </c>
      <c r="AD15" s="49">
        <f t="shared" si="1"/>
        <v>0</v>
      </c>
      <c r="AE15" s="49">
        <f t="shared" si="1"/>
        <v>0</v>
      </c>
      <c r="AF15" s="49">
        <f t="shared" si="1"/>
        <v>0</v>
      </c>
      <c r="AG15" s="49">
        <f t="shared" si="1"/>
        <v>0</v>
      </c>
      <c r="AH15" s="49">
        <f t="shared" si="1"/>
        <v>0</v>
      </c>
      <c r="AI15" s="61">
        <f>IF(ISERROR(AH15/J15),0,AH15/J15)</f>
        <v>0</v>
      </c>
      <c r="AJ15" s="61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>
      <c r="A16" s="118" t="s">
        <v>50</v>
      </c>
      <c r="B16" s="118"/>
      <c r="C16" s="118"/>
      <c r="D16" s="118"/>
      <c r="E16" s="118"/>
      <c r="F16" s="23"/>
      <c r="G16" s="24"/>
      <c r="H16" s="25"/>
      <c r="I16" s="25"/>
      <c r="J16" s="88"/>
      <c r="K16" s="43"/>
      <c r="L16" s="44"/>
      <c r="M16" s="45"/>
      <c r="N16" s="45"/>
      <c r="O16" s="45"/>
      <c r="P16" s="24"/>
      <c r="Q16" s="55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57"/>
      <c r="AJ16" s="58"/>
    </row>
    <row r="17" spans="1:106" ht="24.95" customHeight="1" outlineLevel="1">
      <c r="A17" s="26">
        <v>1</v>
      </c>
      <c r="B17" s="26"/>
      <c r="C17" s="27"/>
      <c r="D17" s="28"/>
      <c r="E17" s="27"/>
      <c r="F17" s="27"/>
      <c r="G17" s="27"/>
      <c r="H17" s="28"/>
      <c r="I17" s="28"/>
      <c r="J17" s="110"/>
      <c r="K17" s="47"/>
      <c r="L17" s="27"/>
      <c r="M17" s="48"/>
      <c r="N17" s="48"/>
      <c r="O17" s="48"/>
      <c r="P17" s="27"/>
      <c r="Q17" s="27"/>
      <c r="R17" s="48"/>
      <c r="S17" s="48"/>
      <c r="T17" s="48"/>
      <c r="U17" s="43">
        <f>SUM(R17:T17)</f>
        <v>0</v>
      </c>
      <c r="V17" s="48"/>
      <c r="W17" s="48"/>
      <c r="X17" s="48"/>
      <c r="Y17" s="43">
        <f>SUM(V17:X17)</f>
        <v>0</v>
      </c>
      <c r="Z17" s="48"/>
      <c r="AA17" s="48"/>
      <c r="AB17" s="48"/>
      <c r="AC17" s="43">
        <f>SUM(Z17:AB17)</f>
        <v>0</v>
      </c>
      <c r="AD17" s="48"/>
      <c r="AE17" s="48"/>
      <c r="AF17" s="48"/>
      <c r="AG17" s="43">
        <f>SUM(AD17:AF17)</f>
        <v>0</v>
      </c>
      <c r="AH17" s="43">
        <f>SUM(U17,Y17,AC17,AG17)</f>
        <v>0</v>
      </c>
      <c r="AI17" s="59">
        <f>IF(ISERROR(AH17/J17),0,AH17/J17)</f>
        <v>0</v>
      </c>
      <c r="AJ17" s="59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>
      <c r="A18" s="26">
        <v>2</v>
      </c>
      <c r="B18" s="26"/>
      <c r="C18" s="27"/>
      <c r="D18" s="28"/>
      <c r="E18" s="27"/>
      <c r="F18" s="27"/>
      <c r="G18" s="27"/>
      <c r="H18" s="28"/>
      <c r="I18" s="28"/>
      <c r="J18" s="110"/>
      <c r="K18" s="47"/>
      <c r="L18" s="27"/>
      <c r="M18" s="48"/>
      <c r="N18" s="48"/>
      <c r="O18" s="48"/>
      <c r="P18" s="27"/>
      <c r="Q18" s="27"/>
      <c r="R18" s="48"/>
      <c r="S18" s="48"/>
      <c r="T18" s="48"/>
      <c r="U18" s="43">
        <f>SUM(R18:T18)</f>
        <v>0</v>
      </c>
      <c r="V18" s="48"/>
      <c r="W18" s="48"/>
      <c r="X18" s="48"/>
      <c r="Y18" s="43">
        <f>SUM(V18:X18)</f>
        <v>0</v>
      </c>
      <c r="Z18" s="48"/>
      <c r="AA18" s="48"/>
      <c r="AB18" s="48"/>
      <c r="AC18" s="43">
        <f>SUM(Z18:AB18)</f>
        <v>0</v>
      </c>
      <c r="AD18" s="48"/>
      <c r="AE18" s="48"/>
      <c r="AF18" s="48"/>
      <c r="AG18" s="43">
        <f>SUM(AD18:AF18)</f>
        <v>0</v>
      </c>
      <c r="AH18" s="43">
        <f>SUM(U18,Y18,AC18,AG18)</f>
        <v>0</v>
      </c>
      <c r="AI18" s="59">
        <f>IF(ISERROR(AH18/J18),0,AH18/J18)</f>
        <v>0</v>
      </c>
      <c r="AJ18" s="59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19" customFormat="1" ht="24.95" customHeight="1">
      <c r="A19" s="117" t="s">
        <v>51</v>
      </c>
      <c r="B19" s="117"/>
      <c r="C19" s="117"/>
      <c r="D19" s="117"/>
      <c r="E19" s="117"/>
      <c r="F19" s="117"/>
      <c r="G19" s="117"/>
      <c r="H19" s="117"/>
      <c r="I19" s="117"/>
      <c r="J19" s="49">
        <f>SUM(J17:J18)</f>
        <v>0</v>
      </c>
      <c r="K19" s="49">
        <f>SUM(K17:K18)</f>
        <v>0</v>
      </c>
      <c r="L19" s="29"/>
      <c r="M19" s="49">
        <f>SUM(M17:M18)</f>
        <v>0</v>
      </c>
      <c r="N19" s="49">
        <f>SUM(N17:N18)</f>
        <v>0</v>
      </c>
      <c r="O19" s="49">
        <f>SUM(O17:O18)</f>
        <v>0</v>
      </c>
      <c r="P19" s="50"/>
      <c r="Q19" s="56"/>
      <c r="R19" s="49">
        <f t="shared" ref="R19:AH19" si="2">SUM(R17:R18)</f>
        <v>0</v>
      </c>
      <c r="S19" s="49">
        <f t="shared" si="2"/>
        <v>0</v>
      </c>
      <c r="T19" s="49">
        <f t="shared" si="2"/>
        <v>0</v>
      </c>
      <c r="U19" s="49">
        <f t="shared" si="2"/>
        <v>0</v>
      </c>
      <c r="V19" s="49">
        <f t="shared" si="2"/>
        <v>0</v>
      </c>
      <c r="W19" s="49">
        <f t="shared" si="2"/>
        <v>0</v>
      </c>
      <c r="X19" s="49">
        <f t="shared" si="2"/>
        <v>0</v>
      </c>
      <c r="Y19" s="49">
        <f t="shared" si="2"/>
        <v>0</v>
      </c>
      <c r="Z19" s="49">
        <f t="shared" si="2"/>
        <v>0</v>
      </c>
      <c r="AA19" s="49">
        <f t="shared" si="2"/>
        <v>0</v>
      </c>
      <c r="AB19" s="49">
        <f t="shared" si="2"/>
        <v>0</v>
      </c>
      <c r="AC19" s="49">
        <f t="shared" si="2"/>
        <v>0</v>
      </c>
      <c r="AD19" s="49">
        <f t="shared" si="2"/>
        <v>0</v>
      </c>
      <c r="AE19" s="49">
        <f t="shared" si="2"/>
        <v>0</v>
      </c>
      <c r="AF19" s="49">
        <f t="shared" si="2"/>
        <v>0</v>
      </c>
      <c r="AG19" s="49">
        <f t="shared" si="2"/>
        <v>0</v>
      </c>
      <c r="AH19" s="49">
        <f t="shared" si="2"/>
        <v>0</v>
      </c>
      <c r="AI19" s="61">
        <f>IF(ISERROR(AH19/J19),0,AH19/J19)</f>
        <v>0</v>
      </c>
      <c r="AJ19" s="61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>
      <c r="A20" s="118" t="s">
        <v>52</v>
      </c>
      <c r="B20" s="118"/>
      <c r="C20" s="118"/>
      <c r="D20" s="118"/>
      <c r="E20" s="118"/>
      <c r="F20" s="23"/>
      <c r="G20" s="24"/>
      <c r="H20" s="25"/>
      <c r="I20" s="25"/>
      <c r="J20" s="88"/>
      <c r="K20" s="43"/>
      <c r="L20" s="44"/>
      <c r="M20" s="45"/>
      <c r="N20" s="45"/>
      <c r="O20" s="45"/>
      <c r="P20" s="24"/>
      <c r="Q20" s="55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57"/>
      <c r="AJ20" s="58"/>
    </row>
    <row r="21" spans="1:106" ht="24.95" customHeight="1" outlineLevel="1">
      <c r="A21" s="26">
        <v>1</v>
      </c>
      <c r="B21" s="26"/>
      <c r="C21" s="27"/>
      <c r="D21" s="28"/>
      <c r="E21" s="27"/>
      <c r="F21" s="27"/>
      <c r="G21" s="27"/>
      <c r="H21" s="28"/>
      <c r="I21" s="28"/>
      <c r="J21" s="110"/>
      <c r="K21" s="47"/>
      <c r="L21" s="27"/>
      <c r="M21" s="48"/>
      <c r="N21" s="48"/>
      <c r="O21" s="48"/>
      <c r="P21" s="27"/>
      <c r="Q21" s="27"/>
      <c r="R21" s="48"/>
      <c r="S21" s="48"/>
      <c r="T21" s="48"/>
      <c r="U21" s="43">
        <f>SUM(R21:T21)</f>
        <v>0</v>
      </c>
      <c r="V21" s="48"/>
      <c r="W21" s="48"/>
      <c r="X21" s="48"/>
      <c r="Y21" s="43">
        <f>SUM(V21:X21)</f>
        <v>0</v>
      </c>
      <c r="Z21" s="48"/>
      <c r="AA21" s="48"/>
      <c r="AB21" s="48"/>
      <c r="AC21" s="43">
        <f>SUM(Z21:AB21)</f>
        <v>0</v>
      </c>
      <c r="AD21" s="48"/>
      <c r="AE21" s="48"/>
      <c r="AF21" s="48"/>
      <c r="AG21" s="43">
        <f>SUM(AD21:AF21)</f>
        <v>0</v>
      </c>
      <c r="AH21" s="43">
        <f>SUM(U21,Y21,AC21,AG21)</f>
        <v>0</v>
      </c>
      <c r="AI21" s="59">
        <f>IF(ISERROR(AH21/J21),0,AH21/J21)</f>
        <v>0</v>
      </c>
      <c r="AJ21" s="59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>
      <c r="A22" s="26">
        <v>2</v>
      </c>
      <c r="B22" s="26"/>
      <c r="C22" s="27"/>
      <c r="D22" s="28"/>
      <c r="E22" s="27"/>
      <c r="F22" s="27"/>
      <c r="G22" s="27"/>
      <c r="H22" s="28"/>
      <c r="I22" s="28"/>
      <c r="J22" s="110"/>
      <c r="K22" s="47"/>
      <c r="L22" s="27"/>
      <c r="M22" s="48"/>
      <c r="N22" s="48"/>
      <c r="O22" s="48"/>
      <c r="P22" s="27"/>
      <c r="Q22" s="27"/>
      <c r="R22" s="48"/>
      <c r="S22" s="48"/>
      <c r="T22" s="48"/>
      <c r="U22" s="43">
        <f>SUM(R22:T22)</f>
        <v>0</v>
      </c>
      <c r="V22" s="48"/>
      <c r="W22" s="48"/>
      <c r="X22" s="48"/>
      <c r="Y22" s="43">
        <f>SUM(V22:X22)</f>
        <v>0</v>
      </c>
      <c r="Z22" s="48"/>
      <c r="AA22" s="48"/>
      <c r="AB22" s="48"/>
      <c r="AC22" s="43">
        <f>SUM(Z22:AB22)</f>
        <v>0</v>
      </c>
      <c r="AD22" s="48"/>
      <c r="AE22" s="48"/>
      <c r="AF22" s="48"/>
      <c r="AG22" s="43">
        <f>SUM(AD22:AF22)</f>
        <v>0</v>
      </c>
      <c r="AH22" s="43">
        <f>SUM(U22,Y22,AC22,AG22)</f>
        <v>0</v>
      </c>
      <c r="AI22" s="59">
        <f>IF(ISERROR(AH22/J22),0,AH22/J22)</f>
        <v>0</v>
      </c>
      <c r="AJ22" s="59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19" customFormat="1" ht="24.95" customHeight="1">
      <c r="A23" s="117" t="s">
        <v>53</v>
      </c>
      <c r="B23" s="117"/>
      <c r="C23" s="117"/>
      <c r="D23" s="117"/>
      <c r="E23" s="117"/>
      <c r="F23" s="117"/>
      <c r="G23" s="117"/>
      <c r="H23" s="117"/>
      <c r="I23" s="117"/>
      <c r="J23" s="49">
        <f>SUM(J21:J22)</f>
        <v>0</v>
      </c>
      <c r="K23" s="49">
        <f>SUM(K21:K22)</f>
        <v>0</v>
      </c>
      <c r="L23" s="29"/>
      <c r="M23" s="49">
        <f>SUM(M21:M22)</f>
        <v>0</v>
      </c>
      <c r="N23" s="49">
        <f>SUM(N21:N22)</f>
        <v>0</v>
      </c>
      <c r="O23" s="49">
        <f>SUM(O21:O22)</f>
        <v>0</v>
      </c>
      <c r="P23" s="50"/>
      <c r="Q23" s="56"/>
      <c r="R23" s="49">
        <f t="shared" ref="R23:AH23" si="3">SUM(R21:R22)</f>
        <v>0</v>
      </c>
      <c r="S23" s="49">
        <f t="shared" si="3"/>
        <v>0</v>
      </c>
      <c r="T23" s="49">
        <f t="shared" si="3"/>
        <v>0</v>
      </c>
      <c r="U23" s="49">
        <f t="shared" si="3"/>
        <v>0</v>
      </c>
      <c r="V23" s="49">
        <f t="shared" si="3"/>
        <v>0</v>
      </c>
      <c r="W23" s="49">
        <f t="shared" si="3"/>
        <v>0</v>
      </c>
      <c r="X23" s="49">
        <f t="shared" si="3"/>
        <v>0</v>
      </c>
      <c r="Y23" s="49">
        <f t="shared" si="3"/>
        <v>0</v>
      </c>
      <c r="Z23" s="49">
        <f t="shared" si="3"/>
        <v>0</v>
      </c>
      <c r="AA23" s="49">
        <f t="shared" si="3"/>
        <v>0</v>
      </c>
      <c r="AB23" s="49">
        <f t="shared" si="3"/>
        <v>0</v>
      </c>
      <c r="AC23" s="49">
        <f t="shared" si="3"/>
        <v>0</v>
      </c>
      <c r="AD23" s="49">
        <f t="shared" si="3"/>
        <v>0</v>
      </c>
      <c r="AE23" s="49">
        <f t="shared" si="3"/>
        <v>0</v>
      </c>
      <c r="AF23" s="49">
        <f t="shared" si="3"/>
        <v>0</v>
      </c>
      <c r="AG23" s="49">
        <f t="shared" si="3"/>
        <v>0</v>
      </c>
      <c r="AH23" s="49">
        <f t="shared" si="3"/>
        <v>0</v>
      </c>
      <c r="AI23" s="61">
        <f>IF(ISERROR(AH23/J23),0,AH23/J23)</f>
        <v>0</v>
      </c>
      <c r="AJ23" s="61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>
      <c r="A24" s="118" t="s">
        <v>54</v>
      </c>
      <c r="B24" s="118"/>
      <c r="C24" s="118"/>
      <c r="D24" s="118"/>
      <c r="E24" s="118"/>
      <c r="F24" s="23"/>
      <c r="G24" s="24"/>
      <c r="H24" s="25"/>
      <c r="I24" s="25"/>
      <c r="J24" s="88"/>
      <c r="K24" s="43"/>
      <c r="L24" s="44"/>
      <c r="M24" s="45"/>
      <c r="N24" s="45"/>
      <c r="O24" s="45"/>
      <c r="P24" s="24"/>
      <c r="Q24" s="55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57"/>
      <c r="AJ24" s="58"/>
    </row>
    <row r="25" spans="1:106" ht="24.95" customHeight="1" outlineLevel="1">
      <c r="A25" s="26">
        <v>1</v>
      </c>
      <c r="B25" s="26"/>
      <c r="C25" s="30"/>
      <c r="D25" s="31"/>
      <c r="E25" s="32"/>
      <c r="F25" s="33"/>
      <c r="G25" s="33"/>
      <c r="H25" s="34"/>
      <c r="I25" s="34"/>
      <c r="J25" s="110"/>
      <c r="K25" s="51"/>
      <c r="L25" s="41"/>
      <c r="M25" s="52"/>
      <c r="N25" s="53"/>
      <c r="O25" s="52"/>
      <c r="P25" s="33"/>
      <c r="Q25" s="33"/>
      <c r="R25" s="48"/>
      <c r="S25" s="48"/>
      <c r="T25" s="48"/>
      <c r="U25" s="43">
        <f>SUM(R25:T25)</f>
        <v>0</v>
      </c>
      <c r="V25" s="48"/>
      <c r="W25" s="48"/>
      <c r="X25" s="48"/>
      <c r="Y25" s="43">
        <f>SUM(V25:X25)</f>
        <v>0</v>
      </c>
      <c r="Z25" s="48"/>
      <c r="AA25" s="48"/>
      <c r="AB25" s="48"/>
      <c r="AC25" s="43">
        <f>SUM(Z25:AB25)</f>
        <v>0</v>
      </c>
      <c r="AD25" s="48"/>
      <c r="AE25" s="48">
        <v>0</v>
      </c>
      <c r="AF25" s="48">
        <v>0</v>
      </c>
      <c r="AG25" s="43">
        <f>SUM(AD25:AF25)</f>
        <v>0</v>
      </c>
      <c r="AH25" s="43">
        <f>SUM(U25,Y25,AC25,AG25)</f>
        <v>0</v>
      </c>
      <c r="AI25" s="59">
        <f>IF(ISERROR(AH25/J25),0,AH25/J25)</f>
        <v>0</v>
      </c>
      <c r="AJ25" s="59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>
      <c r="A26" s="26">
        <v>2</v>
      </c>
      <c r="B26" s="26"/>
      <c r="C26" s="35"/>
      <c r="D26" s="36"/>
      <c r="E26" s="37"/>
      <c r="F26" s="33"/>
      <c r="G26" s="33"/>
      <c r="H26" s="38"/>
      <c r="I26" s="34"/>
      <c r="J26" s="110"/>
      <c r="K26" s="51"/>
      <c r="L26" s="41"/>
      <c r="M26" s="52"/>
      <c r="N26" s="53"/>
      <c r="O26" s="52"/>
      <c r="P26" s="33"/>
      <c r="Q26" s="33"/>
      <c r="R26" s="48"/>
      <c r="S26" s="48"/>
      <c r="T26" s="48"/>
      <c r="U26" s="43">
        <f>SUM(R26:T26)</f>
        <v>0</v>
      </c>
      <c r="V26" s="48"/>
      <c r="W26" s="48"/>
      <c r="X26" s="48"/>
      <c r="Y26" s="43">
        <f>SUM(V26:X26)</f>
        <v>0</v>
      </c>
      <c r="Z26" s="48"/>
      <c r="AA26" s="48"/>
      <c r="AB26" s="48"/>
      <c r="AC26" s="43">
        <f>SUM(Z26:AB26)</f>
        <v>0</v>
      </c>
      <c r="AD26" s="48"/>
      <c r="AE26" s="48">
        <v>0</v>
      </c>
      <c r="AF26" s="48">
        <v>0</v>
      </c>
      <c r="AG26" s="43">
        <f>SUM(AD26:AF26)</f>
        <v>0</v>
      </c>
      <c r="AH26" s="43">
        <f>SUM(U26,Y26,AC26,AG26)</f>
        <v>0</v>
      </c>
      <c r="AI26" s="59">
        <f>IF(ISERROR(AH26/J26),0,AH26/J26)</f>
        <v>0</v>
      </c>
      <c r="AJ26" s="59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19" customFormat="1" ht="24.95" customHeight="1">
      <c r="A27" s="117" t="s">
        <v>56</v>
      </c>
      <c r="B27" s="117"/>
      <c r="C27" s="117"/>
      <c r="D27" s="117"/>
      <c r="E27" s="117"/>
      <c r="F27" s="117"/>
      <c r="G27" s="117"/>
      <c r="H27" s="117"/>
      <c r="I27" s="117"/>
      <c r="J27" s="49">
        <f>SUM(J25:J26)</f>
        <v>0</v>
      </c>
      <c r="K27" s="49">
        <f>SUM(K25:K26)</f>
        <v>0</v>
      </c>
      <c r="L27" s="29"/>
      <c r="M27" s="49">
        <f>SUM(M25:M26)</f>
        <v>0</v>
      </c>
      <c r="N27" s="49">
        <f>SUM(N25:N26)</f>
        <v>0</v>
      </c>
      <c r="O27" s="49">
        <f>SUM(O25:O26)</f>
        <v>0</v>
      </c>
      <c r="P27" s="50"/>
      <c r="Q27" s="56"/>
      <c r="R27" s="49">
        <f t="shared" ref="R27:AH27" si="4">SUM(R25:R26)</f>
        <v>0</v>
      </c>
      <c r="S27" s="49">
        <f t="shared" si="4"/>
        <v>0</v>
      </c>
      <c r="T27" s="49">
        <f t="shared" si="4"/>
        <v>0</v>
      </c>
      <c r="U27" s="49">
        <f t="shared" si="4"/>
        <v>0</v>
      </c>
      <c r="V27" s="49">
        <f t="shared" si="4"/>
        <v>0</v>
      </c>
      <c r="W27" s="49">
        <f t="shared" si="4"/>
        <v>0</v>
      </c>
      <c r="X27" s="49">
        <f t="shared" si="4"/>
        <v>0</v>
      </c>
      <c r="Y27" s="49">
        <f t="shared" si="4"/>
        <v>0</v>
      </c>
      <c r="Z27" s="49">
        <f t="shared" si="4"/>
        <v>0</v>
      </c>
      <c r="AA27" s="49">
        <f t="shared" si="4"/>
        <v>0</v>
      </c>
      <c r="AB27" s="49">
        <f t="shared" si="4"/>
        <v>0</v>
      </c>
      <c r="AC27" s="49">
        <f t="shared" si="4"/>
        <v>0</v>
      </c>
      <c r="AD27" s="49">
        <f t="shared" si="4"/>
        <v>0</v>
      </c>
      <c r="AE27" s="49">
        <f t="shared" si="4"/>
        <v>0</v>
      </c>
      <c r="AF27" s="49">
        <f t="shared" si="4"/>
        <v>0</v>
      </c>
      <c r="AG27" s="49">
        <f t="shared" si="4"/>
        <v>0</v>
      </c>
      <c r="AH27" s="49">
        <f t="shared" si="4"/>
        <v>0</v>
      </c>
      <c r="AI27" s="61">
        <f>IF(ISERROR(AH27/J27),0,AH27/J27)</f>
        <v>0</v>
      </c>
      <c r="AJ27" s="61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>
      <c r="A28" s="118" t="s">
        <v>57</v>
      </c>
      <c r="B28" s="118"/>
      <c r="C28" s="118"/>
      <c r="D28" s="118"/>
      <c r="E28" s="118"/>
      <c r="F28" s="23"/>
      <c r="G28" s="24"/>
      <c r="H28" s="25"/>
      <c r="I28" s="25"/>
      <c r="J28" s="88"/>
      <c r="K28" s="43"/>
      <c r="L28" s="44"/>
      <c r="M28" s="45"/>
      <c r="N28" s="45"/>
      <c r="O28" s="45"/>
      <c r="P28" s="24"/>
      <c r="Q28" s="55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57"/>
      <c r="AJ28" s="58"/>
    </row>
    <row r="29" spans="1:106" ht="24.95" customHeight="1" outlineLevel="1">
      <c r="A29" s="26">
        <v>1</v>
      </c>
      <c r="B29" s="26"/>
      <c r="C29" s="27"/>
      <c r="D29" s="28"/>
      <c r="E29" s="27"/>
      <c r="F29" s="27"/>
      <c r="G29" s="27"/>
      <c r="H29" s="28"/>
      <c r="I29" s="28"/>
      <c r="J29" s="110"/>
      <c r="K29" s="47"/>
      <c r="L29" s="27"/>
      <c r="M29" s="48"/>
      <c r="N29" s="48"/>
      <c r="O29" s="48"/>
      <c r="P29" s="27"/>
      <c r="Q29" s="27"/>
      <c r="R29" s="48"/>
      <c r="S29" s="48"/>
      <c r="T29" s="48"/>
      <c r="U29" s="43">
        <f>SUM(R29:T29)</f>
        <v>0</v>
      </c>
      <c r="V29" s="48"/>
      <c r="W29" s="48"/>
      <c r="X29" s="48"/>
      <c r="Y29" s="43">
        <f>SUM(V29:X29)</f>
        <v>0</v>
      </c>
      <c r="Z29" s="48"/>
      <c r="AA29" s="48"/>
      <c r="AB29" s="48"/>
      <c r="AC29" s="43">
        <f>SUM(Z29:AB29)</f>
        <v>0</v>
      </c>
      <c r="AD29" s="48"/>
      <c r="AE29" s="48"/>
      <c r="AF29" s="48"/>
      <c r="AG29" s="43">
        <f>SUM(AD29:AF29)</f>
        <v>0</v>
      </c>
      <c r="AH29" s="43">
        <f>SUM(U29,Y29,AC29,AG29)</f>
        <v>0</v>
      </c>
      <c r="AI29" s="59">
        <f>IF(ISERROR(AH29/J29),0,AH29/J29)</f>
        <v>0</v>
      </c>
      <c r="AJ29" s="59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>
      <c r="A30" s="26">
        <v>2</v>
      </c>
      <c r="B30" s="26"/>
      <c r="C30" s="27"/>
      <c r="D30" s="28"/>
      <c r="E30" s="27"/>
      <c r="F30" s="27"/>
      <c r="G30" s="27"/>
      <c r="H30" s="28"/>
      <c r="I30" s="28"/>
      <c r="J30" s="110"/>
      <c r="K30" s="47"/>
      <c r="L30" s="27"/>
      <c r="M30" s="48"/>
      <c r="N30" s="48"/>
      <c r="O30" s="48"/>
      <c r="P30" s="27"/>
      <c r="Q30" s="27"/>
      <c r="R30" s="48"/>
      <c r="S30" s="48"/>
      <c r="T30" s="48"/>
      <c r="U30" s="43">
        <f>SUM(R30:T30)</f>
        <v>0</v>
      </c>
      <c r="V30" s="48"/>
      <c r="W30" s="48"/>
      <c r="X30" s="48"/>
      <c r="Y30" s="43">
        <f>SUM(V30:X30)</f>
        <v>0</v>
      </c>
      <c r="Z30" s="48"/>
      <c r="AA30" s="48"/>
      <c r="AB30" s="48"/>
      <c r="AC30" s="43">
        <f>SUM(Z30:AB30)</f>
        <v>0</v>
      </c>
      <c r="AD30" s="48"/>
      <c r="AE30" s="48"/>
      <c r="AF30" s="48"/>
      <c r="AG30" s="43">
        <f>SUM(AD30:AF30)</f>
        <v>0</v>
      </c>
      <c r="AH30" s="43">
        <f>SUM(U30,Y30,AC30,AG30)</f>
        <v>0</v>
      </c>
      <c r="AI30" s="59">
        <f>IF(ISERROR(AH30/J30),0,AH30/J30)</f>
        <v>0</v>
      </c>
      <c r="AJ30" s="59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19" customFormat="1" ht="24.95" customHeight="1">
      <c r="A31" s="117" t="s">
        <v>58</v>
      </c>
      <c r="B31" s="117"/>
      <c r="C31" s="117"/>
      <c r="D31" s="117"/>
      <c r="E31" s="117"/>
      <c r="F31" s="117"/>
      <c r="G31" s="117"/>
      <c r="H31" s="117"/>
      <c r="I31" s="117"/>
      <c r="J31" s="49">
        <f>SUM(J29:J30)</f>
        <v>0</v>
      </c>
      <c r="K31" s="49">
        <f>SUM(K29:K30)</f>
        <v>0</v>
      </c>
      <c r="L31" s="29"/>
      <c r="M31" s="49">
        <f>SUM(M29:M30)</f>
        <v>0</v>
      </c>
      <c r="N31" s="49">
        <f>SUM(N29:N30)</f>
        <v>0</v>
      </c>
      <c r="O31" s="49">
        <f>SUM(O29:O30)</f>
        <v>0</v>
      </c>
      <c r="P31" s="50"/>
      <c r="Q31" s="56"/>
      <c r="R31" s="49">
        <f t="shared" ref="R31:AH31" si="5">SUM(R29:R30)</f>
        <v>0</v>
      </c>
      <c r="S31" s="49">
        <f t="shared" si="5"/>
        <v>0</v>
      </c>
      <c r="T31" s="49">
        <f t="shared" si="5"/>
        <v>0</v>
      </c>
      <c r="U31" s="49">
        <f t="shared" si="5"/>
        <v>0</v>
      </c>
      <c r="V31" s="49">
        <f t="shared" si="5"/>
        <v>0</v>
      </c>
      <c r="W31" s="49">
        <f t="shared" si="5"/>
        <v>0</v>
      </c>
      <c r="X31" s="49">
        <f t="shared" si="5"/>
        <v>0</v>
      </c>
      <c r="Y31" s="49">
        <f t="shared" si="5"/>
        <v>0</v>
      </c>
      <c r="Z31" s="49">
        <f t="shared" si="5"/>
        <v>0</v>
      </c>
      <c r="AA31" s="49">
        <f t="shared" si="5"/>
        <v>0</v>
      </c>
      <c r="AB31" s="49">
        <f t="shared" si="5"/>
        <v>0</v>
      </c>
      <c r="AC31" s="49">
        <f t="shared" si="5"/>
        <v>0</v>
      </c>
      <c r="AD31" s="49">
        <f t="shared" si="5"/>
        <v>0</v>
      </c>
      <c r="AE31" s="49">
        <f t="shared" si="5"/>
        <v>0</v>
      </c>
      <c r="AF31" s="49">
        <f t="shared" si="5"/>
        <v>0</v>
      </c>
      <c r="AG31" s="49">
        <f t="shared" si="5"/>
        <v>0</v>
      </c>
      <c r="AH31" s="49">
        <f t="shared" si="5"/>
        <v>0</v>
      </c>
      <c r="AI31" s="61">
        <f>IF(ISERROR(AH31/J31),0,AH31/J31)</f>
        <v>0</v>
      </c>
      <c r="AJ31" s="61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>
      <c r="A32" s="118" t="s">
        <v>59</v>
      </c>
      <c r="B32" s="118"/>
      <c r="C32" s="118"/>
      <c r="D32" s="118"/>
      <c r="E32" s="118"/>
      <c r="F32" s="23"/>
      <c r="G32" s="24"/>
      <c r="H32" s="25"/>
      <c r="I32" s="25"/>
      <c r="J32" s="88"/>
      <c r="K32" s="43"/>
      <c r="L32" s="44"/>
      <c r="M32" s="45"/>
      <c r="N32" s="45"/>
      <c r="O32" s="45"/>
      <c r="P32" s="24"/>
      <c r="Q32" s="55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57"/>
      <c r="AJ32" s="58"/>
    </row>
    <row r="33" spans="1:106" ht="24.95" customHeight="1" outlineLevel="1">
      <c r="A33" s="26">
        <v>1</v>
      </c>
      <c r="B33" s="26"/>
      <c r="C33" s="27"/>
      <c r="D33" s="28"/>
      <c r="E33" s="27"/>
      <c r="F33" s="27"/>
      <c r="G33" s="27"/>
      <c r="H33" s="28"/>
      <c r="I33" s="28"/>
      <c r="J33" s="110"/>
      <c r="K33" s="47"/>
      <c r="L33" s="27"/>
      <c r="M33" s="48"/>
      <c r="N33" s="48"/>
      <c r="O33" s="48"/>
      <c r="P33" s="27"/>
      <c r="Q33" s="27"/>
      <c r="R33" s="48"/>
      <c r="S33" s="48"/>
      <c r="T33" s="48"/>
      <c r="U33" s="43">
        <f>SUM(R33:T33)</f>
        <v>0</v>
      </c>
      <c r="V33" s="48"/>
      <c r="W33" s="48"/>
      <c r="X33" s="48"/>
      <c r="Y33" s="43">
        <f>SUM(V33:X33)</f>
        <v>0</v>
      </c>
      <c r="Z33" s="48"/>
      <c r="AA33" s="48"/>
      <c r="AB33" s="48"/>
      <c r="AC33" s="43">
        <f>SUM(Z33:AB33)</f>
        <v>0</v>
      </c>
      <c r="AD33" s="48"/>
      <c r="AE33" s="48"/>
      <c r="AF33" s="48"/>
      <c r="AG33" s="43">
        <f>SUM(AD33:AF33)</f>
        <v>0</v>
      </c>
      <c r="AH33" s="43">
        <f>SUM(U33,Y33,AC33,AG33)</f>
        <v>0</v>
      </c>
      <c r="AI33" s="59">
        <f>IF(ISERROR(AH33/J33),0,AH33/J33)</f>
        <v>0</v>
      </c>
      <c r="AJ33" s="59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>
      <c r="A34" s="26">
        <v>2</v>
      </c>
      <c r="B34" s="26"/>
      <c r="C34" s="27"/>
      <c r="D34" s="28"/>
      <c r="E34" s="27"/>
      <c r="F34" s="27"/>
      <c r="G34" s="27"/>
      <c r="H34" s="28"/>
      <c r="I34" s="28"/>
      <c r="J34" s="110"/>
      <c r="K34" s="47"/>
      <c r="L34" s="27"/>
      <c r="M34" s="48"/>
      <c r="N34" s="48"/>
      <c r="O34" s="48"/>
      <c r="P34" s="27"/>
      <c r="Q34" s="27"/>
      <c r="R34" s="48"/>
      <c r="S34" s="48"/>
      <c r="T34" s="48"/>
      <c r="U34" s="43">
        <f>SUM(R34:T34)</f>
        <v>0</v>
      </c>
      <c r="V34" s="48"/>
      <c r="W34" s="48"/>
      <c r="X34" s="48"/>
      <c r="Y34" s="43">
        <f>SUM(V34:X34)</f>
        <v>0</v>
      </c>
      <c r="Z34" s="48"/>
      <c r="AA34" s="48"/>
      <c r="AB34" s="48"/>
      <c r="AC34" s="43">
        <f>SUM(Z34:AB34)</f>
        <v>0</v>
      </c>
      <c r="AD34" s="48"/>
      <c r="AE34" s="48"/>
      <c r="AF34" s="48"/>
      <c r="AG34" s="43">
        <f>SUM(AD34:AF34)</f>
        <v>0</v>
      </c>
      <c r="AH34" s="43">
        <f>SUM(U34,Y34,AC34,AG34)</f>
        <v>0</v>
      </c>
      <c r="AI34" s="59">
        <f>IF(ISERROR(AH34/J34),0,AH34/J34)</f>
        <v>0</v>
      </c>
      <c r="AJ34" s="59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19" customFormat="1" ht="24.95" customHeight="1">
      <c r="A35" s="117" t="s">
        <v>60</v>
      </c>
      <c r="B35" s="117"/>
      <c r="C35" s="117"/>
      <c r="D35" s="117"/>
      <c r="E35" s="117"/>
      <c r="F35" s="117"/>
      <c r="G35" s="117"/>
      <c r="H35" s="117"/>
      <c r="I35" s="117"/>
      <c r="J35" s="49">
        <f>SUM(J33:J34)</f>
        <v>0</v>
      </c>
      <c r="K35" s="49">
        <f>SUM(K33:K34)</f>
        <v>0</v>
      </c>
      <c r="L35" s="29"/>
      <c r="M35" s="49">
        <f>SUM(M33:M34)</f>
        <v>0</v>
      </c>
      <c r="N35" s="49">
        <f>SUM(N33:N34)</f>
        <v>0</v>
      </c>
      <c r="O35" s="49">
        <f>SUM(O33:O34)</f>
        <v>0</v>
      </c>
      <c r="P35" s="50"/>
      <c r="Q35" s="56"/>
      <c r="R35" s="49">
        <f t="shared" ref="R35:AH35" si="6">SUM(R33:R34)</f>
        <v>0</v>
      </c>
      <c r="S35" s="49">
        <f t="shared" si="6"/>
        <v>0</v>
      </c>
      <c r="T35" s="49">
        <f t="shared" si="6"/>
        <v>0</v>
      </c>
      <c r="U35" s="49">
        <f t="shared" si="6"/>
        <v>0</v>
      </c>
      <c r="V35" s="49">
        <f t="shared" si="6"/>
        <v>0</v>
      </c>
      <c r="W35" s="49">
        <f t="shared" si="6"/>
        <v>0</v>
      </c>
      <c r="X35" s="49">
        <f t="shared" si="6"/>
        <v>0</v>
      </c>
      <c r="Y35" s="49">
        <f t="shared" si="6"/>
        <v>0</v>
      </c>
      <c r="Z35" s="49">
        <f t="shared" si="6"/>
        <v>0</v>
      </c>
      <c r="AA35" s="49">
        <f t="shared" si="6"/>
        <v>0</v>
      </c>
      <c r="AB35" s="49">
        <f t="shared" si="6"/>
        <v>0</v>
      </c>
      <c r="AC35" s="49">
        <f t="shared" si="6"/>
        <v>0</v>
      </c>
      <c r="AD35" s="49">
        <f t="shared" si="6"/>
        <v>0</v>
      </c>
      <c r="AE35" s="49">
        <f t="shared" si="6"/>
        <v>0</v>
      </c>
      <c r="AF35" s="49">
        <f t="shared" si="6"/>
        <v>0</v>
      </c>
      <c r="AG35" s="49">
        <f t="shared" si="6"/>
        <v>0</v>
      </c>
      <c r="AH35" s="49">
        <f t="shared" si="6"/>
        <v>0</v>
      </c>
      <c r="AI35" s="61">
        <f>IF(ISERROR(AH35/J35),0,AH35/J35)</f>
        <v>0</v>
      </c>
      <c r="AJ35" s="61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>
      <c r="A36" s="118" t="s">
        <v>61</v>
      </c>
      <c r="B36" s="118"/>
      <c r="C36" s="118"/>
      <c r="D36" s="118"/>
      <c r="E36" s="118"/>
      <c r="F36" s="23"/>
      <c r="G36" s="24"/>
      <c r="H36" s="39"/>
      <c r="I36" s="39"/>
      <c r="J36" s="88"/>
      <c r="K36" s="43"/>
      <c r="L36" s="44"/>
      <c r="M36" s="45"/>
      <c r="N36" s="45"/>
      <c r="O36" s="45"/>
      <c r="P36" s="24"/>
      <c r="Q36" s="55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57"/>
      <c r="AJ36" s="58"/>
    </row>
    <row r="37" spans="1:106" ht="24.95" customHeight="1" outlineLevel="1">
      <c r="A37" s="26">
        <v>1</v>
      </c>
      <c r="B37" s="26"/>
      <c r="C37" s="27"/>
      <c r="D37" s="28"/>
      <c r="E37" s="27"/>
      <c r="F37" s="27"/>
      <c r="G37" s="27"/>
      <c r="H37" s="28"/>
      <c r="I37" s="28"/>
      <c r="J37" s="110"/>
      <c r="K37" s="47"/>
      <c r="L37" s="27"/>
      <c r="M37" s="48"/>
      <c r="N37" s="48"/>
      <c r="O37" s="48"/>
      <c r="P37" s="27"/>
      <c r="Q37" s="27"/>
      <c r="R37" s="48"/>
      <c r="S37" s="48"/>
      <c r="T37" s="48"/>
      <c r="U37" s="43">
        <f>SUM(R37:T37)</f>
        <v>0</v>
      </c>
      <c r="V37" s="48"/>
      <c r="W37" s="48"/>
      <c r="X37" s="48"/>
      <c r="Y37" s="43">
        <f>SUM(V37:X37)</f>
        <v>0</v>
      </c>
      <c r="Z37" s="48"/>
      <c r="AA37" s="48"/>
      <c r="AB37" s="48"/>
      <c r="AC37" s="43">
        <f>SUM(Z37:AB37)</f>
        <v>0</v>
      </c>
      <c r="AD37" s="48"/>
      <c r="AE37" s="48"/>
      <c r="AF37" s="48"/>
      <c r="AG37" s="43">
        <f>SUM(AD37:AF37)</f>
        <v>0</v>
      </c>
      <c r="AH37" s="43">
        <f>SUM(U37,Y37,AC37,AG37)</f>
        <v>0</v>
      </c>
      <c r="AI37" s="59">
        <f>IF(ISERROR(AH37/J37),0,AH37/J37)</f>
        <v>0</v>
      </c>
      <c r="AJ37" s="59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>
      <c r="A38" s="26">
        <v>2</v>
      </c>
      <c r="B38" s="26"/>
      <c r="C38" s="27"/>
      <c r="D38" s="28"/>
      <c r="E38" s="27"/>
      <c r="F38" s="27"/>
      <c r="G38" s="27"/>
      <c r="H38" s="28"/>
      <c r="I38" s="28"/>
      <c r="J38" s="110"/>
      <c r="K38" s="47"/>
      <c r="L38" s="27"/>
      <c r="M38" s="48"/>
      <c r="N38" s="48"/>
      <c r="O38" s="48"/>
      <c r="P38" s="27"/>
      <c r="Q38" s="27"/>
      <c r="R38" s="48"/>
      <c r="S38" s="48"/>
      <c r="T38" s="48"/>
      <c r="U38" s="43">
        <f>SUM(R38:T38)</f>
        <v>0</v>
      </c>
      <c r="V38" s="48"/>
      <c r="W38" s="48"/>
      <c r="X38" s="48"/>
      <c r="Y38" s="43">
        <f>SUM(V38:X38)</f>
        <v>0</v>
      </c>
      <c r="Z38" s="48"/>
      <c r="AA38" s="48"/>
      <c r="AB38" s="48"/>
      <c r="AC38" s="43">
        <f>SUM(Z38:AB38)</f>
        <v>0</v>
      </c>
      <c r="AD38" s="48"/>
      <c r="AE38" s="48"/>
      <c r="AF38" s="48"/>
      <c r="AG38" s="43">
        <f>SUM(AD38:AF38)</f>
        <v>0</v>
      </c>
      <c r="AH38" s="43">
        <f>SUM(U38,Y38,AC38,AG38)</f>
        <v>0</v>
      </c>
      <c r="AI38" s="59">
        <f>IF(ISERROR(AH38/J38),0,AH38/J38)</f>
        <v>0</v>
      </c>
      <c r="AJ38" s="59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19" customFormat="1" ht="24.95" customHeight="1">
      <c r="A39" s="117" t="s">
        <v>62</v>
      </c>
      <c r="B39" s="117"/>
      <c r="C39" s="117"/>
      <c r="D39" s="117"/>
      <c r="E39" s="117"/>
      <c r="F39" s="117"/>
      <c r="G39" s="117"/>
      <c r="H39" s="117"/>
      <c r="I39" s="117"/>
      <c r="J39" s="49">
        <f>SUM(J37:J38)</f>
        <v>0</v>
      </c>
      <c r="K39" s="49">
        <f>SUM(K37:K38)</f>
        <v>0</v>
      </c>
      <c r="L39" s="29"/>
      <c r="M39" s="49">
        <f>SUM(M37:M38)</f>
        <v>0</v>
      </c>
      <c r="N39" s="49">
        <f>SUM(N37:N38)</f>
        <v>0</v>
      </c>
      <c r="O39" s="49">
        <f>SUM(O37:O38)</f>
        <v>0</v>
      </c>
      <c r="P39" s="50"/>
      <c r="Q39" s="56"/>
      <c r="R39" s="49">
        <f t="shared" ref="R39:AH39" si="7">SUM(R37:R38)</f>
        <v>0</v>
      </c>
      <c r="S39" s="49">
        <f t="shared" si="7"/>
        <v>0</v>
      </c>
      <c r="T39" s="49">
        <f t="shared" si="7"/>
        <v>0</v>
      </c>
      <c r="U39" s="49">
        <f t="shared" si="7"/>
        <v>0</v>
      </c>
      <c r="V39" s="49">
        <f t="shared" si="7"/>
        <v>0</v>
      </c>
      <c r="W39" s="49">
        <f t="shared" si="7"/>
        <v>0</v>
      </c>
      <c r="X39" s="49">
        <f t="shared" si="7"/>
        <v>0</v>
      </c>
      <c r="Y39" s="49">
        <f t="shared" si="7"/>
        <v>0</v>
      </c>
      <c r="Z39" s="49">
        <f t="shared" si="7"/>
        <v>0</v>
      </c>
      <c r="AA39" s="49">
        <f t="shared" si="7"/>
        <v>0</v>
      </c>
      <c r="AB39" s="49">
        <f t="shared" si="7"/>
        <v>0</v>
      </c>
      <c r="AC39" s="49">
        <f t="shared" si="7"/>
        <v>0</v>
      </c>
      <c r="AD39" s="49">
        <f t="shared" si="7"/>
        <v>0</v>
      </c>
      <c r="AE39" s="49">
        <f t="shared" si="7"/>
        <v>0</v>
      </c>
      <c r="AF39" s="49">
        <f t="shared" si="7"/>
        <v>0</v>
      </c>
      <c r="AG39" s="49">
        <f t="shared" si="7"/>
        <v>0</v>
      </c>
      <c r="AH39" s="49">
        <f t="shared" si="7"/>
        <v>0</v>
      </c>
      <c r="AI39" s="61">
        <f>IF(ISERROR(AH39/J39),0,AH39/J39)</f>
        <v>0</v>
      </c>
      <c r="AJ39" s="61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>
      <c r="A40" s="118" t="s">
        <v>63</v>
      </c>
      <c r="B40" s="118"/>
      <c r="C40" s="118"/>
      <c r="D40" s="118"/>
      <c r="E40" s="118"/>
      <c r="F40" s="23"/>
      <c r="G40" s="24"/>
      <c r="H40" s="25"/>
      <c r="I40" s="25"/>
      <c r="J40" s="88"/>
      <c r="K40" s="43"/>
      <c r="L40" s="44"/>
      <c r="M40" s="45"/>
      <c r="N40" s="45"/>
      <c r="O40" s="45"/>
      <c r="P40" s="24"/>
      <c r="Q40" s="55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57"/>
      <c r="AJ40" s="58"/>
    </row>
    <row r="41" spans="1:106" ht="24.95" customHeight="1" outlineLevel="1">
      <c r="A41" s="26">
        <v>1</v>
      </c>
      <c r="B41" s="26"/>
      <c r="C41" s="30"/>
      <c r="D41" s="31"/>
      <c r="E41" s="32"/>
      <c r="F41" s="33"/>
      <c r="G41" s="33"/>
      <c r="H41" s="40"/>
      <c r="I41" s="40"/>
      <c r="J41" s="110"/>
      <c r="K41" s="51"/>
      <c r="L41" s="41"/>
      <c r="M41" s="52"/>
      <c r="N41" s="53"/>
      <c r="O41" s="52"/>
      <c r="P41" s="33"/>
      <c r="Q41" s="33"/>
      <c r="R41" s="48"/>
      <c r="S41" s="48"/>
      <c r="T41" s="48"/>
      <c r="U41" s="43">
        <f>SUM(R41:T41)</f>
        <v>0</v>
      </c>
      <c r="V41" s="48"/>
      <c r="W41" s="48"/>
      <c r="X41" s="48"/>
      <c r="Y41" s="43">
        <f>SUM(V41:X41)</f>
        <v>0</v>
      </c>
      <c r="Z41" s="48"/>
      <c r="AA41" s="48"/>
      <c r="AB41" s="48"/>
      <c r="AC41" s="43">
        <f>SUM(Z41:AB41)</f>
        <v>0</v>
      </c>
      <c r="AD41" s="48"/>
      <c r="AE41" s="48">
        <v>0</v>
      </c>
      <c r="AF41" s="48">
        <v>0</v>
      </c>
      <c r="AG41" s="43">
        <f>SUM(AD41:AF41)</f>
        <v>0</v>
      </c>
      <c r="AH41" s="43">
        <f>SUM(U41,Y41,AC41,AG41)</f>
        <v>0</v>
      </c>
      <c r="AI41" s="59">
        <f>IF(ISERROR(AH41/J41),0,AH41/J41)</f>
        <v>0</v>
      </c>
      <c r="AJ41" s="59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>
      <c r="A42" s="26">
        <v>2</v>
      </c>
      <c r="B42" s="26"/>
      <c r="C42" s="27"/>
      <c r="D42" s="28"/>
      <c r="E42" s="27"/>
      <c r="F42" s="27"/>
      <c r="G42" s="27"/>
      <c r="H42" s="28"/>
      <c r="I42" s="28"/>
      <c r="J42" s="110"/>
      <c r="K42" s="47"/>
      <c r="L42" s="27"/>
      <c r="M42" s="48"/>
      <c r="N42" s="48"/>
      <c r="O42" s="48"/>
      <c r="P42" s="27"/>
      <c r="Q42" s="27"/>
      <c r="R42" s="48"/>
      <c r="S42" s="48"/>
      <c r="T42" s="48"/>
      <c r="U42" s="43">
        <f>SUM(R42:T42)</f>
        <v>0</v>
      </c>
      <c r="V42" s="48"/>
      <c r="W42" s="48"/>
      <c r="X42" s="48"/>
      <c r="Y42" s="43">
        <f>SUM(V42:X42)</f>
        <v>0</v>
      </c>
      <c r="Z42" s="48"/>
      <c r="AA42" s="48"/>
      <c r="AB42" s="48"/>
      <c r="AC42" s="43">
        <f>SUM(Z42:AB42)</f>
        <v>0</v>
      </c>
      <c r="AD42" s="48"/>
      <c r="AE42" s="48"/>
      <c r="AF42" s="48"/>
      <c r="AG42" s="43">
        <f>SUM(AD42:AF42)</f>
        <v>0</v>
      </c>
      <c r="AH42" s="43">
        <f>SUM(U42,Y42,AC42,AG42)</f>
        <v>0</v>
      </c>
      <c r="AI42" s="59">
        <f>IF(ISERROR(AH42/J42),0,AH42/J42)</f>
        <v>0</v>
      </c>
      <c r="AJ42" s="59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19" customFormat="1" ht="24.95" customHeight="1">
      <c r="A43" s="117" t="s">
        <v>65</v>
      </c>
      <c r="B43" s="117"/>
      <c r="C43" s="117"/>
      <c r="D43" s="117"/>
      <c r="E43" s="117"/>
      <c r="F43" s="117"/>
      <c r="G43" s="117"/>
      <c r="H43" s="117"/>
      <c r="I43" s="117"/>
      <c r="J43" s="49">
        <f>SUM(J41:J42)</f>
        <v>0</v>
      </c>
      <c r="K43" s="49">
        <f>SUM(K41:K42)</f>
        <v>0</v>
      </c>
      <c r="L43" s="29"/>
      <c r="M43" s="49">
        <f>SUM(M41:M42)</f>
        <v>0</v>
      </c>
      <c r="N43" s="49">
        <f>SUM(N41:N42)</f>
        <v>0</v>
      </c>
      <c r="O43" s="49">
        <f>SUM(O41:O42)</f>
        <v>0</v>
      </c>
      <c r="P43" s="50"/>
      <c r="Q43" s="56"/>
      <c r="R43" s="49">
        <f t="shared" ref="R43:AH43" si="8">SUM(R41:R42)</f>
        <v>0</v>
      </c>
      <c r="S43" s="49">
        <f t="shared" si="8"/>
        <v>0</v>
      </c>
      <c r="T43" s="49">
        <f t="shared" si="8"/>
        <v>0</v>
      </c>
      <c r="U43" s="49">
        <f t="shared" si="8"/>
        <v>0</v>
      </c>
      <c r="V43" s="49">
        <f t="shared" si="8"/>
        <v>0</v>
      </c>
      <c r="W43" s="49">
        <f t="shared" si="8"/>
        <v>0</v>
      </c>
      <c r="X43" s="49">
        <f t="shared" si="8"/>
        <v>0</v>
      </c>
      <c r="Y43" s="49">
        <f t="shared" si="8"/>
        <v>0</v>
      </c>
      <c r="Z43" s="49">
        <f t="shared" si="8"/>
        <v>0</v>
      </c>
      <c r="AA43" s="49">
        <f t="shared" si="8"/>
        <v>0</v>
      </c>
      <c r="AB43" s="49">
        <f t="shared" si="8"/>
        <v>0</v>
      </c>
      <c r="AC43" s="49">
        <f t="shared" si="8"/>
        <v>0</v>
      </c>
      <c r="AD43" s="49">
        <f t="shared" si="8"/>
        <v>0</v>
      </c>
      <c r="AE43" s="49">
        <f t="shared" si="8"/>
        <v>0</v>
      </c>
      <c r="AF43" s="49">
        <f t="shared" si="8"/>
        <v>0</v>
      </c>
      <c r="AG43" s="49">
        <f t="shared" si="8"/>
        <v>0</v>
      </c>
      <c r="AH43" s="49">
        <f t="shared" si="8"/>
        <v>0</v>
      </c>
      <c r="AI43" s="61">
        <f>IF(ISERROR(AH43/J43),0,AH43/J43)</f>
        <v>0</v>
      </c>
      <c r="AJ43" s="61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>
      <c r="A44" s="118" t="s">
        <v>66</v>
      </c>
      <c r="B44" s="118"/>
      <c r="C44" s="118"/>
      <c r="D44" s="118"/>
      <c r="E44" s="118"/>
      <c r="F44" s="23"/>
      <c r="G44" s="24"/>
      <c r="H44" s="25"/>
      <c r="I44" s="25"/>
      <c r="J44" s="88"/>
      <c r="K44" s="43"/>
      <c r="L44" s="44"/>
      <c r="M44" s="45"/>
      <c r="N44" s="45"/>
      <c r="O44" s="45"/>
      <c r="P44" s="24"/>
      <c r="Q44" s="55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57"/>
      <c r="AJ44" s="58"/>
    </row>
    <row r="45" spans="1:106" ht="24.95" customHeight="1" outlineLevel="1">
      <c r="A45" s="26">
        <v>1</v>
      </c>
      <c r="B45" s="26"/>
      <c r="C45" s="30"/>
      <c r="D45" s="31"/>
      <c r="E45" s="32"/>
      <c r="F45" s="33"/>
      <c r="G45" s="33"/>
      <c r="H45" s="40"/>
      <c r="I45" s="40"/>
      <c r="J45" s="110"/>
      <c r="K45" s="51"/>
      <c r="L45" s="41"/>
      <c r="M45" s="52"/>
      <c r="N45" s="53"/>
      <c r="O45" s="52"/>
      <c r="P45" s="33"/>
      <c r="Q45" s="33"/>
      <c r="R45" s="48">
        <v>0</v>
      </c>
      <c r="S45" s="48">
        <v>0</v>
      </c>
      <c r="T45" s="48">
        <v>0</v>
      </c>
      <c r="U45" s="43">
        <f>SUM(R45:T45)</f>
        <v>0</v>
      </c>
      <c r="V45" s="48">
        <v>0</v>
      </c>
      <c r="W45" s="48">
        <v>0</v>
      </c>
      <c r="X45" s="48">
        <v>0</v>
      </c>
      <c r="Y45" s="43">
        <f>SUM(V45:X45)</f>
        <v>0</v>
      </c>
      <c r="Z45" s="48">
        <v>0</v>
      </c>
      <c r="AA45" s="48">
        <v>0</v>
      </c>
      <c r="AB45" s="48">
        <v>0</v>
      </c>
      <c r="AC45" s="43">
        <f>SUM(Z45:AB45)</f>
        <v>0</v>
      </c>
      <c r="AD45" s="48">
        <v>0</v>
      </c>
      <c r="AE45" s="48">
        <v>0</v>
      </c>
      <c r="AF45" s="48">
        <v>0</v>
      </c>
      <c r="AG45" s="43">
        <f>SUM(AD45:AF45)</f>
        <v>0</v>
      </c>
      <c r="AH45" s="43">
        <f>SUM(U45,Y45,AC45,AG45)</f>
        <v>0</v>
      </c>
      <c r="AI45" s="59">
        <f>IF(ISERROR(AH45/J45),0,AH45/J45)</f>
        <v>0</v>
      </c>
      <c r="AJ45" s="59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>
      <c r="A46" s="26">
        <v>2</v>
      </c>
      <c r="B46" s="26"/>
      <c r="C46" s="27"/>
      <c r="D46" s="28"/>
      <c r="E46" s="27"/>
      <c r="F46" s="27"/>
      <c r="G46" s="27"/>
      <c r="H46" s="28"/>
      <c r="I46" s="28"/>
      <c r="J46" s="110"/>
      <c r="K46" s="51"/>
      <c r="L46" s="27"/>
      <c r="M46" s="48"/>
      <c r="N46" s="48"/>
      <c r="O46" s="48"/>
      <c r="P46" s="27"/>
      <c r="Q46" s="27"/>
      <c r="R46" s="48"/>
      <c r="S46" s="48"/>
      <c r="T46" s="48"/>
      <c r="U46" s="43">
        <f>SUM(R46:T46)</f>
        <v>0</v>
      </c>
      <c r="V46" s="48"/>
      <c r="W46" s="48"/>
      <c r="X46" s="48"/>
      <c r="Y46" s="43">
        <f>SUM(V46:X46)</f>
        <v>0</v>
      </c>
      <c r="Z46" s="48"/>
      <c r="AA46" s="48"/>
      <c r="AB46" s="48"/>
      <c r="AC46" s="43">
        <f>SUM(Z46:AB46)</f>
        <v>0</v>
      </c>
      <c r="AD46" s="48"/>
      <c r="AE46" s="48"/>
      <c r="AF46" s="48"/>
      <c r="AG46" s="43">
        <f>SUM(AD46:AF46)</f>
        <v>0</v>
      </c>
      <c r="AH46" s="43">
        <f>SUM(U46,Y46,AC46,AG46)</f>
        <v>0</v>
      </c>
      <c r="AI46" s="59">
        <f>IF(ISERROR(AH46/J46),0,AH46/J46)</f>
        <v>0</v>
      </c>
      <c r="AJ46" s="59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19" customFormat="1" ht="24.95" customHeight="1">
      <c r="A47" s="117" t="s">
        <v>67</v>
      </c>
      <c r="B47" s="117"/>
      <c r="C47" s="117"/>
      <c r="D47" s="117"/>
      <c r="E47" s="117"/>
      <c r="F47" s="117"/>
      <c r="G47" s="117"/>
      <c r="H47" s="117"/>
      <c r="I47" s="117"/>
      <c r="J47" s="49">
        <f>SUM(J45:J46)</f>
        <v>0</v>
      </c>
      <c r="K47" s="49">
        <f>SUM(K45:K46)</f>
        <v>0</v>
      </c>
      <c r="L47" s="29"/>
      <c r="M47" s="49">
        <f>SUM(M45:M46)</f>
        <v>0</v>
      </c>
      <c r="N47" s="49">
        <f>SUM(N45:N46)</f>
        <v>0</v>
      </c>
      <c r="O47" s="49">
        <f>SUM(O45:O46)</f>
        <v>0</v>
      </c>
      <c r="P47" s="50"/>
      <c r="Q47" s="56"/>
      <c r="R47" s="49">
        <f t="shared" ref="R47:AH47" si="9">SUM(R45:R46)</f>
        <v>0</v>
      </c>
      <c r="S47" s="49">
        <f t="shared" si="9"/>
        <v>0</v>
      </c>
      <c r="T47" s="49">
        <f t="shared" si="9"/>
        <v>0</v>
      </c>
      <c r="U47" s="49">
        <f t="shared" si="9"/>
        <v>0</v>
      </c>
      <c r="V47" s="49">
        <f t="shared" si="9"/>
        <v>0</v>
      </c>
      <c r="W47" s="49">
        <f t="shared" si="9"/>
        <v>0</v>
      </c>
      <c r="X47" s="49">
        <f t="shared" si="9"/>
        <v>0</v>
      </c>
      <c r="Y47" s="49">
        <f t="shared" si="9"/>
        <v>0</v>
      </c>
      <c r="Z47" s="49">
        <f t="shared" si="9"/>
        <v>0</v>
      </c>
      <c r="AA47" s="49">
        <f t="shared" si="9"/>
        <v>0</v>
      </c>
      <c r="AB47" s="49">
        <f t="shared" si="9"/>
        <v>0</v>
      </c>
      <c r="AC47" s="49">
        <f t="shared" si="9"/>
        <v>0</v>
      </c>
      <c r="AD47" s="49">
        <f t="shared" si="9"/>
        <v>0</v>
      </c>
      <c r="AE47" s="49">
        <f t="shared" si="9"/>
        <v>0</v>
      </c>
      <c r="AF47" s="49">
        <f t="shared" si="9"/>
        <v>0</v>
      </c>
      <c r="AG47" s="49">
        <f t="shared" si="9"/>
        <v>0</v>
      </c>
      <c r="AH47" s="49">
        <f t="shared" si="9"/>
        <v>0</v>
      </c>
      <c r="AI47" s="61">
        <f>IF(ISERROR(AH47/J47),0,AH47/J47)</f>
        <v>0</v>
      </c>
      <c r="AJ47" s="61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>
      <c r="A48" s="118" t="s">
        <v>68</v>
      </c>
      <c r="B48" s="118"/>
      <c r="C48" s="118"/>
      <c r="D48" s="118"/>
      <c r="E48" s="118"/>
      <c r="F48" s="23"/>
      <c r="G48" s="24"/>
      <c r="H48" s="25"/>
      <c r="I48" s="25"/>
      <c r="J48" s="88"/>
      <c r="K48" s="43"/>
      <c r="L48" s="44"/>
      <c r="M48" s="45"/>
      <c r="N48" s="45"/>
      <c r="O48" s="45"/>
      <c r="P48" s="24"/>
      <c r="Q48" s="55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57"/>
      <c r="AJ48" s="58"/>
    </row>
    <row r="49" spans="1:106" ht="24.95" customHeight="1" outlineLevel="1">
      <c r="A49" s="26">
        <v>1</v>
      </c>
      <c r="B49" s="41"/>
      <c r="C49" s="41"/>
      <c r="D49" s="34"/>
      <c r="E49" s="42"/>
      <c r="F49" s="42"/>
      <c r="G49" s="24"/>
      <c r="H49" s="40"/>
      <c r="I49" s="40"/>
      <c r="J49" s="110"/>
      <c r="K49" s="43"/>
      <c r="L49" s="40"/>
      <c r="M49" s="54"/>
      <c r="N49" s="54"/>
      <c r="O49" s="24"/>
      <c r="P49" s="24"/>
      <c r="Q49" s="24"/>
      <c r="R49" s="9"/>
      <c r="S49" s="9"/>
      <c r="T49" s="9"/>
      <c r="U49" s="43">
        <f>SUM(R49:T49)</f>
        <v>0</v>
      </c>
      <c r="V49" s="48"/>
      <c r="W49" s="48"/>
      <c r="X49" s="48"/>
      <c r="Y49" s="43">
        <f>SUM(V49:X49)</f>
        <v>0</v>
      </c>
      <c r="Z49" s="48"/>
      <c r="AA49" s="48"/>
      <c r="AB49" s="48"/>
      <c r="AC49" s="43">
        <f>SUM(Z49:AB49)</f>
        <v>0</v>
      </c>
      <c r="AD49" s="48"/>
      <c r="AE49" s="48"/>
      <c r="AF49" s="48"/>
      <c r="AG49" s="43">
        <f>SUM(AD49:AF49)</f>
        <v>0</v>
      </c>
      <c r="AH49" s="43">
        <f>SUM(U49,Y49,AC49,AG49)</f>
        <v>0</v>
      </c>
      <c r="AI49" s="59">
        <f>IF(ISERROR(AH49/J49),0,AH49/J49)</f>
        <v>0</v>
      </c>
      <c r="AJ49" s="59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>
      <c r="A50" s="26">
        <v>2</v>
      </c>
      <c r="B50" s="26"/>
      <c r="C50" s="27"/>
      <c r="D50" s="28"/>
      <c r="E50" s="27"/>
      <c r="F50" s="27"/>
      <c r="G50" s="27"/>
      <c r="H50" s="28"/>
      <c r="I50" s="28"/>
      <c r="J50" s="110"/>
      <c r="K50" s="47"/>
      <c r="L50" s="27"/>
      <c r="M50" s="48"/>
      <c r="N50" s="48"/>
      <c r="O50" s="48"/>
      <c r="P50" s="27"/>
      <c r="Q50" s="27"/>
      <c r="R50" s="48"/>
      <c r="S50" s="48"/>
      <c r="T50" s="48"/>
      <c r="U50" s="43">
        <f>SUM(R50:T50)</f>
        <v>0</v>
      </c>
      <c r="V50" s="48"/>
      <c r="W50" s="48"/>
      <c r="X50" s="48"/>
      <c r="Y50" s="43">
        <f>SUM(V50:X50)</f>
        <v>0</v>
      </c>
      <c r="Z50" s="48"/>
      <c r="AA50" s="48"/>
      <c r="AB50" s="48"/>
      <c r="AC50" s="43">
        <f>SUM(Z50:AB50)</f>
        <v>0</v>
      </c>
      <c r="AD50" s="48"/>
      <c r="AE50" s="48"/>
      <c r="AF50" s="48"/>
      <c r="AG50" s="43">
        <f>SUM(AD50:AF50)</f>
        <v>0</v>
      </c>
      <c r="AH50" s="43">
        <f>SUM(U50,Y50,AC50,AG50)</f>
        <v>0</v>
      </c>
      <c r="AI50" s="59">
        <f>IF(ISERROR(AH50/J50),0,AH50/J50)</f>
        <v>0</v>
      </c>
      <c r="AJ50" s="59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19" customFormat="1" ht="24.95" customHeight="1">
      <c r="A51" s="117" t="s">
        <v>69</v>
      </c>
      <c r="B51" s="117"/>
      <c r="C51" s="117"/>
      <c r="D51" s="117"/>
      <c r="E51" s="117"/>
      <c r="F51" s="117"/>
      <c r="G51" s="117"/>
      <c r="H51" s="117"/>
      <c r="I51" s="117"/>
      <c r="J51" s="49">
        <f>J49</f>
        <v>0</v>
      </c>
      <c r="K51" s="49">
        <v>0</v>
      </c>
      <c r="L51" s="29"/>
      <c r="M51" s="49">
        <f>SUM(M49:M50)</f>
        <v>0</v>
      </c>
      <c r="N51" s="49">
        <f>SUM(N49:N50)</f>
        <v>0</v>
      </c>
      <c r="O51" s="49">
        <f>SUM(O49:O50)</f>
        <v>0</v>
      </c>
      <c r="P51" s="50"/>
      <c r="Q51" s="56"/>
      <c r="R51" s="49">
        <f t="shared" ref="R51:AH51" si="10">SUM(R49:R50)</f>
        <v>0</v>
      </c>
      <c r="S51" s="49">
        <f t="shared" si="10"/>
        <v>0</v>
      </c>
      <c r="T51" s="49">
        <f t="shared" si="10"/>
        <v>0</v>
      </c>
      <c r="U51" s="49">
        <f t="shared" si="10"/>
        <v>0</v>
      </c>
      <c r="V51" s="49">
        <f t="shared" si="10"/>
        <v>0</v>
      </c>
      <c r="W51" s="49">
        <f t="shared" si="10"/>
        <v>0</v>
      </c>
      <c r="X51" s="49">
        <f t="shared" si="10"/>
        <v>0</v>
      </c>
      <c r="Y51" s="49">
        <f t="shared" si="10"/>
        <v>0</v>
      </c>
      <c r="Z51" s="49">
        <f t="shared" si="10"/>
        <v>0</v>
      </c>
      <c r="AA51" s="49">
        <f t="shared" si="10"/>
        <v>0</v>
      </c>
      <c r="AB51" s="49">
        <f t="shared" si="10"/>
        <v>0</v>
      </c>
      <c r="AC51" s="49">
        <f t="shared" si="10"/>
        <v>0</v>
      </c>
      <c r="AD51" s="49">
        <f t="shared" si="10"/>
        <v>0</v>
      </c>
      <c r="AE51" s="49">
        <f t="shared" si="10"/>
        <v>0</v>
      </c>
      <c r="AF51" s="49">
        <f t="shared" si="10"/>
        <v>0</v>
      </c>
      <c r="AG51" s="49">
        <f t="shared" si="10"/>
        <v>0</v>
      </c>
      <c r="AH51" s="49">
        <f t="shared" si="10"/>
        <v>0</v>
      </c>
      <c r="AI51" s="61">
        <f>IF(ISERROR(AH51/J51),0,AH51/J51)</f>
        <v>0</v>
      </c>
      <c r="AJ51" s="61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>
      <c r="A52" s="118" t="s">
        <v>70</v>
      </c>
      <c r="B52" s="118"/>
      <c r="C52" s="118"/>
      <c r="D52" s="118"/>
      <c r="E52" s="118"/>
      <c r="F52" s="23"/>
      <c r="G52" s="24"/>
      <c r="H52" s="25"/>
      <c r="I52" s="25"/>
      <c r="J52" s="88"/>
      <c r="K52" s="43"/>
      <c r="L52" s="44"/>
      <c r="M52" s="45"/>
      <c r="N52" s="45"/>
      <c r="O52" s="45"/>
      <c r="P52" s="24"/>
      <c r="Q52" s="55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57"/>
      <c r="AJ52" s="58"/>
    </row>
    <row r="53" spans="1:106" ht="24.95" customHeight="1" outlineLevel="1">
      <c r="A53" s="26">
        <v>1</v>
      </c>
      <c r="B53" s="26"/>
      <c r="C53" s="27"/>
      <c r="D53" s="28"/>
      <c r="E53" s="27"/>
      <c r="F53" s="27"/>
      <c r="G53" s="27"/>
      <c r="H53" s="28"/>
      <c r="I53" s="28"/>
      <c r="J53" s="110"/>
      <c r="K53" s="47"/>
      <c r="L53" s="27"/>
      <c r="M53" s="48"/>
      <c r="N53" s="48"/>
      <c r="O53" s="48"/>
      <c r="P53" s="27"/>
      <c r="Q53" s="27"/>
      <c r="R53" s="48"/>
      <c r="S53" s="48"/>
      <c r="T53" s="48"/>
      <c r="U53" s="43">
        <f>SUM(R53:T53)</f>
        <v>0</v>
      </c>
      <c r="V53" s="48"/>
      <c r="W53" s="48"/>
      <c r="X53" s="48"/>
      <c r="Y53" s="43">
        <f>SUM(V53:X53)</f>
        <v>0</v>
      </c>
      <c r="Z53" s="48"/>
      <c r="AA53" s="48"/>
      <c r="AB53" s="48"/>
      <c r="AC53" s="43">
        <f>SUM(Z53:AB53)</f>
        <v>0</v>
      </c>
      <c r="AD53" s="48"/>
      <c r="AE53" s="48"/>
      <c r="AF53" s="48"/>
      <c r="AG53" s="43">
        <f>SUM(AD53:AF53)</f>
        <v>0</v>
      </c>
      <c r="AH53" s="43">
        <f>SUM(U53,Y53,AC53,AG53)</f>
        <v>0</v>
      </c>
      <c r="AI53" s="59">
        <f>IF(ISERROR(AH53/J53),0,AH53/J53)</f>
        <v>0</v>
      </c>
      <c r="AJ53" s="59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>
      <c r="A54" s="26">
        <v>2</v>
      </c>
      <c r="B54" s="26"/>
      <c r="C54" s="27"/>
      <c r="D54" s="28"/>
      <c r="E54" s="27"/>
      <c r="F54" s="27"/>
      <c r="G54" s="27"/>
      <c r="H54" s="28"/>
      <c r="I54" s="28"/>
      <c r="J54" s="110"/>
      <c r="K54" s="47"/>
      <c r="L54" s="27"/>
      <c r="M54" s="48"/>
      <c r="N54" s="48"/>
      <c r="O54" s="48"/>
      <c r="P54" s="27"/>
      <c r="Q54" s="27"/>
      <c r="R54" s="48"/>
      <c r="S54" s="48"/>
      <c r="T54" s="48"/>
      <c r="U54" s="43">
        <f>SUM(R54:T54)</f>
        <v>0</v>
      </c>
      <c r="V54" s="48"/>
      <c r="W54" s="48"/>
      <c r="X54" s="48"/>
      <c r="Y54" s="43">
        <f>SUM(V54:X54)</f>
        <v>0</v>
      </c>
      <c r="Z54" s="48"/>
      <c r="AA54" s="48"/>
      <c r="AB54" s="48"/>
      <c r="AC54" s="43">
        <f>SUM(Z54:AB54)</f>
        <v>0</v>
      </c>
      <c r="AD54" s="48"/>
      <c r="AE54" s="48"/>
      <c r="AF54" s="48"/>
      <c r="AG54" s="43">
        <f>SUM(AD54:AF54)</f>
        <v>0</v>
      </c>
      <c r="AH54" s="43">
        <f>SUM(U54,Y54,AC54,AG54)</f>
        <v>0</v>
      </c>
      <c r="AI54" s="59">
        <f>IF(ISERROR(AH54/J54),0,AH54/J54)</f>
        <v>0</v>
      </c>
      <c r="AJ54" s="59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19" customFormat="1" ht="24.95" customHeight="1">
      <c r="A55" s="117" t="s">
        <v>71</v>
      </c>
      <c r="B55" s="117"/>
      <c r="C55" s="117"/>
      <c r="D55" s="117"/>
      <c r="E55" s="117"/>
      <c r="F55" s="117"/>
      <c r="G55" s="117"/>
      <c r="H55" s="117"/>
      <c r="I55" s="117"/>
      <c r="J55" s="49">
        <f>SUM(J53:J54)</f>
        <v>0</v>
      </c>
      <c r="K55" s="49">
        <f>SUM(K53:K54)</f>
        <v>0</v>
      </c>
      <c r="L55" s="29"/>
      <c r="M55" s="49">
        <f>SUM(M53:M54)</f>
        <v>0</v>
      </c>
      <c r="N55" s="49">
        <f>SUM(N53:N54)</f>
        <v>0</v>
      </c>
      <c r="O55" s="49">
        <f>SUM(O53:O54)</f>
        <v>0</v>
      </c>
      <c r="P55" s="50"/>
      <c r="Q55" s="56"/>
      <c r="R55" s="49">
        <f t="shared" ref="R55:AH55" si="11">SUM(R53:R54)</f>
        <v>0</v>
      </c>
      <c r="S55" s="49">
        <f t="shared" si="11"/>
        <v>0</v>
      </c>
      <c r="T55" s="49">
        <f t="shared" si="11"/>
        <v>0</v>
      </c>
      <c r="U55" s="49">
        <f t="shared" si="11"/>
        <v>0</v>
      </c>
      <c r="V55" s="49">
        <f t="shared" si="11"/>
        <v>0</v>
      </c>
      <c r="W55" s="49">
        <f t="shared" si="11"/>
        <v>0</v>
      </c>
      <c r="X55" s="49">
        <f t="shared" si="11"/>
        <v>0</v>
      </c>
      <c r="Y55" s="49">
        <f t="shared" si="11"/>
        <v>0</v>
      </c>
      <c r="Z55" s="49">
        <f t="shared" si="11"/>
        <v>0</v>
      </c>
      <c r="AA55" s="49">
        <f t="shared" si="11"/>
        <v>0</v>
      </c>
      <c r="AB55" s="49">
        <f t="shared" si="11"/>
        <v>0</v>
      </c>
      <c r="AC55" s="49">
        <f t="shared" si="11"/>
        <v>0</v>
      </c>
      <c r="AD55" s="49">
        <f t="shared" si="11"/>
        <v>0</v>
      </c>
      <c r="AE55" s="49">
        <f t="shared" si="11"/>
        <v>0</v>
      </c>
      <c r="AF55" s="49">
        <f t="shared" si="11"/>
        <v>0</v>
      </c>
      <c r="AG55" s="49">
        <f t="shared" si="11"/>
        <v>0</v>
      </c>
      <c r="AH55" s="49">
        <f t="shared" si="11"/>
        <v>0</v>
      </c>
      <c r="AI55" s="61">
        <f>IF(ISERROR(AH55/J55),0,AH55/J55)</f>
        <v>0</v>
      </c>
      <c r="AJ55" s="61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>
      <c r="A56" s="118" t="s">
        <v>72</v>
      </c>
      <c r="B56" s="118"/>
      <c r="C56" s="118"/>
      <c r="D56" s="118"/>
      <c r="E56" s="118"/>
      <c r="F56" s="23"/>
      <c r="G56" s="24"/>
      <c r="H56" s="25"/>
      <c r="I56" s="25"/>
      <c r="J56" s="88"/>
      <c r="K56" s="43"/>
      <c r="L56" s="44"/>
      <c r="M56" s="45"/>
      <c r="N56" s="45"/>
      <c r="O56" s="45"/>
      <c r="P56" s="24"/>
      <c r="Q56" s="55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57"/>
      <c r="AJ56" s="58"/>
    </row>
    <row r="57" spans="1:106" ht="24.95" customHeight="1" outlineLevel="1">
      <c r="A57" s="26">
        <v>1</v>
      </c>
      <c r="B57" s="26"/>
      <c r="C57" s="27"/>
      <c r="D57" s="28"/>
      <c r="E57" s="27"/>
      <c r="F57" s="27"/>
      <c r="G57" s="27"/>
      <c r="H57" s="28"/>
      <c r="I57" s="28"/>
      <c r="J57" s="110"/>
      <c r="K57" s="47"/>
      <c r="L57" s="27"/>
      <c r="M57" s="48"/>
      <c r="N57" s="48"/>
      <c r="O57" s="48"/>
      <c r="P57" s="27"/>
      <c r="Q57" s="27"/>
      <c r="R57" s="48"/>
      <c r="S57" s="48"/>
      <c r="T57" s="48"/>
      <c r="U57" s="43">
        <f>SUM(R57:T57)</f>
        <v>0</v>
      </c>
      <c r="V57" s="48"/>
      <c r="W57" s="48"/>
      <c r="X57" s="48"/>
      <c r="Y57" s="43">
        <f>SUM(V57:X57)</f>
        <v>0</v>
      </c>
      <c r="Z57" s="48"/>
      <c r="AA57" s="48"/>
      <c r="AB57" s="48"/>
      <c r="AC57" s="43">
        <f>SUM(Z57:AB57)</f>
        <v>0</v>
      </c>
      <c r="AD57" s="48"/>
      <c r="AE57" s="48"/>
      <c r="AF57" s="48"/>
      <c r="AG57" s="43">
        <f>SUM(AD57:AF57)</f>
        <v>0</v>
      </c>
      <c r="AH57" s="43">
        <f>SUM(U57,Y57,AC57,AG57)</f>
        <v>0</v>
      </c>
      <c r="AI57" s="59">
        <f>IF(ISERROR(AH57/J57),0,AH57/J57)</f>
        <v>0</v>
      </c>
      <c r="AJ57" s="59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>
      <c r="A58" s="26">
        <v>2</v>
      </c>
      <c r="B58" s="26"/>
      <c r="C58" s="27"/>
      <c r="D58" s="28"/>
      <c r="E58" s="27"/>
      <c r="F58" s="27"/>
      <c r="G58" s="27"/>
      <c r="H58" s="28"/>
      <c r="I58" s="28"/>
      <c r="J58" s="110"/>
      <c r="K58" s="47"/>
      <c r="L58" s="27"/>
      <c r="M58" s="48"/>
      <c r="N58" s="48"/>
      <c r="O58" s="48"/>
      <c r="P58" s="27"/>
      <c r="Q58" s="27"/>
      <c r="R58" s="48"/>
      <c r="S58" s="48"/>
      <c r="T58" s="48"/>
      <c r="U58" s="43">
        <f>SUM(R58:T58)</f>
        <v>0</v>
      </c>
      <c r="V58" s="48"/>
      <c r="W58" s="48"/>
      <c r="X58" s="48"/>
      <c r="Y58" s="43">
        <f>SUM(V58:X58)</f>
        <v>0</v>
      </c>
      <c r="Z58" s="48"/>
      <c r="AA58" s="48"/>
      <c r="AB58" s="48"/>
      <c r="AC58" s="43">
        <f>SUM(Z58:AB58)</f>
        <v>0</v>
      </c>
      <c r="AD58" s="48"/>
      <c r="AE58" s="48"/>
      <c r="AF58" s="48"/>
      <c r="AG58" s="43">
        <f>SUM(AD58:AF58)</f>
        <v>0</v>
      </c>
      <c r="AH58" s="43">
        <f>SUM(U58,Y58,AC58,AG58)</f>
        <v>0</v>
      </c>
      <c r="AI58" s="59">
        <f>IF(ISERROR(AH58/J58),0,AH58/J58)</f>
        <v>0</v>
      </c>
      <c r="AJ58" s="59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19" customFormat="1" ht="24.95" customHeight="1">
      <c r="A59" s="117" t="s">
        <v>73</v>
      </c>
      <c r="B59" s="117"/>
      <c r="C59" s="117"/>
      <c r="D59" s="117"/>
      <c r="E59" s="117"/>
      <c r="F59" s="117"/>
      <c r="G59" s="117"/>
      <c r="H59" s="117"/>
      <c r="I59" s="117"/>
      <c r="J59" s="49">
        <f>SUM(J57:J58)</f>
        <v>0</v>
      </c>
      <c r="K59" s="49">
        <f>SUM(K57:K58)</f>
        <v>0</v>
      </c>
      <c r="L59" s="29"/>
      <c r="M59" s="49">
        <f>SUM(M57:M58)</f>
        <v>0</v>
      </c>
      <c r="N59" s="49">
        <f>SUM(N57:N58)</f>
        <v>0</v>
      </c>
      <c r="O59" s="49">
        <f>SUM(O57:O58)</f>
        <v>0</v>
      </c>
      <c r="P59" s="50"/>
      <c r="Q59" s="56"/>
      <c r="R59" s="49">
        <f t="shared" ref="R59:AH59" si="12">SUM(R57:R58)</f>
        <v>0</v>
      </c>
      <c r="S59" s="49">
        <f t="shared" si="12"/>
        <v>0</v>
      </c>
      <c r="T59" s="49">
        <f t="shared" si="12"/>
        <v>0</v>
      </c>
      <c r="U59" s="49">
        <f t="shared" si="12"/>
        <v>0</v>
      </c>
      <c r="V59" s="49">
        <f t="shared" si="12"/>
        <v>0</v>
      </c>
      <c r="W59" s="49">
        <f t="shared" si="12"/>
        <v>0</v>
      </c>
      <c r="X59" s="49">
        <f t="shared" si="12"/>
        <v>0</v>
      </c>
      <c r="Y59" s="49">
        <f t="shared" si="12"/>
        <v>0</v>
      </c>
      <c r="Z59" s="49">
        <f t="shared" si="12"/>
        <v>0</v>
      </c>
      <c r="AA59" s="49">
        <f t="shared" si="12"/>
        <v>0</v>
      </c>
      <c r="AB59" s="49">
        <f t="shared" si="12"/>
        <v>0</v>
      </c>
      <c r="AC59" s="49">
        <f t="shared" si="12"/>
        <v>0</v>
      </c>
      <c r="AD59" s="49">
        <f t="shared" si="12"/>
        <v>0</v>
      </c>
      <c r="AE59" s="49">
        <f t="shared" si="12"/>
        <v>0</v>
      </c>
      <c r="AF59" s="49">
        <f t="shared" si="12"/>
        <v>0</v>
      </c>
      <c r="AG59" s="49">
        <f t="shared" si="12"/>
        <v>0</v>
      </c>
      <c r="AH59" s="49">
        <f t="shared" si="12"/>
        <v>0</v>
      </c>
      <c r="AI59" s="61">
        <f>IF(ISERROR(AH59/J59),0,AH59/J59)</f>
        <v>0</v>
      </c>
      <c r="AJ59" s="61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>
      <c r="A60" s="118" t="s">
        <v>74</v>
      </c>
      <c r="B60" s="118"/>
      <c r="C60" s="118"/>
      <c r="D60" s="118"/>
      <c r="E60" s="118"/>
      <c r="F60" s="23"/>
      <c r="G60" s="24"/>
      <c r="H60" s="25"/>
      <c r="I60" s="25"/>
      <c r="J60" s="88"/>
      <c r="K60" s="43"/>
      <c r="L60" s="44"/>
      <c r="M60" s="45"/>
      <c r="N60" s="45"/>
      <c r="O60" s="45"/>
      <c r="P60" s="24"/>
      <c r="Q60" s="55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57"/>
      <c r="AJ60" s="58"/>
    </row>
    <row r="61" spans="1:106" ht="24.95" customHeight="1" outlineLevel="1">
      <c r="A61" s="26">
        <v>1</v>
      </c>
      <c r="B61" s="26"/>
      <c r="C61" s="27"/>
      <c r="D61" s="28"/>
      <c r="E61" s="27"/>
      <c r="F61" s="27"/>
      <c r="G61" s="27"/>
      <c r="H61" s="28"/>
      <c r="I61" s="28"/>
      <c r="J61" s="110"/>
      <c r="K61" s="47"/>
      <c r="L61" s="27"/>
      <c r="M61" s="48"/>
      <c r="N61" s="48"/>
      <c r="O61" s="48"/>
      <c r="P61" s="27"/>
      <c r="Q61" s="27"/>
      <c r="R61" s="48"/>
      <c r="S61" s="48"/>
      <c r="T61" s="48"/>
      <c r="U61" s="43">
        <f>SUM(R61:T61)</f>
        <v>0</v>
      </c>
      <c r="V61" s="48"/>
      <c r="W61" s="48"/>
      <c r="X61" s="48"/>
      <c r="Y61" s="43">
        <f>SUM(V61:X61)</f>
        <v>0</v>
      </c>
      <c r="Z61" s="48"/>
      <c r="AA61" s="48"/>
      <c r="AB61" s="48"/>
      <c r="AC61" s="43">
        <f>SUM(Z61:AB61)</f>
        <v>0</v>
      </c>
      <c r="AD61" s="48"/>
      <c r="AE61" s="48"/>
      <c r="AF61" s="48"/>
      <c r="AG61" s="43">
        <f>SUM(AD61:AF61)</f>
        <v>0</v>
      </c>
      <c r="AH61" s="43">
        <f>SUM(U61,Y61,AC61,AG61)</f>
        <v>0</v>
      </c>
      <c r="AI61" s="59">
        <f>IF(ISERROR(AH61/J61),0,AH61/J61)</f>
        <v>0</v>
      </c>
      <c r="AJ61" s="59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>
      <c r="A62" s="26">
        <v>2</v>
      </c>
      <c r="B62" s="26"/>
      <c r="C62" s="27"/>
      <c r="D62" s="28"/>
      <c r="E62" s="27"/>
      <c r="F62" s="27"/>
      <c r="G62" s="27"/>
      <c r="H62" s="28"/>
      <c r="I62" s="28"/>
      <c r="J62" s="110"/>
      <c r="K62" s="47"/>
      <c r="L62" s="27"/>
      <c r="M62" s="48"/>
      <c r="N62" s="48"/>
      <c r="O62" s="48"/>
      <c r="P62" s="27"/>
      <c r="Q62" s="27"/>
      <c r="R62" s="48"/>
      <c r="S62" s="48"/>
      <c r="T62" s="48"/>
      <c r="U62" s="43">
        <f>SUM(R62:T62)</f>
        <v>0</v>
      </c>
      <c r="V62" s="48"/>
      <c r="W62" s="48"/>
      <c r="X62" s="48"/>
      <c r="Y62" s="43">
        <f>SUM(V62:X62)</f>
        <v>0</v>
      </c>
      <c r="Z62" s="48"/>
      <c r="AA62" s="48"/>
      <c r="AB62" s="48"/>
      <c r="AC62" s="43">
        <f>SUM(Z62:AB62)</f>
        <v>0</v>
      </c>
      <c r="AD62" s="48"/>
      <c r="AE62" s="48"/>
      <c r="AF62" s="48"/>
      <c r="AG62" s="43">
        <f>SUM(AD62:AF62)</f>
        <v>0</v>
      </c>
      <c r="AH62" s="43">
        <f>SUM(U62,Y62,AC62,AG62)</f>
        <v>0</v>
      </c>
      <c r="AI62" s="59">
        <f>IF(ISERROR(AH62/J62),0,AH62/J62)</f>
        <v>0</v>
      </c>
      <c r="AJ62" s="59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19" customFormat="1" ht="24.95" customHeight="1">
      <c r="A63" s="117" t="s">
        <v>75</v>
      </c>
      <c r="B63" s="117"/>
      <c r="C63" s="117"/>
      <c r="D63" s="117"/>
      <c r="E63" s="117"/>
      <c r="F63" s="117"/>
      <c r="G63" s="117"/>
      <c r="H63" s="117"/>
      <c r="I63" s="117"/>
      <c r="J63" s="49">
        <f>SUM(J61:J62)</f>
        <v>0</v>
      </c>
      <c r="K63" s="49">
        <f>SUM(K61:K62)</f>
        <v>0</v>
      </c>
      <c r="L63" s="29"/>
      <c r="M63" s="49">
        <f>SUM(M61:M62)</f>
        <v>0</v>
      </c>
      <c r="N63" s="49">
        <f>SUM(N61:N62)</f>
        <v>0</v>
      </c>
      <c r="O63" s="49">
        <f>SUM(O61:O62)</f>
        <v>0</v>
      </c>
      <c r="P63" s="50"/>
      <c r="Q63" s="56"/>
      <c r="R63" s="49">
        <f t="shared" ref="R63:AH63" si="13">SUM(R61:R62)</f>
        <v>0</v>
      </c>
      <c r="S63" s="49">
        <f t="shared" si="13"/>
        <v>0</v>
      </c>
      <c r="T63" s="49">
        <f t="shared" si="13"/>
        <v>0</v>
      </c>
      <c r="U63" s="49">
        <f t="shared" si="13"/>
        <v>0</v>
      </c>
      <c r="V63" s="49">
        <f t="shared" si="13"/>
        <v>0</v>
      </c>
      <c r="W63" s="49">
        <f t="shared" si="13"/>
        <v>0</v>
      </c>
      <c r="X63" s="49">
        <f t="shared" si="13"/>
        <v>0</v>
      </c>
      <c r="Y63" s="49">
        <f t="shared" si="13"/>
        <v>0</v>
      </c>
      <c r="Z63" s="49">
        <f t="shared" si="13"/>
        <v>0</v>
      </c>
      <c r="AA63" s="49">
        <f t="shared" si="13"/>
        <v>0</v>
      </c>
      <c r="AB63" s="49">
        <f t="shared" si="13"/>
        <v>0</v>
      </c>
      <c r="AC63" s="49">
        <f t="shared" si="13"/>
        <v>0</v>
      </c>
      <c r="AD63" s="49">
        <f t="shared" si="13"/>
        <v>0</v>
      </c>
      <c r="AE63" s="49">
        <f t="shared" si="13"/>
        <v>0</v>
      </c>
      <c r="AF63" s="49">
        <f t="shared" si="13"/>
        <v>0</v>
      </c>
      <c r="AG63" s="49">
        <f t="shared" si="13"/>
        <v>0</v>
      </c>
      <c r="AH63" s="49">
        <f t="shared" si="13"/>
        <v>0</v>
      </c>
      <c r="AI63" s="61">
        <f>IF(ISERROR(AH63/J63),0,AH63/J63)</f>
        <v>0</v>
      </c>
      <c r="AJ63" s="61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>
      <c r="A64" s="118" t="s">
        <v>76</v>
      </c>
      <c r="B64" s="118"/>
      <c r="C64" s="118"/>
      <c r="D64" s="118"/>
      <c r="E64" s="118"/>
      <c r="F64" s="23"/>
      <c r="G64" s="24"/>
      <c r="H64" s="25"/>
      <c r="I64" s="25"/>
      <c r="J64" s="88"/>
      <c r="K64" s="43"/>
      <c r="L64" s="44"/>
      <c r="M64" s="45"/>
      <c r="N64" s="45"/>
      <c r="O64" s="45"/>
      <c r="P64" s="24"/>
      <c r="Q64" s="55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57"/>
      <c r="AJ64" s="58"/>
    </row>
    <row r="65" spans="1:106" ht="24.95" customHeight="1" outlineLevel="1">
      <c r="A65" s="26">
        <v>1</v>
      </c>
      <c r="B65" s="26"/>
      <c r="C65" s="27"/>
      <c r="D65" s="28"/>
      <c r="E65" s="27"/>
      <c r="F65" s="27"/>
      <c r="G65" s="27"/>
      <c r="H65" s="28"/>
      <c r="I65" s="28"/>
      <c r="J65" s="110"/>
      <c r="K65" s="47"/>
      <c r="L65" s="27"/>
      <c r="M65" s="48"/>
      <c r="N65" s="48"/>
      <c r="O65" s="48"/>
      <c r="P65" s="27"/>
      <c r="Q65" s="27"/>
      <c r="R65" s="48"/>
      <c r="S65" s="48"/>
      <c r="T65" s="48"/>
      <c r="U65" s="43">
        <f>SUM(R65:T65)</f>
        <v>0</v>
      </c>
      <c r="V65" s="48"/>
      <c r="W65" s="48"/>
      <c r="X65" s="48"/>
      <c r="Y65" s="43">
        <f>SUM(V65:X65)</f>
        <v>0</v>
      </c>
      <c r="Z65" s="48"/>
      <c r="AA65" s="48"/>
      <c r="AB65" s="48"/>
      <c r="AC65" s="43">
        <f>SUM(Z65:AB65)</f>
        <v>0</v>
      </c>
      <c r="AD65" s="48"/>
      <c r="AE65" s="48"/>
      <c r="AF65" s="48"/>
      <c r="AG65" s="43">
        <f>SUM(AD65:AF65)</f>
        <v>0</v>
      </c>
      <c r="AH65" s="43">
        <f>SUM(U65,Y65,AC65,AG65)</f>
        <v>0</v>
      </c>
      <c r="AI65" s="59">
        <f>IF(ISERROR(AH65/J65),0,AH65/J65)</f>
        <v>0</v>
      </c>
      <c r="AJ65" s="59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>
      <c r="A66" s="26">
        <v>2</v>
      </c>
      <c r="B66" s="26"/>
      <c r="C66" s="27"/>
      <c r="D66" s="28"/>
      <c r="E66" s="27"/>
      <c r="F66" s="27"/>
      <c r="G66" s="27"/>
      <c r="H66" s="28"/>
      <c r="I66" s="28"/>
      <c r="J66" s="110"/>
      <c r="K66" s="47"/>
      <c r="L66" s="27"/>
      <c r="M66" s="48"/>
      <c r="N66" s="48"/>
      <c r="O66" s="48"/>
      <c r="P66" s="27"/>
      <c r="Q66" s="27"/>
      <c r="R66" s="48"/>
      <c r="S66" s="48"/>
      <c r="T66" s="48"/>
      <c r="U66" s="43">
        <f>SUM(R66:T66)</f>
        <v>0</v>
      </c>
      <c r="V66" s="48"/>
      <c r="W66" s="48"/>
      <c r="X66" s="48"/>
      <c r="Y66" s="43">
        <f>SUM(V66:X66)</f>
        <v>0</v>
      </c>
      <c r="Z66" s="48"/>
      <c r="AA66" s="48"/>
      <c r="AB66" s="48"/>
      <c r="AC66" s="43">
        <f>SUM(Z66:AB66)</f>
        <v>0</v>
      </c>
      <c r="AD66" s="48"/>
      <c r="AE66" s="48"/>
      <c r="AF66" s="48"/>
      <c r="AG66" s="43">
        <f>SUM(AD66:AF66)</f>
        <v>0</v>
      </c>
      <c r="AH66" s="43">
        <f>SUM(U66,Y66,AC66,AG66)</f>
        <v>0</v>
      </c>
      <c r="AI66" s="59">
        <f>IF(ISERROR(AH66/J66),0,AH66/J66)</f>
        <v>0</v>
      </c>
      <c r="AJ66" s="59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19" customFormat="1" ht="24.95" customHeight="1">
      <c r="A67" s="117" t="s">
        <v>94</v>
      </c>
      <c r="B67" s="117"/>
      <c r="C67" s="117"/>
      <c r="D67" s="117"/>
      <c r="E67" s="117"/>
      <c r="F67" s="117"/>
      <c r="G67" s="117"/>
      <c r="H67" s="117"/>
      <c r="I67" s="117"/>
      <c r="J67" s="49">
        <f>SUM(J65:J66)</f>
        <v>0</v>
      </c>
      <c r="K67" s="49">
        <f>SUM(K65:K66)</f>
        <v>0</v>
      </c>
      <c r="L67" s="29"/>
      <c r="M67" s="49">
        <f>SUM(M65:M66)</f>
        <v>0</v>
      </c>
      <c r="N67" s="49">
        <f>SUM(N65:N66)</f>
        <v>0</v>
      </c>
      <c r="O67" s="49">
        <f>SUM(O65:O66)</f>
        <v>0</v>
      </c>
      <c r="P67" s="50"/>
      <c r="Q67" s="56"/>
      <c r="R67" s="49">
        <f t="shared" ref="R67:AH67" si="14">SUM(R65:R66)</f>
        <v>0</v>
      </c>
      <c r="S67" s="49">
        <f t="shared" si="14"/>
        <v>0</v>
      </c>
      <c r="T67" s="49">
        <f t="shared" si="14"/>
        <v>0</v>
      </c>
      <c r="U67" s="49">
        <f t="shared" si="14"/>
        <v>0</v>
      </c>
      <c r="V67" s="49">
        <f t="shared" si="14"/>
        <v>0</v>
      </c>
      <c r="W67" s="49">
        <f t="shared" si="14"/>
        <v>0</v>
      </c>
      <c r="X67" s="49">
        <f t="shared" si="14"/>
        <v>0</v>
      </c>
      <c r="Y67" s="49">
        <f t="shared" si="14"/>
        <v>0</v>
      </c>
      <c r="Z67" s="49">
        <f t="shared" si="14"/>
        <v>0</v>
      </c>
      <c r="AA67" s="49">
        <f t="shared" si="14"/>
        <v>0</v>
      </c>
      <c r="AB67" s="49">
        <f t="shared" si="14"/>
        <v>0</v>
      </c>
      <c r="AC67" s="49">
        <f t="shared" si="14"/>
        <v>0</v>
      </c>
      <c r="AD67" s="49">
        <f t="shared" si="14"/>
        <v>0</v>
      </c>
      <c r="AE67" s="49">
        <f t="shared" si="14"/>
        <v>0</v>
      </c>
      <c r="AF67" s="49">
        <f t="shared" si="14"/>
        <v>0</v>
      </c>
      <c r="AG67" s="49">
        <f t="shared" si="14"/>
        <v>0</v>
      </c>
      <c r="AH67" s="49">
        <f t="shared" si="14"/>
        <v>0</v>
      </c>
      <c r="AI67" s="61">
        <f>IF(ISERROR(AH67/J67),0,AH67/J67)</f>
        <v>0</v>
      </c>
      <c r="AJ67" s="61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>
      <c r="A68" s="118" t="s">
        <v>78</v>
      </c>
      <c r="B68" s="118"/>
      <c r="C68" s="118"/>
      <c r="D68" s="118"/>
      <c r="E68" s="118"/>
      <c r="F68" s="23"/>
      <c r="G68" s="24"/>
      <c r="H68" s="25"/>
      <c r="I68" s="25"/>
      <c r="J68" s="88"/>
      <c r="K68" s="43"/>
      <c r="L68" s="44"/>
      <c r="M68" s="45"/>
      <c r="N68" s="45"/>
      <c r="O68" s="45"/>
      <c r="P68" s="24"/>
      <c r="Q68" s="55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57"/>
      <c r="AJ68" s="58"/>
    </row>
    <row r="69" spans="1:106" ht="24.95" customHeight="1" outlineLevel="1">
      <c r="A69" s="26">
        <v>1</v>
      </c>
      <c r="B69" s="26"/>
      <c r="C69" s="27"/>
      <c r="D69" s="28"/>
      <c r="E69" s="27"/>
      <c r="F69" s="27"/>
      <c r="G69" s="27"/>
      <c r="H69" s="28"/>
      <c r="I69" s="28"/>
      <c r="J69" s="110"/>
      <c r="K69" s="47"/>
      <c r="L69" s="27"/>
      <c r="M69" s="48"/>
      <c r="N69" s="48"/>
      <c r="O69" s="48"/>
      <c r="P69" s="27"/>
      <c r="Q69" s="27"/>
      <c r="R69" s="48"/>
      <c r="S69" s="48"/>
      <c r="T69" s="48"/>
      <c r="U69" s="43">
        <f>SUM(R69:T69)</f>
        <v>0</v>
      </c>
      <c r="V69" s="48"/>
      <c r="W69" s="48"/>
      <c r="X69" s="48"/>
      <c r="Y69" s="43">
        <f>SUM(V69:X69)</f>
        <v>0</v>
      </c>
      <c r="Z69" s="48"/>
      <c r="AA69" s="48"/>
      <c r="AB69" s="48"/>
      <c r="AC69" s="43">
        <f>SUM(Z69:AB69)</f>
        <v>0</v>
      </c>
      <c r="AD69" s="48"/>
      <c r="AE69" s="48"/>
      <c r="AF69" s="48"/>
      <c r="AG69" s="43">
        <f>SUM(AD69:AF69)</f>
        <v>0</v>
      </c>
      <c r="AH69" s="43">
        <f>SUM(U69,Y69,AC69,AG69)</f>
        <v>0</v>
      </c>
      <c r="AI69" s="59">
        <f>IF(ISERROR(AH69/J69),0,AH69/J69)</f>
        <v>0</v>
      </c>
      <c r="AJ69" s="59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>
      <c r="A70" s="26">
        <v>2</v>
      </c>
      <c r="B70" s="26"/>
      <c r="C70" s="27"/>
      <c r="D70" s="28"/>
      <c r="E70" s="27"/>
      <c r="F70" s="27"/>
      <c r="G70" s="27"/>
      <c r="H70" s="28"/>
      <c r="I70" s="28"/>
      <c r="J70" s="110"/>
      <c r="K70" s="47"/>
      <c r="L70" s="27"/>
      <c r="M70" s="48"/>
      <c r="N70" s="48"/>
      <c r="O70" s="48"/>
      <c r="P70" s="27"/>
      <c r="Q70" s="27"/>
      <c r="R70" s="48"/>
      <c r="S70" s="48"/>
      <c r="T70" s="48"/>
      <c r="U70" s="43">
        <f>SUM(R70:T70)</f>
        <v>0</v>
      </c>
      <c r="V70" s="48"/>
      <c r="W70" s="48"/>
      <c r="X70" s="48"/>
      <c r="Y70" s="43">
        <f>SUM(V70:X70)</f>
        <v>0</v>
      </c>
      <c r="Z70" s="48"/>
      <c r="AA70" s="48"/>
      <c r="AB70" s="48"/>
      <c r="AC70" s="43">
        <f>SUM(Z70:AB70)</f>
        <v>0</v>
      </c>
      <c r="AD70" s="48"/>
      <c r="AE70" s="48"/>
      <c r="AF70" s="48"/>
      <c r="AG70" s="43">
        <f>SUM(AD70:AF70)</f>
        <v>0</v>
      </c>
      <c r="AH70" s="43">
        <f>SUM(U70,Y70,AC70,AG70)</f>
        <v>0</v>
      </c>
      <c r="AI70" s="59">
        <f>IF(ISERROR(AH70/J70),0,AH70/J70)</f>
        <v>0</v>
      </c>
      <c r="AJ70" s="59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19" customFormat="1" ht="24.95" customHeight="1">
      <c r="A71" s="117" t="s">
        <v>79</v>
      </c>
      <c r="B71" s="117"/>
      <c r="C71" s="117"/>
      <c r="D71" s="117"/>
      <c r="E71" s="117"/>
      <c r="F71" s="117"/>
      <c r="G71" s="117"/>
      <c r="H71" s="117"/>
      <c r="I71" s="117"/>
      <c r="J71" s="49">
        <f>SUM(J69:J70)</f>
        <v>0</v>
      </c>
      <c r="K71" s="49">
        <f>SUM(K69:K70)</f>
        <v>0</v>
      </c>
      <c r="L71" s="29"/>
      <c r="M71" s="49">
        <f>SUM(M69:M70)</f>
        <v>0</v>
      </c>
      <c r="N71" s="49">
        <f>SUM(N69:N70)</f>
        <v>0</v>
      </c>
      <c r="O71" s="49">
        <f>SUM(O69:O70)</f>
        <v>0</v>
      </c>
      <c r="P71" s="50"/>
      <c r="Q71" s="56"/>
      <c r="R71" s="49">
        <f t="shared" ref="R71:AH71" si="15">SUM(R69:R70)</f>
        <v>0</v>
      </c>
      <c r="S71" s="49">
        <f t="shared" si="15"/>
        <v>0</v>
      </c>
      <c r="T71" s="49">
        <f t="shared" si="15"/>
        <v>0</v>
      </c>
      <c r="U71" s="49">
        <f t="shared" si="15"/>
        <v>0</v>
      </c>
      <c r="V71" s="49">
        <f t="shared" si="15"/>
        <v>0</v>
      </c>
      <c r="W71" s="49">
        <f t="shared" si="15"/>
        <v>0</v>
      </c>
      <c r="X71" s="49">
        <f t="shared" si="15"/>
        <v>0</v>
      </c>
      <c r="Y71" s="49">
        <f t="shared" si="15"/>
        <v>0</v>
      </c>
      <c r="Z71" s="49">
        <f t="shared" si="15"/>
        <v>0</v>
      </c>
      <c r="AA71" s="49">
        <f t="shared" si="15"/>
        <v>0</v>
      </c>
      <c r="AB71" s="49">
        <f t="shared" si="15"/>
        <v>0</v>
      </c>
      <c r="AC71" s="49">
        <f t="shared" si="15"/>
        <v>0</v>
      </c>
      <c r="AD71" s="49">
        <f t="shared" si="15"/>
        <v>0</v>
      </c>
      <c r="AE71" s="49">
        <f t="shared" si="15"/>
        <v>0</v>
      </c>
      <c r="AF71" s="49">
        <f t="shared" si="15"/>
        <v>0</v>
      </c>
      <c r="AG71" s="49">
        <f t="shared" si="15"/>
        <v>0</v>
      </c>
      <c r="AH71" s="49">
        <f t="shared" si="15"/>
        <v>0</v>
      </c>
      <c r="AI71" s="61">
        <f>IF(ISERROR(AH71/J71),0,AH71/J71)</f>
        <v>0</v>
      </c>
      <c r="AJ71" s="61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>
      <c r="A72" s="118" t="s">
        <v>80</v>
      </c>
      <c r="B72" s="118"/>
      <c r="C72" s="118"/>
      <c r="D72" s="118"/>
      <c r="E72" s="118"/>
      <c r="F72" s="23"/>
      <c r="G72" s="24"/>
      <c r="H72" s="25"/>
      <c r="I72" s="25"/>
      <c r="J72" s="110">
        <v>2325944000</v>
      </c>
      <c r="K72" s="43"/>
      <c r="L72" s="44"/>
      <c r="M72" s="45"/>
      <c r="N72" s="45"/>
      <c r="O72" s="45"/>
      <c r="P72" s="24"/>
      <c r="Q72" s="55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57"/>
      <c r="AJ72" s="58"/>
    </row>
    <row r="73" spans="1:106" ht="24.95" customHeight="1" outlineLevel="1">
      <c r="A73" s="26">
        <v>1</v>
      </c>
      <c r="B73" s="26"/>
      <c r="C73" s="35" t="s">
        <v>110</v>
      </c>
      <c r="D73" s="36">
        <v>45877</v>
      </c>
      <c r="E73" s="32" t="s">
        <v>111</v>
      </c>
      <c r="F73" s="32" t="s">
        <v>112</v>
      </c>
      <c r="G73" s="32"/>
      <c r="H73" s="38"/>
      <c r="I73" s="40"/>
      <c r="J73" s="110"/>
      <c r="K73" s="64">
        <v>2325944000</v>
      </c>
      <c r="L73" s="42"/>
      <c r="M73" s="52"/>
      <c r="N73" s="65"/>
      <c r="O73" s="52"/>
      <c r="P73" s="66"/>
      <c r="Q73" s="66"/>
      <c r="R73" s="48"/>
      <c r="S73" s="48"/>
      <c r="T73" s="48"/>
      <c r="U73" s="43">
        <f>SUM(R73:T73)</f>
        <v>0</v>
      </c>
      <c r="V73" s="48"/>
      <c r="W73" s="48"/>
      <c r="X73" s="48"/>
      <c r="Y73" s="43">
        <f>SUM(V73:X73)</f>
        <v>0</v>
      </c>
      <c r="Z73" s="48"/>
      <c r="AA73" s="48"/>
      <c r="AB73" s="48">
        <v>1628160800</v>
      </c>
      <c r="AC73" s="43">
        <f>SUM(Z73:AB73)</f>
        <v>1628160800</v>
      </c>
      <c r="AD73" s="48"/>
      <c r="AE73" s="48">
        <v>0</v>
      </c>
      <c r="AF73" s="48">
        <v>697783200</v>
      </c>
      <c r="AG73" s="43">
        <f>SUM(AD73:AF73)</f>
        <v>697783200</v>
      </c>
      <c r="AH73" s="43">
        <f>SUM(U73,Y73,AC73,AG73)</f>
        <v>2325944000</v>
      </c>
      <c r="AI73" s="59">
        <f>IF(ISERROR(AH73/J72),0,AH73/J72)</f>
        <v>1</v>
      </c>
      <c r="AJ73" s="59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>
      <c r="A74" s="26">
        <v>2</v>
      </c>
      <c r="B74" s="26"/>
      <c r="C74" s="35"/>
      <c r="D74" s="36"/>
      <c r="E74" s="32"/>
      <c r="F74" s="32"/>
      <c r="G74" s="62"/>
      <c r="H74" s="38"/>
      <c r="I74" s="40"/>
      <c r="J74" s="110"/>
      <c r="K74" s="64"/>
      <c r="L74" s="42"/>
      <c r="M74" s="52"/>
      <c r="N74" s="65"/>
      <c r="O74" s="52"/>
      <c r="P74" s="66"/>
      <c r="Q74" s="66"/>
      <c r="R74" s="48"/>
      <c r="S74" s="48"/>
      <c r="T74" s="48"/>
      <c r="U74" s="43">
        <f>SUM(R74:T74)</f>
        <v>0</v>
      </c>
      <c r="V74" s="48"/>
      <c r="W74" s="48"/>
      <c r="X74" s="48"/>
      <c r="Y74" s="43">
        <f>SUM(V74:X74)</f>
        <v>0</v>
      </c>
      <c r="Z74" s="48"/>
      <c r="AA74" s="48"/>
      <c r="AB74" s="48"/>
      <c r="AC74" s="43">
        <f>SUM(Z74:AB74)</f>
        <v>0</v>
      </c>
      <c r="AD74" s="48"/>
      <c r="AE74" s="48">
        <v>0</v>
      </c>
      <c r="AF74" s="48">
        <v>0</v>
      </c>
      <c r="AG74" s="43">
        <f>SUM(AD74:AF74)</f>
        <v>0</v>
      </c>
      <c r="AH74" s="43">
        <f>SUM(U74,Y74,AC74,AG74)</f>
        <v>0</v>
      </c>
      <c r="AI74" s="59">
        <f>IF(ISERROR(AH74/J73),0,AH74/J73)</f>
        <v>0</v>
      </c>
      <c r="AJ74" s="59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19" customFormat="1" ht="24.95" customHeight="1">
      <c r="A75" s="117" t="s">
        <v>85</v>
      </c>
      <c r="B75" s="117"/>
      <c r="C75" s="117"/>
      <c r="D75" s="117"/>
      <c r="E75" s="117"/>
      <c r="F75" s="117"/>
      <c r="G75" s="117"/>
      <c r="H75" s="117"/>
      <c r="I75" s="117"/>
      <c r="J75" s="49">
        <f>J72</f>
        <v>2325944000</v>
      </c>
      <c r="K75" s="49">
        <f>SUM(K73:K73)</f>
        <v>2325944000</v>
      </c>
      <c r="L75" s="29"/>
      <c r="M75" s="49">
        <f>SUM(M73:M73)</f>
        <v>0</v>
      </c>
      <c r="N75" s="49">
        <f>SUM(N73:N73)</f>
        <v>0</v>
      </c>
      <c r="O75" s="49">
        <f>SUM(O73:O73)</f>
        <v>0</v>
      </c>
      <c r="P75" s="50"/>
      <c r="Q75" s="56"/>
      <c r="R75" s="49">
        <f t="shared" ref="R75:AH75" si="16">SUM(R73:R73)</f>
        <v>0</v>
      </c>
      <c r="S75" s="49">
        <f t="shared" si="16"/>
        <v>0</v>
      </c>
      <c r="T75" s="49">
        <f t="shared" si="16"/>
        <v>0</v>
      </c>
      <c r="U75" s="49">
        <f t="shared" si="16"/>
        <v>0</v>
      </c>
      <c r="V75" s="49">
        <f t="shared" si="16"/>
        <v>0</v>
      </c>
      <c r="W75" s="49">
        <f t="shared" si="16"/>
        <v>0</v>
      </c>
      <c r="X75" s="49">
        <f t="shared" si="16"/>
        <v>0</v>
      </c>
      <c r="Y75" s="49">
        <f t="shared" si="16"/>
        <v>0</v>
      </c>
      <c r="Z75" s="49">
        <f t="shared" si="16"/>
        <v>0</v>
      </c>
      <c r="AA75" s="49">
        <f t="shared" si="16"/>
        <v>0</v>
      </c>
      <c r="AB75" s="49">
        <f t="shared" si="16"/>
        <v>1628160800</v>
      </c>
      <c r="AC75" s="49">
        <f t="shared" si="16"/>
        <v>1628160800</v>
      </c>
      <c r="AD75" s="49">
        <f t="shared" si="16"/>
        <v>0</v>
      </c>
      <c r="AE75" s="49">
        <f t="shared" si="16"/>
        <v>0</v>
      </c>
      <c r="AF75" s="49">
        <f t="shared" si="16"/>
        <v>697783200</v>
      </c>
      <c r="AG75" s="49">
        <f t="shared" si="16"/>
        <v>697783200</v>
      </c>
      <c r="AH75" s="49">
        <f t="shared" si="16"/>
        <v>2325944000</v>
      </c>
      <c r="AI75" s="61">
        <f>IF(ISERROR(AH75/J75),0,AH75/J75)</f>
        <v>1</v>
      </c>
      <c r="AJ75" s="61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20" customFormat="1" ht="44.25" customHeight="1">
      <c r="A76" s="119" t="str">
        <f>"TOTAL ASIG."&amp;" "&amp;$A$5</f>
        <v>TOTAL ASIG. 24-02-015 "INTEGRA - Subsecretaria de Educación Parvularia"</v>
      </c>
      <c r="B76" s="119"/>
      <c r="C76" s="119"/>
      <c r="D76" s="119"/>
      <c r="E76" s="119"/>
      <c r="F76" s="119"/>
      <c r="G76" s="119"/>
      <c r="H76" s="119"/>
      <c r="I76" s="119"/>
      <c r="J76" s="13">
        <f>SUM(J11,J15,J19,J23,J27,J31,J35,J39,J43,J47,J51,J55,J59,J63,J67,J71,J75)</f>
        <v>2325944000</v>
      </c>
      <c r="K76" s="13">
        <f t="shared" ref="K76:AH76" si="17">SUM(K11,K15,K19,K23,K27,K31,K35,K39,K43,K47,K51,K55,K59,K63,K67,K71,K75)</f>
        <v>2325944000</v>
      </c>
      <c r="L76" s="13">
        <f t="shared" si="17"/>
        <v>0</v>
      </c>
      <c r="M76" s="13">
        <f t="shared" si="17"/>
        <v>0</v>
      </c>
      <c r="N76" s="13">
        <f t="shared" si="17"/>
        <v>0</v>
      </c>
      <c r="O76" s="13">
        <f t="shared" si="17"/>
        <v>0</v>
      </c>
      <c r="P76" s="13">
        <f t="shared" si="17"/>
        <v>0</v>
      </c>
      <c r="Q76" s="13">
        <f t="shared" si="17"/>
        <v>0</v>
      </c>
      <c r="R76" s="13">
        <f t="shared" si="17"/>
        <v>0</v>
      </c>
      <c r="S76" s="13">
        <f t="shared" si="17"/>
        <v>0</v>
      </c>
      <c r="T76" s="13">
        <f t="shared" si="17"/>
        <v>0</v>
      </c>
      <c r="U76" s="13">
        <f t="shared" si="17"/>
        <v>0</v>
      </c>
      <c r="V76" s="13">
        <f t="shared" si="17"/>
        <v>0</v>
      </c>
      <c r="W76" s="13">
        <f t="shared" si="17"/>
        <v>0</v>
      </c>
      <c r="X76" s="13">
        <f t="shared" si="17"/>
        <v>0</v>
      </c>
      <c r="Y76" s="13">
        <f t="shared" si="17"/>
        <v>0</v>
      </c>
      <c r="Z76" s="13">
        <f t="shared" si="17"/>
        <v>0</v>
      </c>
      <c r="AA76" s="13">
        <f t="shared" si="17"/>
        <v>0</v>
      </c>
      <c r="AB76" s="13">
        <f t="shared" si="17"/>
        <v>1628160800</v>
      </c>
      <c r="AC76" s="13">
        <f t="shared" si="17"/>
        <v>1628160800</v>
      </c>
      <c r="AD76" s="13">
        <f t="shared" si="17"/>
        <v>0</v>
      </c>
      <c r="AE76" s="13">
        <f t="shared" si="17"/>
        <v>0</v>
      </c>
      <c r="AF76" s="13">
        <f t="shared" si="17"/>
        <v>697783200</v>
      </c>
      <c r="AG76" s="13">
        <f t="shared" si="17"/>
        <v>697783200</v>
      </c>
      <c r="AH76" s="13">
        <f t="shared" si="17"/>
        <v>2325944000</v>
      </c>
      <c r="AI76" s="67">
        <f>IF(ISERROR(AH76/J76),0,AH76/J76)</f>
        <v>1</v>
      </c>
      <c r="AJ76" s="67">
        <f>IF(ISERROR(AH76/$AH$76),0,AH76/$AH$76)</f>
        <v>1</v>
      </c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</row>
    <row r="77" spans="1:106">
      <c r="J77" s="14"/>
      <c r="R77" s="14"/>
      <c r="S77" s="14"/>
      <c r="T77" s="14"/>
      <c r="V77" s="14"/>
      <c r="W77" s="14"/>
      <c r="X77" s="14"/>
      <c r="Z77" s="14"/>
      <c r="AA77" s="14"/>
      <c r="AB77" s="14"/>
      <c r="AD77" s="14"/>
      <c r="AE77" s="14"/>
      <c r="AF77" s="14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>
      <c r="J78" s="14"/>
      <c r="R78" s="14"/>
      <c r="S78" s="14"/>
      <c r="T78" s="14"/>
      <c r="V78" s="14"/>
      <c r="W78" s="14"/>
      <c r="X78" s="14"/>
      <c r="Z78" s="14"/>
      <c r="AA78" s="14"/>
      <c r="AB78" s="14"/>
      <c r="AD78" s="14"/>
      <c r="AE78" s="14"/>
      <c r="AF78" s="14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>
      <c r="J79" s="14"/>
      <c r="R79" s="14"/>
      <c r="S79" s="14"/>
      <c r="T79" s="14"/>
      <c r="V79" s="14"/>
      <c r="W79" s="14"/>
      <c r="X79" s="14"/>
      <c r="Z79" s="14"/>
      <c r="AA79" s="14"/>
      <c r="AB79" s="14"/>
      <c r="AD79" s="14"/>
      <c r="AE79" s="14"/>
      <c r="AF79" s="14"/>
    </row>
    <row r="80" spans="1:106">
      <c r="J80" s="14"/>
      <c r="R80" s="14"/>
      <c r="S80" s="14"/>
      <c r="T80" s="14"/>
      <c r="V80" s="14"/>
      <c r="W80" s="14"/>
      <c r="X80" s="14"/>
      <c r="Z80" s="14"/>
      <c r="AA80" s="14"/>
      <c r="AB80" s="14"/>
      <c r="AD80" s="14"/>
      <c r="AE80" s="14"/>
      <c r="AF80" s="14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>
      <c r="J81" s="14"/>
      <c r="R81" s="14"/>
      <c r="S81" s="14"/>
      <c r="T81" s="14"/>
      <c r="V81" s="14"/>
      <c r="W81" s="14"/>
      <c r="X81" s="14"/>
      <c r="Z81" s="14"/>
      <c r="AA81" s="14"/>
      <c r="AB81" s="14"/>
      <c r="AD81" s="14"/>
      <c r="AE81" s="14"/>
      <c r="AF81" s="14"/>
    </row>
    <row r="82" spans="1:106">
      <c r="J82" s="14"/>
      <c r="R82" s="14"/>
      <c r="S82" s="14"/>
      <c r="T82" s="14"/>
      <c r="V82" s="14"/>
      <c r="W82" s="14"/>
      <c r="X82" s="14"/>
      <c r="Z82" s="14"/>
      <c r="AA82" s="14"/>
      <c r="AB82" s="14"/>
      <c r="AD82" s="14"/>
      <c r="AE82" s="14"/>
      <c r="AF82" s="14"/>
    </row>
    <row r="83" spans="1:106">
      <c r="J83" s="14"/>
      <c r="R83" s="14"/>
      <c r="S83" s="14"/>
      <c r="T83" s="14"/>
      <c r="V83" s="14"/>
      <c r="W83" s="14"/>
      <c r="X83" s="14"/>
      <c r="Z83" s="14"/>
      <c r="AA83" s="14"/>
      <c r="AB83" s="14"/>
      <c r="AD83" s="14"/>
      <c r="AE83" s="14"/>
      <c r="AF83" s="14"/>
    </row>
    <row r="84" spans="1:106">
      <c r="J84" s="14"/>
      <c r="R84" s="14"/>
      <c r="S84" s="14"/>
      <c r="T84" s="14"/>
      <c r="V84" s="14"/>
      <c r="W84" s="14"/>
      <c r="X84" s="14"/>
      <c r="Z84" s="14"/>
      <c r="AA84" s="14"/>
      <c r="AB84" s="14"/>
      <c r="AD84" s="14"/>
      <c r="AE84" s="14"/>
      <c r="AF84" s="14"/>
    </row>
    <row r="85" spans="1:106" s="3" customFormat="1">
      <c r="A85" s="5"/>
      <c r="B85" s="2"/>
      <c r="C85" s="2"/>
      <c r="D85" s="2"/>
      <c r="E85" s="5"/>
      <c r="F85" s="5"/>
      <c r="G85" s="2"/>
      <c r="H85" s="2"/>
      <c r="I85" s="2"/>
      <c r="J85" s="14"/>
      <c r="K85" s="14"/>
      <c r="L85" s="5"/>
      <c r="M85" s="2"/>
      <c r="N85" s="2"/>
      <c r="O85" s="2"/>
      <c r="P85" s="2"/>
      <c r="Q85" s="21"/>
      <c r="R85" s="14"/>
      <c r="S85" s="14"/>
      <c r="T85" s="14"/>
      <c r="V85" s="14"/>
      <c r="W85" s="14"/>
      <c r="X85" s="14"/>
      <c r="Z85" s="14"/>
      <c r="AA85" s="14"/>
      <c r="AB85" s="14"/>
      <c r="AD85" s="14"/>
      <c r="AE85" s="14"/>
      <c r="AF85" s="14"/>
      <c r="AI85" s="22"/>
      <c r="AJ85" s="22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</row>
    <row r="86" spans="1:106" s="3" customFormat="1">
      <c r="A86" s="5"/>
      <c r="B86" s="2"/>
      <c r="C86" s="2"/>
      <c r="D86" s="2"/>
      <c r="E86" s="5"/>
      <c r="F86" s="5"/>
      <c r="G86" s="2"/>
      <c r="H86" s="2"/>
      <c r="I86" s="2"/>
      <c r="J86" s="14"/>
      <c r="K86" s="14"/>
      <c r="L86" s="5"/>
      <c r="M86" s="2"/>
      <c r="N86" s="2"/>
      <c r="O86" s="2"/>
      <c r="P86" s="2"/>
      <c r="Q86" s="21"/>
      <c r="R86" s="14"/>
      <c r="S86" s="14"/>
      <c r="T86" s="14"/>
      <c r="V86" s="14"/>
      <c r="W86" s="14"/>
      <c r="X86" s="14"/>
      <c r="Z86" s="14"/>
      <c r="AA86" s="14"/>
      <c r="AB86" s="14"/>
      <c r="AD86" s="14"/>
      <c r="AE86" s="14"/>
      <c r="AF86" s="14"/>
      <c r="AI86" s="22"/>
      <c r="AJ86" s="22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</row>
    <row r="87" spans="1:106" s="3" customFormat="1">
      <c r="A87" s="5"/>
      <c r="B87" s="2"/>
      <c r="C87" s="2"/>
      <c r="D87" s="2"/>
      <c r="E87" s="5"/>
      <c r="F87" s="5"/>
      <c r="G87" s="2"/>
      <c r="H87" s="2"/>
      <c r="I87" s="2"/>
      <c r="J87" s="14"/>
      <c r="K87" s="14"/>
      <c r="L87" s="5"/>
      <c r="M87" s="2"/>
      <c r="N87" s="2"/>
      <c r="O87" s="2"/>
      <c r="P87" s="2"/>
      <c r="Q87" s="21"/>
      <c r="R87" s="14"/>
      <c r="S87" s="14"/>
      <c r="T87" s="14"/>
      <c r="V87" s="14"/>
      <c r="W87" s="14"/>
      <c r="X87" s="14"/>
      <c r="Z87" s="14"/>
      <c r="AA87" s="14"/>
      <c r="AB87" s="14"/>
      <c r="AD87" s="14"/>
      <c r="AE87" s="14"/>
      <c r="AF87" s="14"/>
      <c r="AI87" s="22"/>
      <c r="AJ87" s="22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</row>
    <row r="88" spans="1:106" s="3" customFormat="1">
      <c r="A88" s="5"/>
      <c r="B88" s="2"/>
      <c r="C88" s="2"/>
      <c r="D88" s="2"/>
      <c r="E88" s="5"/>
      <c r="F88" s="5"/>
      <c r="G88" s="2"/>
      <c r="H88" s="2"/>
      <c r="I88" s="2"/>
      <c r="J88" s="14"/>
      <c r="K88" s="14"/>
      <c r="L88" s="5"/>
      <c r="M88" s="2"/>
      <c r="N88" s="2"/>
      <c r="O88" s="2"/>
      <c r="P88" s="2"/>
      <c r="Q88" s="21"/>
      <c r="R88" s="14"/>
      <c r="S88" s="14"/>
      <c r="T88" s="14"/>
      <c r="V88" s="14"/>
      <c r="W88" s="14"/>
      <c r="X88" s="14"/>
      <c r="Z88" s="14"/>
      <c r="AA88" s="14"/>
      <c r="AB88" s="14"/>
      <c r="AD88" s="14"/>
      <c r="AE88" s="14"/>
      <c r="AF88" s="14"/>
      <c r="AI88" s="22"/>
      <c r="AJ88" s="22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</row>
    <row r="89" spans="1:106" s="3" customFormat="1">
      <c r="A89" s="5"/>
      <c r="B89" s="2"/>
      <c r="C89" s="2"/>
      <c r="D89" s="2"/>
      <c r="E89" s="5"/>
      <c r="F89" s="5"/>
      <c r="G89" s="2"/>
      <c r="H89" s="2"/>
      <c r="I89" s="2"/>
      <c r="J89" s="14"/>
      <c r="K89" s="14"/>
      <c r="L89" s="5"/>
      <c r="M89" s="2"/>
      <c r="N89" s="2"/>
      <c r="O89" s="2"/>
      <c r="P89" s="2"/>
      <c r="Q89" s="21"/>
      <c r="R89" s="14"/>
      <c r="S89" s="14"/>
      <c r="T89" s="14"/>
      <c r="V89" s="14"/>
      <c r="W89" s="14"/>
      <c r="X89" s="14"/>
      <c r="Z89" s="14"/>
      <c r="AA89" s="14"/>
      <c r="AB89" s="14"/>
      <c r="AD89" s="14"/>
      <c r="AE89" s="14"/>
      <c r="AF89" s="14"/>
      <c r="AI89" s="22"/>
      <c r="AJ89" s="22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</row>
    <row r="90" spans="1:106" s="3" customFormat="1">
      <c r="A90" s="5"/>
      <c r="B90" s="2"/>
      <c r="C90" s="2"/>
      <c r="D90" s="2"/>
      <c r="E90" s="5"/>
      <c r="F90" s="5"/>
      <c r="G90" s="2"/>
      <c r="H90" s="2"/>
      <c r="I90" s="2"/>
      <c r="J90" s="14"/>
      <c r="K90" s="14"/>
      <c r="L90" s="5"/>
      <c r="M90" s="2"/>
      <c r="N90" s="2"/>
      <c r="O90" s="2"/>
      <c r="P90" s="2"/>
      <c r="Q90" s="21"/>
      <c r="R90" s="14"/>
      <c r="S90" s="14"/>
      <c r="T90" s="14"/>
      <c r="V90" s="14"/>
      <c r="W90" s="14"/>
      <c r="X90" s="14"/>
      <c r="Z90" s="14"/>
      <c r="AA90" s="14"/>
      <c r="AB90" s="14"/>
      <c r="AD90" s="14"/>
      <c r="AE90" s="14"/>
      <c r="AF90" s="14"/>
      <c r="AI90" s="22"/>
      <c r="AJ90" s="22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</row>
    <row r="91" spans="1:106" s="3" customFormat="1">
      <c r="A91" s="5"/>
      <c r="B91" s="2"/>
      <c r="C91" s="2"/>
      <c r="D91" s="2"/>
      <c r="E91" s="5"/>
      <c r="F91" s="5"/>
      <c r="G91" s="2"/>
      <c r="H91" s="2"/>
      <c r="I91" s="2"/>
      <c r="J91" s="14"/>
      <c r="K91" s="14"/>
      <c r="L91" s="5"/>
      <c r="M91" s="2"/>
      <c r="N91" s="2"/>
      <c r="O91" s="2"/>
      <c r="P91" s="2"/>
      <c r="Q91" s="21"/>
      <c r="R91" s="14"/>
      <c r="S91" s="14"/>
      <c r="T91" s="14"/>
      <c r="V91" s="14"/>
      <c r="W91" s="14"/>
      <c r="X91" s="14"/>
      <c r="Z91" s="14"/>
      <c r="AA91" s="14"/>
      <c r="AB91" s="14"/>
      <c r="AD91" s="14"/>
      <c r="AE91" s="14"/>
      <c r="AF91" s="14"/>
      <c r="AI91" s="22"/>
      <c r="AJ91" s="22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</row>
    <row r="92" spans="1:106" s="3" customFormat="1">
      <c r="A92" s="5"/>
      <c r="B92" s="2"/>
      <c r="C92" s="2"/>
      <c r="D92" s="2"/>
      <c r="E92" s="5"/>
      <c r="F92" s="5"/>
      <c r="G92" s="2"/>
      <c r="H92" s="2"/>
      <c r="I92" s="2"/>
      <c r="J92" s="14"/>
      <c r="K92" s="14"/>
      <c r="L92" s="5"/>
      <c r="M92" s="2"/>
      <c r="N92" s="2"/>
      <c r="O92" s="2"/>
      <c r="P92" s="2"/>
      <c r="Q92" s="21"/>
      <c r="R92" s="14"/>
      <c r="S92" s="14"/>
      <c r="T92" s="14"/>
      <c r="V92" s="14"/>
      <c r="W92" s="14"/>
      <c r="X92" s="14"/>
      <c r="Z92" s="14"/>
      <c r="AA92" s="14"/>
      <c r="AB92" s="14"/>
      <c r="AD92" s="14"/>
      <c r="AE92" s="14"/>
      <c r="AF92" s="14"/>
      <c r="AI92" s="22"/>
      <c r="AJ92" s="22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</row>
    <row r="93" spans="1:106" s="3" customFormat="1">
      <c r="A93" s="5"/>
      <c r="B93" s="2"/>
      <c r="C93" s="2"/>
      <c r="D93" s="2"/>
      <c r="E93" s="5"/>
      <c r="F93" s="5"/>
      <c r="G93" s="2"/>
      <c r="H93" s="2"/>
      <c r="I93" s="2"/>
      <c r="J93" s="14"/>
      <c r="K93" s="14"/>
      <c r="L93" s="5"/>
      <c r="M93" s="2"/>
      <c r="N93" s="2"/>
      <c r="O93" s="2"/>
      <c r="P93" s="2"/>
      <c r="Q93" s="21"/>
      <c r="R93" s="14"/>
      <c r="S93" s="14"/>
      <c r="T93" s="14"/>
      <c r="V93" s="14"/>
      <c r="W93" s="14"/>
      <c r="X93" s="14"/>
      <c r="Z93" s="14"/>
      <c r="AA93" s="14"/>
      <c r="AB93" s="14"/>
      <c r="AD93" s="14"/>
      <c r="AE93" s="14"/>
      <c r="AF93" s="14"/>
      <c r="AI93" s="22"/>
      <c r="AJ93" s="22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</row>
    <row r="95" spans="1:106" s="3" customFormat="1">
      <c r="A95" s="2"/>
      <c r="B95" s="2"/>
      <c r="C95" s="2"/>
      <c r="D95" s="2"/>
      <c r="E95" s="63"/>
      <c r="F95" s="5"/>
      <c r="G95" s="2"/>
      <c r="H95" s="2"/>
      <c r="I95" s="2"/>
      <c r="K95" s="14"/>
      <c r="L95" s="5"/>
      <c r="M95" s="2"/>
      <c r="N95" s="2"/>
      <c r="O95" s="2"/>
      <c r="P95" s="2"/>
      <c r="Q95" s="21"/>
      <c r="AI95" s="22"/>
      <c r="AJ95" s="22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</row>
  </sheetData>
  <mergeCells count="80">
    <mergeCell ref="Z6:AB6"/>
    <mergeCell ref="A1:AJ1"/>
    <mergeCell ref="A2:AJ2"/>
    <mergeCell ref="A3:AJ3"/>
    <mergeCell ref="A4:AJ4"/>
    <mergeCell ref="A5:AJ5"/>
    <mergeCell ref="AD6:AF6"/>
    <mergeCell ref="AI6:AJ6"/>
    <mergeCell ref="U6:U7"/>
    <mergeCell ref="Y6:Y7"/>
    <mergeCell ref="AC6:AC7"/>
    <mergeCell ref="AG6:AG7"/>
    <mergeCell ref="AH6:AH7"/>
    <mergeCell ref="M6:O6"/>
    <mergeCell ref="R6:T6"/>
    <mergeCell ref="V6:X6"/>
    <mergeCell ref="A8:E8"/>
    <mergeCell ref="A11:I11"/>
    <mergeCell ref="A12:E12"/>
    <mergeCell ref="J6:J7"/>
    <mergeCell ref="J9:J10"/>
    <mergeCell ref="H6:I6"/>
    <mergeCell ref="A15:I15"/>
    <mergeCell ref="A16:E16"/>
    <mergeCell ref="A19:I19"/>
    <mergeCell ref="A20:E20"/>
    <mergeCell ref="A23:I23"/>
    <mergeCell ref="A24:E24"/>
    <mergeCell ref="A27:I27"/>
    <mergeCell ref="A28:E28"/>
    <mergeCell ref="A31:I31"/>
    <mergeCell ref="A32:E32"/>
    <mergeCell ref="A76:I76"/>
    <mergeCell ref="A6:A7"/>
    <mergeCell ref="B6:B7"/>
    <mergeCell ref="D6:D7"/>
    <mergeCell ref="E6:E7"/>
    <mergeCell ref="F6:F7"/>
    <mergeCell ref="G6:G7"/>
    <mergeCell ref="A64:E64"/>
    <mergeCell ref="A67:I67"/>
    <mergeCell ref="A68:E68"/>
    <mergeCell ref="A71:I71"/>
    <mergeCell ref="A72:E72"/>
    <mergeCell ref="A55:I55"/>
    <mergeCell ref="A56:E56"/>
    <mergeCell ref="A59:I59"/>
    <mergeCell ref="A60:E60"/>
    <mergeCell ref="J17:J18"/>
    <mergeCell ref="J21:J22"/>
    <mergeCell ref="J25:J26"/>
    <mergeCell ref="J29:J30"/>
    <mergeCell ref="A75:I75"/>
    <mergeCell ref="A63:I63"/>
    <mergeCell ref="A44:E44"/>
    <mergeCell ref="A47:I47"/>
    <mergeCell ref="A48:E48"/>
    <mergeCell ref="A51:I51"/>
    <mergeCell ref="A52:E52"/>
    <mergeCell ref="A35:I35"/>
    <mergeCell ref="A36:E36"/>
    <mergeCell ref="A39:I39"/>
    <mergeCell ref="A40:E40"/>
    <mergeCell ref="A43:I43"/>
    <mergeCell ref="J72:J74"/>
    <mergeCell ref="K6:K7"/>
    <mergeCell ref="L6:L7"/>
    <mergeCell ref="P6:P7"/>
    <mergeCell ref="Q6:Q7"/>
    <mergeCell ref="J53:J54"/>
    <mergeCell ref="J57:J58"/>
    <mergeCell ref="J61:J62"/>
    <mergeCell ref="J65:J66"/>
    <mergeCell ref="J69:J70"/>
    <mergeCell ref="J33:J34"/>
    <mergeCell ref="J37:J38"/>
    <mergeCell ref="J41:J42"/>
    <mergeCell ref="J45:J46"/>
    <mergeCell ref="J49:J50"/>
    <mergeCell ref="J13:J14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A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A00-000001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:I10 H42:I42 H46:I46 H13:I14 H17:I18 H21:I22 H29:I30 H33:I34 H37:I38 H49:I50 H53:I54 H57:I58 H61:I62 H65:I66 H69:I70" xr:uid="{00000000-0002-0000-0A00-000002000000}">
      <formula1>42005</formula1>
    </dataValidation>
    <dataValidation type="decimal" allowBlank="1" showInputMessage="1" showErrorMessage="1" errorTitle="Sólo números" error="Sólo ingresar números sin letras_x000a_" sqref="M41 M42:N42 M45 M46:N46 M25:M26 M73:M74 Z9:AB10 Z13:AB14 Z17:AB18 Z21:AB22 Z25:AB26 Z29:AB30 Z33:AB34 Z37:AB38 Z41:AB42 Z45:AB46 Z49:AB50 Z53:AB54 Z57:AB58 Z61:AB62 Z65:AB66 Z69:AB70 Z73:AB74 M9:N10 M13:N14 M17:N18 M21:N22 M29:N30 M33:N34 M37:N38 M49:N50 M53:N54 M57:N58 M61:N62 M65:N66 M69:N70 R9:T10 AD9:AF10 R13:T14 AD13:AF14 R17:T18 AD17:AF18 R21:T22 AD21:AF22 R25:T26 AD25:AF26 R29:T30 AD29:AF30 R33:T34 AD33:AF34 R37:T38 AD37:AF38 R41:T42 AD41:AF42 R45:T46 AD45:AF46 R49:T50 AD49:AF50 R53:T54 AD53:AF54 R57:T58 AD57:AF58 R61:T62 AD61:AF62 R65:T66 AD65:AF66 R69:T70 AD69:AF70 R73:T74 AD73:AF74 V9:X10 V13:X14 V17:X18 V21:X22 V25:X26 V29:X30 V33:X34 V37:X38 V41:X42 V45:X46 V49:X50 V53:X54 V57:X58 V61:X62 V65:X66 V69:X70 V73:X74" xr:uid="{00000000-0002-0000-0A00-000003000000}">
      <formula1>-100000000</formula1>
      <formula2>10000000000</formula2>
    </dataValidation>
    <dataValidation type="textLength" operator="lessThanOrEqual" allowBlank="1" showInputMessage="1" showErrorMessage="1" errorTitle="MÁXIMO DE CARACTERES SOBREPASADO" error="Sólo 255 caracteres por celdas" sqref="N41 C42 L42 N45 C46 L46 Q49 P50:Q50 C9:C10 C13:C14 C17:C18 C21:C22 C29:C30 C33:C34 C37:C38 C49:C50 C53:C54 C57:C58 C61:C62 C65:C66 C69:C70 L9:L10 L13:L14 L17:L18 L21:L22 L29:L30 L33:L34 L37:L38 L49:L50 L53:L54 L57:L58 L61:L62 L65:L66 L69:L70 N25:N26 N73:N74 P9:Q10 P13:Q14 P17:Q18 P21:Q22 P25:Q26 P29:Q30 P33:Q34 P37:Q38 P41:Q42 P45:Q46 P53:Q54 P57:Q58 P61:Q62 P65:Q66 P69:Q70 P73:Q74 E9:G10 E13:G14 E17:G18 E21:G22 E25:G26 E29:G30 E33:G34 E37:G38 E41:G42 E45:G46 E49:G50 E53:G54 E57:G58 E61:G62 E65:G66 E69:G70 E73:G74" xr:uid="{00000000-0002-0000-0A00-000004000000}">
      <formula1>255</formula1>
    </dataValidation>
    <dataValidation type="date" operator="greaterThan" allowBlank="1" showInputMessage="1" showErrorMessage="1" errorTitle="Error en Ingresos de Fechas" error="La fecha debe corresponder al Año 2014." sqref="D42 D46 D9:D10 D13:D14 D17:D18 D21:D22 D29:D30 D33:D34 D37:D38 D49:D50 D53:D54 D57:D58 D61:D62 D65:D66 D69:D70" xr:uid="{00000000-0002-0000-0A00-000005000000}">
      <formula1>41275</formula1>
    </dataValidation>
    <dataValidation type="textLength" operator="lessThanOrEqual" allowBlank="1" showInputMessage="1" showErrorMessage="1" sqref="K45 K9:K10 K13:K14 K17:K18 K21:K22 K25:K26 K29:K30 K33:K34 K37:K38 K41:K42 K49:K50 K53:K54 K57:K58 K61:K62 K65:K66 K69:K70 K73:K74" xr:uid="{00000000-0002-0000-0A00-000006000000}">
      <formula1>255</formula1>
    </dataValidation>
    <dataValidation allowBlank="1" showInputMessage="1" showErrorMessage="1" errorTitle="Sólo números" error="Sólo ingresar números sin letras_x000a_" sqref="P49 O8:O10 O12:O14 O16:O18 O20:O22 O24:O26 O28:O30 O32:O34 O36:O38 O40:O42 O44:O46 O48:O50 O52:O54 O56:O58 O60:O62 O64:O66 O68:O70 O72:O74" xr:uid="{00000000-0002-0000-0A00-000007000000}"/>
  </dataValidations>
  <printOptions horizontalCentered="1" verticalCentered="1"/>
  <pageMargins left="0" right="0" top="0" bottom="0.74803149606299202" header="0.31496062992126" footer="0.31496062992126"/>
  <pageSetup paperSize="41" scale="29" orientation="landscape"/>
  <legacyDrawingHF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rgb="FF33CCFF"/>
    <pageSetUpPr fitToPage="1"/>
  </sheetPr>
  <dimension ref="A1:Y42"/>
  <sheetViews>
    <sheetView topLeftCell="A16" workbookViewId="0">
      <selection activeCell="U25" activeCellId="1" sqref="R25 U25"/>
    </sheetView>
  </sheetViews>
  <sheetFormatPr baseColWidth="10" defaultColWidth="11.42578125" defaultRowHeight="10.5" outlineLevelCol="1"/>
  <cols>
    <col min="1" max="1" width="51.5703125" style="2" customWidth="1"/>
    <col min="2" max="2" width="14.140625" style="3" customWidth="1"/>
    <col min="3" max="3" width="14.140625" style="2" customWidth="1"/>
    <col min="4" max="4" width="10" style="2" hidden="1" customWidth="1"/>
    <col min="5" max="5" width="10.28515625" style="2" hidden="1" customWidth="1"/>
    <col min="6" max="6" width="9.85546875" style="2" hidden="1" customWidth="1"/>
    <col min="7" max="9" width="15.7109375" style="3" hidden="1" customWidth="1" outlineLevel="1"/>
    <col min="10" max="10" width="15.7109375" style="3" customWidth="1" collapsed="1"/>
    <col min="11" max="13" width="15.7109375" style="3" hidden="1" customWidth="1" outlineLevel="1"/>
    <col min="14" max="14" width="15.7109375" style="3" customWidth="1" collapsed="1"/>
    <col min="15" max="17" width="15.7109375" style="3" hidden="1" customWidth="1" outlineLevel="1"/>
    <col min="18" max="18" width="15.7109375" style="3" customWidth="1" collapsed="1"/>
    <col min="19" max="21" width="15.7109375" style="3" hidden="1" customWidth="1" outlineLevel="1"/>
    <col min="22" max="22" width="15.7109375" style="3" customWidth="1" collapsed="1"/>
    <col min="23" max="23" width="15.7109375" style="3" customWidth="1"/>
    <col min="24" max="25" width="15.7109375" style="4" customWidth="1"/>
    <col min="26" max="16384" width="11.42578125" style="5"/>
  </cols>
  <sheetData>
    <row r="1" spans="1:25" s="1" customFormat="1" ht="15" customHeight="1">
      <c r="A1" s="132" t="s">
        <v>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s="1" customFormat="1" ht="1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s="1" customFormat="1" ht="15" customHeight="1">
      <c r="A3" s="121" t="s">
        <v>2</v>
      </c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</row>
    <row r="4" spans="1:25" s="1" customFormat="1" ht="1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8.25" customHeight="1">
      <c r="A5" s="133" t="s">
        <v>109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5"/>
    </row>
    <row r="6" spans="1:25" s="2" customFormat="1" ht="26.25" customHeight="1">
      <c r="A6" s="112" t="s">
        <v>7</v>
      </c>
      <c r="B6" s="127" t="s">
        <v>13</v>
      </c>
      <c r="C6" s="127" t="s">
        <v>86</v>
      </c>
      <c r="D6" s="129" t="s">
        <v>16</v>
      </c>
      <c r="E6" s="130"/>
      <c r="F6" s="131"/>
      <c r="G6" s="111" t="s">
        <v>19</v>
      </c>
      <c r="H6" s="111"/>
      <c r="I6" s="111"/>
      <c r="J6" s="127" t="s">
        <v>20</v>
      </c>
      <c r="K6" s="111" t="s">
        <v>19</v>
      </c>
      <c r="L6" s="111"/>
      <c r="M6" s="111"/>
      <c r="N6" s="127" t="s">
        <v>21</v>
      </c>
      <c r="O6" s="111" t="s">
        <v>19</v>
      </c>
      <c r="P6" s="111"/>
      <c r="Q6" s="111"/>
      <c r="R6" s="127" t="s">
        <v>22</v>
      </c>
      <c r="S6" s="111" t="s">
        <v>19</v>
      </c>
      <c r="T6" s="111"/>
      <c r="U6" s="111"/>
      <c r="V6" s="127" t="s">
        <v>23</v>
      </c>
      <c r="W6" s="127" t="s">
        <v>24</v>
      </c>
      <c r="X6" s="126" t="s">
        <v>87</v>
      </c>
      <c r="Y6" s="126"/>
    </row>
    <row r="7" spans="1:25" s="2" customFormat="1" ht="31.5">
      <c r="A7" s="112"/>
      <c r="B7" s="128"/>
      <c r="C7" s="128"/>
      <c r="D7" s="7" t="s">
        <v>29</v>
      </c>
      <c r="E7" s="7" t="s">
        <v>30</v>
      </c>
      <c r="F7" s="7" t="s">
        <v>31</v>
      </c>
      <c r="G7" s="7" t="s">
        <v>32</v>
      </c>
      <c r="H7" s="7" t="s">
        <v>33</v>
      </c>
      <c r="I7" s="7" t="s">
        <v>34</v>
      </c>
      <c r="J7" s="128"/>
      <c r="K7" s="7" t="s">
        <v>35</v>
      </c>
      <c r="L7" s="7" t="s">
        <v>36</v>
      </c>
      <c r="M7" s="7" t="s">
        <v>37</v>
      </c>
      <c r="N7" s="128"/>
      <c r="O7" s="7" t="s">
        <v>38</v>
      </c>
      <c r="P7" s="7" t="s">
        <v>39</v>
      </c>
      <c r="Q7" s="7" t="s">
        <v>40</v>
      </c>
      <c r="R7" s="128"/>
      <c r="S7" s="7" t="s">
        <v>41</v>
      </c>
      <c r="T7" s="7" t="s">
        <v>42</v>
      </c>
      <c r="U7" s="7" t="s">
        <v>43</v>
      </c>
      <c r="V7" s="128"/>
      <c r="W7" s="128"/>
      <c r="X7" s="15" t="s">
        <v>44</v>
      </c>
      <c r="Y7" s="15" t="s">
        <v>88</v>
      </c>
    </row>
    <row r="8" spans="1:25" ht="24.75" customHeight="1">
      <c r="A8" s="8" t="s">
        <v>46</v>
      </c>
      <c r="B8" s="9">
        <f>+'24-02-015 Ind. INTEGRA'!J11</f>
        <v>0</v>
      </c>
      <c r="C8" s="9">
        <f>+'24-02-015 Ind. INTEGRA'!K11</f>
        <v>0</v>
      </c>
      <c r="D8" s="9">
        <f>+'24-02-015 Ind. INTEGRA'!M11</f>
        <v>0</v>
      </c>
      <c r="E8" s="9">
        <f>+'24-02-015 Ind. INTEGRA'!N11</f>
        <v>0</v>
      </c>
      <c r="F8" s="9">
        <f>+'24-02-015 Ind. INTEGRA'!O11</f>
        <v>0</v>
      </c>
      <c r="G8" s="9">
        <f>+'24-02-015 Ind. INTEGRA'!R11</f>
        <v>0</v>
      </c>
      <c r="H8" s="9">
        <f>+'24-02-015 Ind. INTEGRA'!S11</f>
        <v>0</v>
      </c>
      <c r="I8" s="9">
        <f>+'24-02-015 Ind. INTEGRA'!T11</f>
        <v>0</v>
      </c>
      <c r="J8" s="9">
        <f>+'24-02-015 Ind. INTEGRA'!U11</f>
        <v>0</v>
      </c>
      <c r="K8" s="9">
        <f>+'24-02-015 Ind. INTEGRA'!V11</f>
        <v>0</v>
      </c>
      <c r="L8" s="9">
        <f>+'24-02-015 Ind. INTEGRA'!W11</f>
        <v>0</v>
      </c>
      <c r="M8" s="9">
        <f>+'24-02-015 Ind. INTEGRA'!X11</f>
        <v>0</v>
      </c>
      <c r="N8" s="9">
        <f>+'24-02-015 Ind. INTEGRA'!Y11</f>
        <v>0</v>
      </c>
      <c r="O8" s="9">
        <f>+'24-02-015 Ind. INTEGRA'!Z11</f>
        <v>0</v>
      </c>
      <c r="P8" s="9">
        <f>+'24-02-015 Ind. INTEGRA'!AA11</f>
        <v>0</v>
      </c>
      <c r="Q8" s="9">
        <f>+'24-02-015 Ind. INTEGRA'!AB11</f>
        <v>0</v>
      </c>
      <c r="R8" s="9">
        <f>+'24-02-015 Ind. INTEGRA'!AC11</f>
        <v>0</v>
      </c>
      <c r="S8" s="9">
        <f>+'24-02-015 Ind. INTEGRA'!AD11</f>
        <v>0</v>
      </c>
      <c r="T8" s="9">
        <f>+'24-02-015 Ind. INTEGRA'!AE11</f>
        <v>0</v>
      </c>
      <c r="U8" s="9">
        <f>+'24-02-015 Ind. INTEGRA'!AF11</f>
        <v>0</v>
      </c>
      <c r="V8" s="9">
        <f>+'24-02-015 Ind. INTEGRA'!AG11</f>
        <v>0</v>
      </c>
      <c r="W8" s="9">
        <f>+'24-02-015 Ind. INTEGRA'!AH11</f>
        <v>0</v>
      </c>
      <c r="X8" s="16">
        <f>+'24-02-015 Ind. INTEGRA'!AI11</f>
        <v>0</v>
      </c>
      <c r="Y8" s="16">
        <f>+'24-02-015 Ind. INTEGRA'!AJ11</f>
        <v>0</v>
      </c>
    </row>
    <row r="9" spans="1:25" ht="24.75" customHeight="1">
      <c r="A9" s="8" t="s">
        <v>48</v>
      </c>
      <c r="B9" s="9">
        <f>+'24-02-015 Ind. INTEGRA'!J15</f>
        <v>0</v>
      </c>
      <c r="C9" s="9">
        <f>+'24-02-015 Ind. INTEGRA'!K15</f>
        <v>0</v>
      </c>
      <c r="D9" s="9">
        <f>+'24-02-015 Ind. INTEGRA'!M15</f>
        <v>0</v>
      </c>
      <c r="E9" s="9">
        <f>+'24-02-015 Ind. INTEGRA'!N15</f>
        <v>0</v>
      </c>
      <c r="F9" s="9">
        <f>+'24-02-015 Ind. INTEGRA'!O15</f>
        <v>0</v>
      </c>
      <c r="G9" s="9">
        <f>+'24-02-015 Ind. INTEGRA'!R15</f>
        <v>0</v>
      </c>
      <c r="H9" s="9">
        <f>+'24-02-015 Ind. INTEGRA'!S15</f>
        <v>0</v>
      </c>
      <c r="I9" s="9">
        <f>+'24-02-015 Ind. INTEGRA'!T15</f>
        <v>0</v>
      </c>
      <c r="J9" s="9">
        <f>+'24-02-015 Ind. INTEGRA'!U15</f>
        <v>0</v>
      </c>
      <c r="K9" s="9">
        <f>+'24-02-015 Ind. INTEGRA'!V15</f>
        <v>0</v>
      </c>
      <c r="L9" s="9">
        <f>+'24-02-015 Ind. INTEGRA'!W15</f>
        <v>0</v>
      </c>
      <c r="M9" s="9">
        <f>+'24-02-015 Ind. INTEGRA'!X15</f>
        <v>0</v>
      </c>
      <c r="N9" s="9">
        <f>+'24-02-015 Ind. INTEGRA'!Y15</f>
        <v>0</v>
      </c>
      <c r="O9" s="9">
        <f>+'24-02-015 Ind. INTEGRA'!Z15</f>
        <v>0</v>
      </c>
      <c r="P9" s="9">
        <f>+'24-02-015 Ind. INTEGRA'!AA15</f>
        <v>0</v>
      </c>
      <c r="Q9" s="9">
        <f>+'24-02-015 Ind. INTEGRA'!AB15</f>
        <v>0</v>
      </c>
      <c r="R9" s="9">
        <f>+'24-02-015 Ind. INTEGRA'!AC15</f>
        <v>0</v>
      </c>
      <c r="S9" s="9">
        <f>+'24-02-015 Ind. INTEGRA'!AD15</f>
        <v>0</v>
      </c>
      <c r="T9" s="9">
        <f>+'24-02-015 Ind. INTEGRA'!AE15</f>
        <v>0</v>
      </c>
      <c r="U9" s="9">
        <f>+'24-02-015 Ind. INTEGRA'!AF15</f>
        <v>0</v>
      </c>
      <c r="V9" s="9">
        <f>+'24-02-015 Ind. INTEGRA'!AG15</f>
        <v>0</v>
      </c>
      <c r="W9" s="9">
        <f>+'24-02-015 Ind. INTEGRA'!AH15</f>
        <v>0</v>
      </c>
      <c r="X9" s="16">
        <f>+'24-02-015 Ind. INTEGRA'!AI15</f>
        <v>0</v>
      </c>
      <c r="Y9" s="16">
        <f>+'24-02-015 Ind. INTEGRA'!AJ15</f>
        <v>0</v>
      </c>
    </row>
    <row r="10" spans="1:25" ht="24.75" customHeight="1">
      <c r="A10" s="8" t="s">
        <v>50</v>
      </c>
      <c r="B10" s="9">
        <f>+'24-02-015 Ind. INTEGRA'!J19</f>
        <v>0</v>
      </c>
      <c r="C10" s="9">
        <f>+'24-02-015 Ind. INTEGRA'!K19</f>
        <v>0</v>
      </c>
      <c r="D10" s="9">
        <f>+'24-02-015 Ind. INTEGRA'!M19</f>
        <v>0</v>
      </c>
      <c r="E10" s="9">
        <f>+'24-02-015 Ind. INTEGRA'!N19</f>
        <v>0</v>
      </c>
      <c r="F10" s="9">
        <f>+'24-02-015 Ind. INTEGRA'!O19</f>
        <v>0</v>
      </c>
      <c r="G10" s="9">
        <f>+'24-02-015 Ind. INTEGRA'!R19</f>
        <v>0</v>
      </c>
      <c r="H10" s="9">
        <f>+'24-02-015 Ind. INTEGRA'!S19</f>
        <v>0</v>
      </c>
      <c r="I10" s="9">
        <f>+'24-02-015 Ind. INTEGRA'!T19</f>
        <v>0</v>
      </c>
      <c r="J10" s="9">
        <f>+'24-02-015 Ind. INTEGRA'!U19</f>
        <v>0</v>
      </c>
      <c r="K10" s="9">
        <f>+'24-02-015 Ind. INTEGRA'!V19</f>
        <v>0</v>
      </c>
      <c r="L10" s="9">
        <f>+'24-02-015 Ind. INTEGRA'!W19</f>
        <v>0</v>
      </c>
      <c r="M10" s="9">
        <f>+'24-02-015 Ind. INTEGRA'!X19</f>
        <v>0</v>
      </c>
      <c r="N10" s="9">
        <f>+'24-02-015 Ind. INTEGRA'!Y19</f>
        <v>0</v>
      </c>
      <c r="O10" s="9">
        <f>+'24-02-015 Ind. INTEGRA'!Z19</f>
        <v>0</v>
      </c>
      <c r="P10" s="9">
        <f>+'24-02-015 Ind. INTEGRA'!AA19</f>
        <v>0</v>
      </c>
      <c r="Q10" s="9">
        <f>+'24-02-015 Ind. INTEGRA'!AB19</f>
        <v>0</v>
      </c>
      <c r="R10" s="9">
        <f>+'24-02-015 Ind. INTEGRA'!AC19</f>
        <v>0</v>
      </c>
      <c r="S10" s="9">
        <f>+'24-02-015 Ind. INTEGRA'!AD19</f>
        <v>0</v>
      </c>
      <c r="T10" s="9">
        <f>+'24-02-015 Ind. INTEGRA'!AE19</f>
        <v>0</v>
      </c>
      <c r="U10" s="9">
        <f>+'24-02-015 Ind. INTEGRA'!AF19</f>
        <v>0</v>
      </c>
      <c r="V10" s="9">
        <f>+'24-02-015 Ind. INTEGRA'!AG19</f>
        <v>0</v>
      </c>
      <c r="W10" s="9">
        <f>+'24-02-015 Ind. INTEGRA'!AH19</f>
        <v>0</v>
      </c>
      <c r="X10" s="16">
        <f>+'24-02-015 Ind. INTEGRA'!AI19</f>
        <v>0</v>
      </c>
      <c r="Y10" s="16">
        <f>+'24-02-015 Ind. INTEGRA'!AJ19</f>
        <v>0</v>
      </c>
    </row>
    <row r="11" spans="1:25" ht="24.75" customHeight="1">
      <c r="A11" s="8" t="s">
        <v>52</v>
      </c>
      <c r="B11" s="9">
        <f>+'24-02-015 Ind. INTEGRA'!J23</f>
        <v>0</v>
      </c>
      <c r="C11" s="9">
        <f>+'24-02-015 Ind. INTEGRA'!K23</f>
        <v>0</v>
      </c>
      <c r="D11" s="9">
        <f>+'24-02-015 Ind. INTEGRA'!M23</f>
        <v>0</v>
      </c>
      <c r="E11" s="9">
        <f>+'24-02-015 Ind. INTEGRA'!N23</f>
        <v>0</v>
      </c>
      <c r="F11" s="9">
        <f>+'24-02-015 Ind. INTEGRA'!O23</f>
        <v>0</v>
      </c>
      <c r="G11" s="9">
        <f>+'24-02-015 Ind. INTEGRA'!R23</f>
        <v>0</v>
      </c>
      <c r="H11" s="9">
        <f>+'24-02-015 Ind. INTEGRA'!S23</f>
        <v>0</v>
      </c>
      <c r="I11" s="9">
        <f>+'24-02-015 Ind. INTEGRA'!T23</f>
        <v>0</v>
      </c>
      <c r="J11" s="9">
        <f>+'24-02-015 Ind. INTEGRA'!U23</f>
        <v>0</v>
      </c>
      <c r="K11" s="9">
        <f>+'24-02-015 Ind. INTEGRA'!V23</f>
        <v>0</v>
      </c>
      <c r="L11" s="9">
        <f>+'24-02-015 Ind. INTEGRA'!W23</f>
        <v>0</v>
      </c>
      <c r="M11" s="9">
        <f>+'24-02-015 Ind. INTEGRA'!X23</f>
        <v>0</v>
      </c>
      <c r="N11" s="9">
        <f>+'24-02-015 Ind. INTEGRA'!Y23</f>
        <v>0</v>
      </c>
      <c r="O11" s="9">
        <f>+'24-02-015 Ind. INTEGRA'!Z23</f>
        <v>0</v>
      </c>
      <c r="P11" s="9">
        <f>+'24-02-015 Ind. INTEGRA'!AA23</f>
        <v>0</v>
      </c>
      <c r="Q11" s="9">
        <f>+'24-02-015 Ind. INTEGRA'!AB23</f>
        <v>0</v>
      </c>
      <c r="R11" s="9">
        <f>+'24-02-015 Ind. INTEGRA'!AC23</f>
        <v>0</v>
      </c>
      <c r="S11" s="9">
        <f>+'24-02-015 Ind. INTEGRA'!AD23</f>
        <v>0</v>
      </c>
      <c r="T11" s="9">
        <f>+'24-02-015 Ind. INTEGRA'!AE23</f>
        <v>0</v>
      </c>
      <c r="U11" s="9">
        <f>+'24-02-015 Ind. INTEGRA'!AF23</f>
        <v>0</v>
      </c>
      <c r="V11" s="9">
        <f>+'24-02-015 Ind. INTEGRA'!AG23</f>
        <v>0</v>
      </c>
      <c r="W11" s="9">
        <f>+'24-02-015 Ind. INTEGRA'!AH23</f>
        <v>0</v>
      </c>
      <c r="X11" s="16">
        <f>+'24-02-015 Ind. INTEGRA'!AI23</f>
        <v>0</v>
      </c>
      <c r="Y11" s="16">
        <f>+'24-02-015 Ind. INTEGRA'!AJ23</f>
        <v>0</v>
      </c>
    </row>
    <row r="12" spans="1:25" ht="24.75" customHeight="1">
      <c r="A12" s="8" t="s">
        <v>54</v>
      </c>
      <c r="B12" s="9">
        <f>+'24-02-015 Ind. INTEGRA'!J27</f>
        <v>0</v>
      </c>
      <c r="C12" s="9">
        <f>+'24-02-015 Ind. INTEGRA'!K27</f>
        <v>0</v>
      </c>
      <c r="D12" s="9">
        <f>+'24-02-015 Ind. INTEGRA'!M27</f>
        <v>0</v>
      </c>
      <c r="E12" s="9">
        <f>+'24-02-015 Ind. INTEGRA'!N27</f>
        <v>0</v>
      </c>
      <c r="F12" s="9">
        <f>+'24-02-015 Ind. INTEGRA'!O27</f>
        <v>0</v>
      </c>
      <c r="G12" s="9">
        <f>+'24-02-015 Ind. INTEGRA'!R27</f>
        <v>0</v>
      </c>
      <c r="H12" s="9">
        <f>+'24-02-015 Ind. INTEGRA'!S27</f>
        <v>0</v>
      </c>
      <c r="I12" s="9">
        <f>+'24-02-015 Ind. INTEGRA'!T27</f>
        <v>0</v>
      </c>
      <c r="J12" s="9">
        <f>+'24-02-015 Ind. INTEGRA'!U27</f>
        <v>0</v>
      </c>
      <c r="K12" s="9">
        <f>+'24-02-015 Ind. INTEGRA'!V27</f>
        <v>0</v>
      </c>
      <c r="L12" s="9">
        <f>+'24-02-015 Ind. INTEGRA'!W27</f>
        <v>0</v>
      </c>
      <c r="M12" s="9">
        <f>+'24-02-015 Ind. INTEGRA'!X27</f>
        <v>0</v>
      </c>
      <c r="N12" s="9">
        <f>+'24-02-015 Ind. INTEGRA'!Y27</f>
        <v>0</v>
      </c>
      <c r="O12" s="9">
        <f>+'24-02-015 Ind. INTEGRA'!Z27</f>
        <v>0</v>
      </c>
      <c r="P12" s="9">
        <f>+'24-02-015 Ind. INTEGRA'!AA27</f>
        <v>0</v>
      </c>
      <c r="Q12" s="9">
        <f>+'24-02-015 Ind. INTEGRA'!AB27</f>
        <v>0</v>
      </c>
      <c r="R12" s="9">
        <f>+'24-02-015 Ind. INTEGRA'!AC27</f>
        <v>0</v>
      </c>
      <c r="S12" s="9">
        <f>+'24-02-015 Ind. INTEGRA'!AD27</f>
        <v>0</v>
      </c>
      <c r="T12" s="9">
        <f>+'24-02-015 Ind. INTEGRA'!AE27</f>
        <v>0</v>
      </c>
      <c r="U12" s="9">
        <f>+'24-02-015 Ind. INTEGRA'!AF27</f>
        <v>0</v>
      </c>
      <c r="V12" s="9">
        <f>+'24-02-015 Ind. INTEGRA'!AG27</f>
        <v>0</v>
      </c>
      <c r="W12" s="9">
        <f>+'24-02-015 Ind. INTEGRA'!AH27</f>
        <v>0</v>
      </c>
      <c r="X12" s="16">
        <f>+'24-02-015 Ind. INTEGRA'!AI27</f>
        <v>0</v>
      </c>
      <c r="Y12" s="16">
        <f>+'24-02-015 Ind. INTEGRA'!AJ27</f>
        <v>0</v>
      </c>
    </row>
    <row r="13" spans="1:25" ht="24.75" customHeight="1">
      <c r="A13" s="8" t="s">
        <v>57</v>
      </c>
      <c r="B13" s="9">
        <f>+'24-02-015 Ind. INTEGRA'!J31</f>
        <v>0</v>
      </c>
      <c r="C13" s="9">
        <f>+'24-02-015 Ind. INTEGRA'!K31</f>
        <v>0</v>
      </c>
      <c r="D13" s="9">
        <f>+'24-02-015 Ind. INTEGRA'!M31</f>
        <v>0</v>
      </c>
      <c r="E13" s="9">
        <f>+'24-02-015 Ind. INTEGRA'!N31</f>
        <v>0</v>
      </c>
      <c r="F13" s="9">
        <f>+'24-02-015 Ind. INTEGRA'!O31</f>
        <v>0</v>
      </c>
      <c r="G13" s="9">
        <f>+'24-02-015 Ind. INTEGRA'!R31</f>
        <v>0</v>
      </c>
      <c r="H13" s="9">
        <f>+'24-02-015 Ind. INTEGRA'!S31</f>
        <v>0</v>
      </c>
      <c r="I13" s="9">
        <f>+'24-02-015 Ind. INTEGRA'!T31</f>
        <v>0</v>
      </c>
      <c r="J13" s="9">
        <f>+'24-02-015 Ind. INTEGRA'!U31</f>
        <v>0</v>
      </c>
      <c r="K13" s="9">
        <f>+'24-02-015 Ind. INTEGRA'!V31</f>
        <v>0</v>
      </c>
      <c r="L13" s="9">
        <f>+'24-02-015 Ind. INTEGRA'!W31</f>
        <v>0</v>
      </c>
      <c r="M13" s="9">
        <f>+'24-02-015 Ind. INTEGRA'!X31</f>
        <v>0</v>
      </c>
      <c r="N13" s="9">
        <f>+'24-02-015 Ind. INTEGRA'!Y31</f>
        <v>0</v>
      </c>
      <c r="O13" s="9">
        <f>+'24-02-015 Ind. INTEGRA'!Z31</f>
        <v>0</v>
      </c>
      <c r="P13" s="9">
        <f>+'24-02-015 Ind. INTEGRA'!AA31</f>
        <v>0</v>
      </c>
      <c r="Q13" s="9">
        <f>+'24-02-015 Ind. INTEGRA'!AB31</f>
        <v>0</v>
      </c>
      <c r="R13" s="9">
        <f>+'24-02-015 Ind. INTEGRA'!AC31</f>
        <v>0</v>
      </c>
      <c r="S13" s="9">
        <f>+'24-02-015 Ind. INTEGRA'!AD31</f>
        <v>0</v>
      </c>
      <c r="T13" s="9">
        <f>+'24-02-015 Ind. INTEGRA'!AE31</f>
        <v>0</v>
      </c>
      <c r="U13" s="9">
        <f>+'24-02-015 Ind. INTEGRA'!AF31</f>
        <v>0</v>
      </c>
      <c r="V13" s="9">
        <f>+'24-02-015 Ind. INTEGRA'!AG31</f>
        <v>0</v>
      </c>
      <c r="W13" s="9">
        <f>+'24-02-015 Ind. INTEGRA'!AH31</f>
        <v>0</v>
      </c>
      <c r="X13" s="16">
        <f>+'24-02-015 Ind. INTEGRA'!AI31</f>
        <v>0</v>
      </c>
      <c r="Y13" s="16">
        <f>+'24-02-015 Ind. INTEGRA'!AJ31</f>
        <v>0</v>
      </c>
    </row>
    <row r="14" spans="1:25" ht="24.75" customHeight="1">
      <c r="A14" s="8" t="s">
        <v>59</v>
      </c>
      <c r="B14" s="9">
        <f>+'24-02-015 Ind. INTEGRA'!J35</f>
        <v>0</v>
      </c>
      <c r="C14" s="9">
        <f>+'24-02-015 Ind. INTEGRA'!K35</f>
        <v>0</v>
      </c>
      <c r="D14" s="9">
        <f>+'24-02-015 Ind. INTEGRA'!M35</f>
        <v>0</v>
      </c>
      <c r="E14" s="9">
        <f>+'24-02-015 Ind. INTEGRA'!N35</f>
        <v>0</v>
      </c>
      <c r="F14" s="9">
        <f>+'24-02-015 Ind. INTEGRA'!O35</f>
        <v>0</v>
      </c>
      <c r="G14" s="9">
        <f>+'24-02-015 Ind. INTEGRA'!R35</f>
        <v>0</v>
      </c>
      <c r="H14" s="9">
        <f>+'24-02-015 Ind. INTEGRA'!S35</f>
        <v>0</v>
      </c>
      <c r="I14" s="9">
        <f>+'24-02-015 Ind. INTEGRA'!T35</f>
        <v>0</v>
      </c>
      <c r="J14" s="9">
        <f>+'24-02-015 Ind. INTEGRA'!U35</f>
        <v>0</v>
      </c>
      <c r="K14" s="9">
        <f>+'24-02-015 Ind. INTEGRA'!V35</f>
        <v>0</v>
      </c>
      <c r="L14" s="9">
        <f>+'24-02-015 Ind. INTEGRA'!W35</f>
        <v>0</v>
      </c>
      <c r="M14" s="9">
        <f>+'24-02-015 Ind. INTEGRA'!X35</f>
        <v>0</v>
      </c>
      <c r="N14" s="9">
        <f>+'24-02-015 Ind. INTEGRA'!Y35</f>
        <v>0</v>
      </c>
      <c r="O14" s="9">
        <f>+'24-02-015 Ind. INTEGRA'!Z35</f>
        <v>0</v>
      </c>
      <c r="P14" s="9">
        <f>+'24-02-015 Ind. INTEGRA'!AA35</f>
        <v>0</v>
      </c>
      <c r="Q14" s="9">
        <f>+'24-02-015 Ind. INTEGRA'!AB35</f>
        <v>0</v>
      </c>
      <c r="R14" s="9">
        <f>+'24-02-015 Ind. INTEGRA'!AC35</f>
        <v>0</v>
      </c>
      <c r="S14" s="9">
        <f>+'24-02-015 Ind. INTEGRA'!AD35</f>
        <v>0</v>
      </c>
      <c r="T14" s="9">
        <f>+'24-02-015 Ind. INTEGRA'!AE35</f>
        <v>0</v>
      </c>
      <c r="U14" s="9">
        <f>+'24-02-015 Ind. INTEGRA'!AF35</f>
        <v>0</v>
      </c>
      <c r="V14" s="9">
        <f>+'24-02-015 Ind. INTEGRA'!AG35</f>
        <v>0</v>
      </c>
      <c r="W14" s="9">
        <f>+'24-02-015 Ind. INTEGRA'!AH35</f>
        <v>0</v>
      </c>
      <c r="X14" s="16">
        <f>+'24-02-015 Ind. INTEGRA'!AI35</f>
        <v>0</v>
      </c>
      <c r="Y14" s="16">
        <f>+'24-02-015 Ind. INTEGRA'!AJ35</f>
        <v>0</v>
      </c>
    </row>
    <row r="15" spans="1:25" ht="24.75" customHeight="1">
      <c r="A15" s="8" t="s">
        <v>61</v>
      </c>
      <c r="B15" s="9">
        <f>+'24-02-015 Ind. INTEGRA'!J39</f>
        <v>0</v>
      </c>
      <c r="C15" s="9">
        <f>+'24-02-015 Ind. INTEGRA'!K39</f>
        <v>0</v>
      </c>
      <c r="D15" s="9">
        <f>+'24-02-015 Ind. INTEGRA'!M39</f>
        <v>0</v>
      </c>
      <c r="E15" s="9">
        <f>+'24-02-015 Ind. INTEGRA'!N39</f>
        <v>0</v>
      </c>
      <c r="F15" s="9">
        <f>+'24-02-015 Ind. INTEGRA'!O39</f>
        <v>0</v>
      </c>
      <c r="G15" s="9">
        <f>+'24-02-015 Ind. INTEGRA'!R39</f>
        <v>0</v>
      </c>
      <c r="H15" s="9">
        <f>+'24-02-015 Ind. INTEGRA'!S39</f>
        <v>0</v>
      </c>
      <c r="I15" s="9">
        <f>+'24-02-015 Ind. INTEGRA'!T39</f>
        <v>0</v>
      </c>
      <c r="J15" s="9">
        <f>+'24-02-015 Ind. INTEGRA'!U39</f>
        <v>0</v>
      </c>
      <c r="K15" s="9">
        <f>+'24-02-015 Ind. INTEGRA'!V39</f>
        <v>0</v>
      </c>
      <c r="L15" s="9">
        <f>+'24-02-015 Ind. INTEGRA'!W39</f>
        <v>0</v>
      </c>
      <c r="M15" s="9">
        <f>+'24-02-015 Ind. INTEGRA'!X39</f>
        <v>0</v>
      </c>
      <c r="N15" s="9">
        <f>+'24-02-015 Ind. INTEGRA'!Y39</f>
        <v>0</v>
      </c>
      <c r="O15" s="9">
        <f>+'24-02-015 Ind. INTEGRA'!Z39</f>
        <v>0</v>
      </c>
      <c r="P15" s="9">
        <f>+'24-02-015 Ind. INTEGRA'!AA39</f>
        <v>0</v>
      </c>
      <c r="Q15" s="9">
        <f>+'24-02-015 Ind. INTEGRA'!AB39</f>
        <v>0</v>
      </c>
      <c r="R15" s="9">
        <f>+'24-02-015 Ind. INTEGRA'!AC39</f>
        <v>0</v>
      </c>
      <c r="S15" s="9">
        <f>+'24-02-015 Ind. INTEGRA'!AD39</f>
        <v>0</v>
      </c>
      <c r="T15" s="9">
        <f>+'24-02-015 Ind. INTEGRA'!AE39</f>
        <v>0</v>
      </c>
      <c r="U15" s="9">
        <f>+'24-02-015 Ind. INTEGRA'!AF39</f>
        <v>0</v>
      </c>
      <c r="V15" s="9">
        <f>+'24-02-015 Ind. INTEGRA'!AG39</f>
        <v>0</v>
      </c>
      <c r="W15" s="9">
        <f>+'24-02-015 Ind. INTEGRA'!AH39</f>
        <v>0</v>
      </c>
      <c r="X15" s="16">
        <f>+'24-02-015 Ind. INTEGRA'!AI39</f>
        <v>0</v>
      </c>
      <c r="Y15" s="16">
        <f>+'24-02-015 Ind. INTEGRA'!AJ39</f>
        <v>0</v>
      </c>
    </row>
    <row r="16" spans="1:25" ht="24.75" customHeight="1">
      <c r="A16" s="8" t="s">
        <v>63</v>
      </c>
      <c r="B16" s="9">
        <f>+'24-02-015 Ind. INTEGRA'!J43</f>
        <v>0</v>
      </c>
      <c r="C16" s="9">
        <f>+'24-02-015 Ind. INTEGRA'!K43</f>
        <v>0</v>
      </c>
      <c r="D16" s="9">
        <f>+'24-02-015 Ind. INTEGRA'!M43</f>
        <v>0</v>
      </c>
      <c r="E16" s="9">
        <f>+'24-02-015 Ind. INTEGRA'!N43</f>
        <v>0</v>
      </c>
      <c r="F16" s="9">
        <f>+'24-02-015 Ind. INTEGRA'!O43</f>
        <v>0</v>
      </c>
      <c r="G16" s="9">
        <f>+'24-02-015 Ind. INTEGRA'!R43</f>
        <v>0</v>
      </c>
      <c r="H16" s="9">
        <f>+'24-02-015 Ind. INTEGRA'!S43</f>
        <v>0</v>
      </c>
      <c r="I16" s="9">
        <f>+'24-02-015 Ind. INTEGRA'!T43</f>
        <v>0</v>
      </c>
      <c r="J16" s="9">
        <f>+'24-02-015 Ind. INTEGRA'!U43</f>
        <v>0</v>
      </c>
      <c r="K16" s="9">
        <f>+'24-02-015 Ind. INTEGRA'!V43</f>
        <v>0</v>
      </c>
      <c r="L16" s="9">
        <f>+'24-02-015 Ind. INTEGRA'!W43</f>
        <v>0</v>
      </c>
      <c r="M16" s="9">
        <f>+'24-02-015 Ind. INTEGRA'!X43</f>
        <v>0</v>
      </c>
      <c r="N16" s="9">
        <f>+'24-02-015 Ind. INTEGRA'!Y43</f>
        <v>0</v>
      </c>
      <c r="O16" s="9">
        <f>+'24-02-015 Ind. INTEGRA'!Z43</f>
        <v>0</v>
      </c>
      <c r="P16" s="9">
        <f>+'24-02-015 Ind. INTEGRA'!AA43</f>
        <v>0</v>
      </c>
      <c r="Q16" s="9">
        <f>+'24-02-015 Ind. INTEGRA'!AB43</f>
        <v>0</v>
      </c>
      <c r="R16" s="9">
        <f>+'24-02-015 Ind. INTEGRA'!AC43</f>
        <v>0</v>
      </c>
      <c r="S16" s="9">
        <f>+'24-02-015 Ind. INTEGRA'!AD43</f>
        <v>0</v>
      </c>
      <c r="T16" s="9">
        <f>+'24-02-015 Ind. INTEGRA'!AE43</f>
        <v>0</v>
      </c>
      <c r="U16" s="9">
        <f>+'24-02-015 Ind. INTEGRA'!AF43</f>
        <v>0</v>
      </c>
      <c r="V16" s="9">
        <f>+'24-02-015 Ind. INTEGRA'!AG43</f>
        <v>0</v>
      </c>
      <c r="W16" s="9">
        <f>+'24-02-015 Ind. INTEGRA'!AH43</f>
        <v>0</v>
      </c>
      <c r="X16" s="16">
        <f>+'24-02-015 Ind. INTEGRA'!AI43</f>
        <v>0</v>
      </c>
      <c r="Y16" s="16">
        <f>+'24-02-015 Ind. INTEGRA'!AJ43</f>
        <v>0</v>
      </c>
    </row>
    <row r="17" spans="1:25" ht="24.75" customHeight="1">
      <c r="A17" s="8" t="s">
        <v>66</v>
      </c>
      <c r="B17" s="9">
        <f>+'24-02-015 Ind. INTEGRA'!J47</f>
        <v>0</v>
      </c>
      <c r="C17" s="9">
        <f>+'24-02-015 Ind. INTEGRA'!K47</f>
        <v>0</v>
      </c>
      <c r="D17" s="9">
        <f>+'24-02-015 Ind. INTEGRA'!M47</f>
        <v>0</v>
      </c>
      <c r="E17" s="9">
        <f>+'24-02-015 Ind. INTEGRA'!N47</f>
        <v>0</v>
      </c>
      <c r="F17" s="9">
        <f>+'24-02-015 Ind. INTEGRA'!O47</f>
        <v>0</v>
      </c>
      <c r="G17" s="9">
        <f>+'24-02-015 Ind. INTEGRA'!R47</f>
        <v>0</v>
      </c>
      <c r="H17" s="9">
        <f>+'24-02-015 Ind. INTEGRA'!S47</f>
        <v>0</v>
      </c>
      <c r="I17" s="9">
        <f>+'24-02-015 Ind. INTEGRA'!T47</f>
        <v>0</v>
      </c>
      <c r="J17" s="9">
        <f>+'24-02-015 Ind. INTEGRA'!U47</f>
        <v>0</v>
      </c>
      <c r="K17" s="9">
        <f>+'24-02-015 Ind. INTEGRA'!V47</f>
        <v>0</v>
      </c>
      <c r="L17" s="9">
        <f>+'24-02-015 Ind. INTEGRA'!W47</f>
        <v>0</v>
      </c>
      <c r="M17" s="9">
        <f>+'24-02-015 Ind. INTEGRA'!X47</f>
        <v>0</v>
      </c>
      <c r="N17" s="9">
        <f>+'24-02-015 Ind. INTEGRA'!Y47</f>
        <v>0</v>
      </c>
      <c r="O17" s="9">
        <f>+'24-02-015 Ind. INTEGRA'!Z47</f>
        <v>0</v>
      </c>
      <c r="P17" s="9">
        <f>+'24-02-015 Ind. INTEGRA'!AA47</f>
        <v>0</v>
      </c>
      <c r="Q17" s="9">
        <f>+'24-02-015 Ind. INTEGRA'!AB47</f>
        <v>0</v>
      </c>
      <c r="R17" s="9">
        <f>+'24-02-015 Ind. INTEGRA'!AC47</f>
        <v>0</v>
      </c>
      <c r="S17" s="9">
        <f>+'24-02-015 Ind. INTEGRA'!AD47</f>
        <v>0</v>
      </c>
      <c r="T17" s="9">
        <f>+'24-02-015 Ind. INTEGRA'!AE47</f>
        <v>0</v>
      </c>
      <c r="U17" s="9">
        <f>+'24-02-015 Ind. INTEGRA'!AF47</f>
        <v>0</v>
      </c>
      <c r="V17" s="9">
        <f>+'24-02-015 Ind. INTEGRA'!AG47</f>
        <v>0</v>
      </c>
      <c r="W17" s="9">
        <f>+'24-02-015 Ind. INTEGRA'!AH47</f>
        <v>0</v>
      </c>
      <c r="X17" s="16">
        <f>+'24-02-015 Ind. INTEGRA'!AI47</f>
        <v>0</v>
      </c>
      <c r="Y17" s="16">
        <f>+'24-02-015 Ind. INTEGRA'!AJ44</f>
        <v>0</v>
      </c>
    </row>
    <row r="18" spans="1:25" ht="24.75" customHeight="1">
      <c r="A18" s="8" t="s">
        <v>68</v>
      </c>
      <c r="B18" s="9">
        <f>+'24-02-015 Ind. INTEGRA'!J51</f>
        <v>0</v>
      </c>
      <c r="C18" s="9">
        <f>+'24-02-015 Ind. INTEGRA'!K51</f>
        <v>0</v>
      </c>
      <c r="D18" s="9">
        <f>+'24-02-015 Ind. INTEGRA'!M51</f>
        <v>0</v>
      </c>
      <c r="E18" s="9">
        <f>+'24-02-015 Ind. INTEGRA'!N51</f>
        <v>0</v>
      </c>
      <c r="F18" s="9">
        <f>+'24-02-015 Ind. INTEGRA'!O51</f>
        <v>0</v>
      </c>
      <c r="G18" s="9">
        <f>+'24-02-015 Ind. INTEGRA'!R51</f>
        <v>0</v>
      </c>
      <c r="H18" s="9">
        <f>+'24-02-015 Ind. INTEGRA'!S51</f>
        <v>0</v>
      </c>
      <c r="I18" s="9">
        <f>+'24-02-015 Ind. INTEGRA'!T51</f>
        <v>0</v>
      </c>
      <c r="J18" s="9">
        <f>+'24-02-015 Ind. INTEGRA'!U51</f>
        <v>0</v>
      </c>
      <c r="K18" s="9">
        <f>+'24-02-015 Ind. INTEGRA'!V51</f>
        <v>0</v>
      </c>
      <c r="L18" s="9">
        <f>+'24-02-015 Ind. INTEGRA'!W51</f>
        <v>0</v>
      </c>
      <c r="M18" s="9">
        <f>+'24-02-015 Ind. INTEGRA'!X51</f>
        <v>0</v>
      </c>
      <c r="N18" s="9">
        <f>+'24-02-015 Ind. INTEGRA'!Y51</f>
        <v>0</v>
      </c>
      <c r="O18" s="9">
        <f>+'24-02-015 Ind. INTEGRA'!Z51</f>
        <v>0</v>
      </c>
      <c r="P18" s="9">
        <f>+'24-02-015 Ind. INTEGRA'!AA51</f>
        <v>0</v>
      </c>
      <c r="Q18" s="9">
        <f>+'24-02-015 Ind. INTEGRA'!AB51</f>
        <v>0</v>
      </c>
      <c r="R18" s="9">
        <f>+'24-02-015 Ind. INTEGRA'!AC51</f>
        <v>0</v>
      </c>
      <c r="S18" s="9">
        <f>+'24-02-015 Ind. INTEGRA'!AD51</f>
        <v>0</v>
      </c>
      <c r="T18" s="9">
        <f>+'24-02-015 Ind. INTEGRA'!AE51</f>
        <v>0</v>
      </c>
      <c r="U18" s="9">
        <f>+'24-02-015 Ind. INTEGRA'!AF51</f>
        <v>0</v>
      </c>
      <c r="V18" s="9">
        <f>+'24-02-015 Ind. INTEGRA'!AG51</f>
        <v>0</v>
      </c>
      <c r="W18" s="9">
        <f>+'24-02-015 Ind. INTEGRA'!AH51</f>
        <v>0</v>
      </c>
      <c r="X18" s="16">
        <f>+'24-02-015 Ind. INTEGRA'!AI51</f>
        <v>0</v>
      </c>
      <c r="Y18" s="16">
        <f>+'24-02-015 Ind. INTEGRA'!AJ51</f>
        <v>0</v>
      </c>
    </row>
    <row r="19" spans="1:25" ht="24.75" customHeight="1">
      <c r="A19" s="8" t="s">
        <v>70</v>
      </c>
      <c r="B19" s="9">
        <f>+'24-02-015 Ind. INTEGRA'!J55</f>
        <v>0</v>
      </c>
      <c r="C19" s="9">
        <f>+'24-02-015 Ind. INTEGRA'!K55</f>
        <v>0</v>
      </c>
      <c r="D19" s="9">
        <f>+'24-02-015 Ind. INTEGRA'!M55</f>
        <v>0</v>
      </c>
      <c r="E19" s="9">
        <f>+'24-02-015 Ind. INTEGRA'!N55</f>
        <v>0</v>
      </c>
      <c r="F19" s="9">
        <f>+'24-02-015 Ind. INTEGRA'!O55</f>
        <v>0</v>
      </c>
      <c r="G19" s="9">
        <f>+'24-02-015 Ind. INTEGRA'!R55</f>
        <v>0</v>
      </c>
      <c r="H19" s="9">
        <f>+'24-02-015 Ind. INTEGRA'!S55</f>
        <v>0</v>
      </c>
      <c r="I19" s="9">
        <f>+'24-02-015 Ind. INTEGRA'!T55</f>
        <v>0</v>
      </c>
      <c r="J19" s="9">
        <f>+'24-02-015 Ind. INTEGRA'!U55</f>
        <v>0</v>
      </c>
      <c r="K19" s="9">
        <f>+'24-02-015 Ind. INTEGRA'!V55</f>
        <v>0</v>
      </c>
      <c r="L19" s="9">
        <f>+'24-02-015 Ind. INTEGRA'!W55</f>
        <v>0</v>
      </c>
      <c r="M19" s="9">
        <f>+'24-02-015 Ind. INTEGRA'!X55</f>
        <v>0</v>
      </c>
      <c r="N19" s="9">
        <f>+'24-02-015 Ind. INTEGRA'!Y55</f>
        <v>0</v>
      </c>
      <c r="O19" s="9">
        <f>+'24-02-015 Ind. INTEGRA'!Z55</f>
        <v>0</v>
      </c>
      <c r="P19" s="9">
        <f>+'24-02-015 Ind. INTEGRA'!AA55</f>
        <v>0</v>
      </c>
      <c r="Q19" s="9">
        <f>+'24-02-015 Ind. INTEGRA'!AB55</f>
        <v>0</v>
      </c>
      <c r="R19" s="9">
        <f>+'24-02-015 Ind. INTEGRA'!AC55</f>
        <v>0</v>
      </c>
      <c r="S19" s="9">
        <f>+'24-02-015 Ind. INTEGRA'!AD55</f>
        <v>0</v>
      </c>
      <c r="T19" s="9">
        <f>+'24-02-015 Ind. INTEGRA'!AE55</f>
        <v>0</v>
      </c>
      <c r="U19" s="9">
        <f>+'24-02-015 Ind. INTEGRA'!AF55</f>
        <v>0</v>
      </c>
      <c r="V19" s="9">
        <f>+'24-02-015 Ind. INTEGRA'!AG55</f>
        <v>0</v>
      </c>
      <c r="W19" s="9">
        <f>+'24-02-015 Ind. INTEGRA'!AH55</f>
        <v>0</v>
      </c>
      <c r="X19" s="16">
        <f>+'24-02-015 Ind. INTEGRA'!AI55</f>
        <v>0</v>
      </c>
      <c r="Y19" s="16">
        <f>+'24-02-015 Ind. INTEGRA'!AJ55</f>
        <v>0</v>
      </c>
    </row>
    <row r="20" spans="1:25" ht="24.75" customHeight="1">
      <c r="A20" s="10" t="s">
        <v>72</v>
      </c>
      <c r="B20" s="9">
        <f>+'24-02-015 Ind. INTEGRA'!J59</f>
        <v>0</v>
      </c>
      <c r="C20" s="9">
        <f>+'24-02-015 Ind. INTEGRA'!K59</f>
        <v>0</v>
      </c>
      <c r="D20" s="9">
        <f>+'24-02-015 Ind. INTEGRA'!M59</f>
        <v>0</v>
      </c>
      <c r="E20" s="9">
        <f>+'24-02-015 Ind. INTEGRA'!N59</f>
        <v>0</v>
      </c>
      <c r="F20" s="9">
        <f>+'24-02-015 Ind. INTEGRA'!O59</f>
        <v>0</v>
      </c>
      <c r="G20" s="9">
        <f>+'24-02-015 Ind. INTEGRA'!R59</f>
        <v>0</v>
      </c>
      <c r="H20" s="9">
        <f>+'24-02-015 Ind. INTEGRA'!S59</f>
        <v>0</v>
      </c>
      <c r="I20" s="9">
        <f>+'24-02-015 Ind. INTEGRA'!T59</f>
        <v>0</v>
      </c>
      <c r="J20" s="9">
        <f>+'24-02-015 Ind. INTEGRA'!U59</f>
        <v>0</v>
      </c>
      <c r="K20" s="9">
        <f>+'24-02-015 Ind. INTEGRA'!V59</f>
        <v>0</v>
      </c>
      <c r="L20" s="9">
        <f>+'24-02-015 Ind. INTEGRA'!W59</f>
        <v>0</v>
      </c>
      <c r="M20" s="9">
        <f>+'24-02-015 Ind. INTEGRA'!X59</f>
        <v>0</v>
      </c>
      <c r="N20" s="9">
        <f>+'24-02-015 Ind. INTEGRA'!Y59</f>
        <v>0</v>
      </c>
      <c r="O20" s="9">
        <f>+'24-02-015 Ind. INTEGRA'!Z59</f>
        <v>0</v>
      </c>
      <c r="P20" s="9">
        <f>+'24-02-015 Ind. INTEGRA'!AA59</f>
        <v>0</v>
      </c>
      <c r="Q20" s="9">
        <f>+'24-02-015 Ind. INTEGRA'!AB59</f>
        <v>0</v>
      </c>
      <c r="R20" s="9">
        <f>+'24-02-015 Ind. INTEGRA'!AC59</f>
        <v>0</v>
      </c>
      <c r="S20" s="9">
        <f>+'24-02-015 Ind. INTEGRA'!AD59</f>
        <v>0</v>
      </c>
      <c r="T20" s="9">
        <f>+'24-02-015 Ind. INTEGRA'!AE59</f>
        <v>0</v>
      </c>
      <c r="U20" s="9">
        <f>+'24-02-015 Ind. INTEGRA'!AF59</f>
        <v>0</v>
      </c>
      <c r="V20" s="9">
        <f>+'24-02-015 Ind. INTEGRA'!AG59</f>
        <v>0</v>
      </c>
      <c r="W20" s="9">
        <f>+'24-02-015 Ind. INTEGRA'!AH59</f>
        <v>0</v>
      </c>
      <c r="X20" s="16">
        <f>+'24-02-015 Ind. INTEGRA'!AI59</f>
        <v>0</v>
      </c>
      <c r="Y20" s="16">
        <f>+'24-02-015 Ind. INTEGRA'!AJ59</f>
        <v>0</v>
      </c>
    </row>
    <row r="21" spans="1:25" ht="24.75" customHeight="1">
      <c r="A21" s="10" t="s">
        <v>74</v>
      </c>
      <c r="B21" s="9">
        <f>+'24-02-015 Ind. INTEGRA'!J63</f>
        <v>0</v>
      </c>
      <c r="C21" s="9">
        <f>+'24-02-015 Ind. INTEGRA'!K63</f>
        <v>0</v>
      </c>
      <c r="D21" s="9">
        <f>+'24-02-015 Ind. INTEGRA'!M63</f>
        <v>0</v>
      </c>
      <c r="E21" s="9">
        <f>+'24-02-015 Ind. INTEGRA'!N63</f>
        <v>0</v>
      </c>
      <c r="F21" s="9">
        <f>+'24-02-015 Ind. INTEGRA'!O63</f>
        <v>0</v>
      </c>
      <c r="G21" s="9">
        <f>+'24-02-015 Ind. INTEGRA'!R63</f>
        <v>0</v>
      </c>
      <c r="H21" s="9">
        <f>+'24-02-015 Ind. INTEGRA'!S63</f>
        <v>0</v>
      </c>
      <c r="I21" s="9">
        <f>+'24-02-015 Ind. INTEGRA'!T63</f>
        <v>0</v>
      </c>
      <c r="J21" s="9">
        <f>+'24-02-015 Ind. INTEGRA'!U63</f>
        <v>0</v>
      </c>
      <c r="K21" s="9">
        <f>+'24-02-015 Ind. INTEGRA'!V63</f>
        <v>0</v>
      </c>
      <c r="L21" s="9">
        <f>+'24-02-015 Ind. INTEGRA'!W63</f>
        <v>0</v>
      </c>
      <c r="M21" s="9">
        <f>+'24-02-015 Ind. INTEGRA'!X63</f>
        <v>0</v>
      </c>
      <c r="N21" s="9">
        <f>+'24-02-015 Ind. INTEGRA'!Y63</f>
        <v>0</v>
      </c>
      <c r="O21" s="9">
        <f>+'24-02-015 Ind. INTEGRA'!Z63</f>
        <v>0</v>
      </c>
      <c r="P21" s="9">
        <f>+'24-02-015 Ind. INTEGRA'!AA63</f>
        <v>0</v>
      </c>
      <c r="Q21" s="9">
        <f>+'24-02-015 Ind. INTEGRA'!AB63</f>
        <v>0</v>
      </c>
      <c r="R21" s="9">
        <f>+'24-02-015 Ind. INTEGRA'!AC63</f>
        <v>0</v>
      </c>
      <c r="S21" s="9">
        <f>+'24-02-015 Ind. INTEGRA'!AD63</f>
        <v>0</v>
      </c>
      <c r="T21" s="9">
        <f>+'24-02-015 Ind. INTEGRA'!AE63</f>
        <v>0</v>
      </c>
      <c r="U21" s="9">
        <f>+'24-02-015 Ind. INTEGRA'!AF63</f>
        <v>0</v>
      </c>
      <c r="V21" s="9">
        <f>+'24-02-015 Ind. INTEGRA'!AG63</f>
        <v>0</v>
      </c>
      <c r="W21" s="9">
        <f>+'24-02-015 Ind. INTEGRA'!AH63</f>
        <v>0</v>
      </c>
      <c r="X21" s="16">
        <f>+'24-02-015 Ind. INTEGRA'!AI63</f>
        <v>0</v>
      </c>
      <c r="Y21" s="16">
        <f>+'24-02-015 Ind. INTEGRA'!AJ63</f>
        <v>0</v>
      </c>
    </row>
    <row r="22" spans="1:25" ht="24.75" customHeight="1">
      <c r="A22" s="10" t="s">
        <v>76</v>
      </c>
      <c r="B22" s="9">
        <f>+'24-02-015 Ind. INTEGRA'!J67</f>
        <v>0</v>
      </c>
      <c r="C22" s="9">
        <f>+'24-02-015 Ind. INTEGRA'!K67</f>
        <v>0</v>
      </c>
      <c r="D22" s="9">
        <f>+'24-02-015 Ind. INTEGRA'!M64</f>
        <v>0</v>
      </c>
      <c r="E22" s="9">
        <f>+'24-02-015 Ind. INTEGRA'!N64</f>
        <v>0</v>
      </c>
      <c r="F22" s="9">
        <f>+'24-02-015 Ind. INTEGRA'!O64</f>
        <v>0</v>
      </c>
      <c r="G22" s="9">
        <f>+'24-02-015 Ind. INTEGRA'!R64</f>
        <v>0</v>
      </c>
      <c r="H22" s="9">
        <f>+'24-02-015 Ind. INTEGRA'!S64</f>
        <v>0</v>
      </c>
      <c r="I22" s="9">
        <f>+'24-02-015 Ind. INTEGRA'!T64</f>
        <v>0</v>
      </c>
      <c r="J22" s="9">
        <f>+'24-02-015 Ind. INTEGRA'!U67</f>
        <v>0</v>
      </c>
      <c r="K22" s="9">
        <f>+'24-02-015 Ind. INTEGRA'!V64</f>
        <v>0</v>
      </c>
      <c r="L22" s="9">
        <f>+'24-02-015 Ind. INTEGRA'!W64</f>
        <v>0</v>
      </c>
      <c r="M22" s="9">
        <f>+'24-02-015 Ind. INTEGRA'!X64</f>
        <v>0</v>
      </c>
      <c r="N22" s="9">
        <f>+'24-02-015 Ind. INTEGRA'!Y67</f>
        <v>0</v>
      </c>
      <c r="O22" s="9">
        <f>+'24-02-015 Ind. INTEGRA'!Z64</f>
        <v>0</v>
      </c>
      <c r="P22" s="9">
        <f>+'24-02-015 Ind. INTEGRA'!AA64</f>
        <v>0</v>
      </c>
      <c r="Q22" s="9">
        <f>+'24-02-015 Ind. INTEGRA'!AB64</f>
        <v>0</v>
      </c>
      <c r="R22" s="9">
        <f>+'24-02-015 Ind. INTEGRA'!AC67</f>
        <v>0</v>
      </c>
      <c r="S22" s="9">
        <f>+'24-02-015 Ind. INTEGRA'!AD64</f>
        <v>0</v>
      </c>
      <c r="T22" s="9">
        <f>+'24-02-015 Ind. INTEGRA'!AE64</f>
        <v>0</v>
      </c>
      <c r="U22" s="9">
        <f>+'24-02-015 Ind. INTEGRA'!AF64</f>
        <v>0</v>
      </c>
      <c r="V22" s="9">
        <f>+'24-02-015 Ind. INTEGRA'!AG67</f>
        <v>0</v>
      </c>
      <c r="W22" s="9">
        <f>+'24-02-015 Ind. INTEGRA'!AH67</f>
        <v>0</v>
      </c>
      <c r="X22" s="16">
        <f>+'24-02-015 Ind. INTEGRA'!AI67</f>
        <v>0</v>
      </c>
      <c r="Y22" s="16">
        <f>+'24-02-015 Ind. INTEGRA'!AJ67</f>
        <v>0</v>
      </c>
    </row>
    <row r="23" spans="1:25" ht="24.75" customHeight="1">
      <c r="A23" s="10" t="s">
        <v>78</v>
      </c>
      <c r="B23" s="9">
        <f>+'24-02-015 Ind. INTEGRA'!J71</f>
        <v>0</v>
      </c>
      <c r="C23" s="9">
        <f>+'24-02-015 Ind. INTEGRA'!K71</f>
        <v>0</v>
      </c>
      <c r="D23" s="9">
        <f>+'24-02-015 Ind. INTEGRA'!M71</f>
        <v>0</v>
      </c>
      <c r="E23" s="9">
        <f>+'24-02-015 Ind. INTEGRA'!N71</f>
        <v>0</v>
      </c>
      <c r="F23" s="9">
        <f>+'24-02-015 Ind. INTEGRA'!O71</f>
        <v>0</v>
      </c>
      <c r="G23" s="9">
        <f>+'24-02-015 Ind. INTEGRA'!R71</f>
        <v>0</v>
      </c>
      <c r="H23" s="9">
        <f>+'24-02-015 Ind. INTEGRA'!S71</f>
        <v>0</v>
      </c>
      <c r="I23" s="9">
        <f>+'24-02-015 Ind. INTEGRA'!T71</f>
        <v>0</v>
      </c>
      <c r="J23" s="9">
        <f>+'24-02-015 Ind. INTEGRA'!U71</f>
        <v>0</v>
      </c>
      <c r="K23" s="9">
        <f>+'24-02-015 Ind. INTEGRA'!V71</f>
        <v>0</v>
      </c>
      <c r="L23" s="9">
        <f>+'24-02-015 Ind. INTEGRA'!W71</f>
        <v>0</v>
      </c>
      <c r="M23" s="9">
        <f>+'24-02-015 Ind. INTEGRA'!X71</f>
        <v>0</v>
      </c>
      <c r="N23" s="9">
        <f>+'24-02-015 Ind. INTEGRA'!Y71</f>
        <v>0</v>
      </c>
      <c r="O23" s="9">
        <f>+'24-02-015 Ind. INTEGRA'!Z71</f>
        <v>0</v>
      </c>
      <c r="P23" s="9">
        <f>+'24-02-015 Ind. INTEGRA'!AA71</f>
        <v>0</v>
      </c>
      <c r="Q23" s="9">
        <f>+'24-02-015 Ind. INTEGRA'!AB71</f>
        <v>0</v>
      </c>
      <c r="R23" s="9">
        <f>+'24-02-015 Ind. INTEGRA'!AC71</f>
        <v>0</v>
      </c>
      <c r="S23" s="9">
        <f>+'24-02-015 Ind. INTEGRA'!AD71</f>
        <v>0</v>
      </c>
      <c r="T23" s="9">
        <f>+'24-02-015 Ind. INTEGRA'!AE71</f>
        <v>0</v>
      </c>
      <c r="U23" s="9">
        <f>+'24-02-015 Ind. INTEGRA'!AF71</f>
        <v>0</v>
      </c>
      <c r="V23" s="9">
        <f>+'24-02-015 Ind. INTEGRA'!AG71</f>
        <v>0</v>
      </c>
      <c r="W23" s="9">
        <f>+'24-02-015 Ind. INTEGRA'!AH71</f>
        <v>0</v>
      </c>
      <c r="X23" s="16">
        <f>+'24-02-015 Ind. INTEGRA'!AI71</f>
        <v>0</v>
      </c>
      <c r="Y23" s="16">
        <f>+'24-02-015 Ind. INTEGRA'!AJ71</f>
        <v>0</v>
      </c>
    </row>
    <row r="24" spans="1:25" ht="24.75" customHeight="1">
      <c r="A24" s="11" t="s">
        <v>80</v>
      </c>
      <c r="B24" s="9">
        <f>+'24-02-015 Ind. INTEGRA'!J75</f>
        <v>2325944000</v>
      </c>
      <c r="C24" s="9">
        <f>+'24-02-015 Ind. INTEGRA'!K75</f>
        <v>2325944000</v>
      </c>
      <c r="D24" s="9">
        <f>+'24-02-015 Ind. INTEGRA'!M75</f>
        <v>0</v>
      </c>
      <c r="E24" s="9">
        <f>+'24-02-015 Ind. INTEGRA'!N75</f>
        <v>0</v>
      </c>
      <c r="F24" s="9">
        <f>+'24-02-015 Ind. INTEGRA'!O75</f>
        <v>0</v>
      </c>
      <c r="G24" s="9">
        <f>+'24-02-015 Ind. INTEGRA'!R75</f>
        <v>0</v>
      </c>
      <c r="H24" s="9">
        <f>+'24-02-015 Ind. INTEGRA'!S75</f>
        <v>0</v>
      </c>
      <c r="I24" s="9">
        <f>+'24-02-015 Ind. INTEGRA'!T75</f>
        <v>0</v>
      </c>
      <c r="J24" s="9">
        <f>+'24-02-015 Ind. INTEGRA'!U75</f>
        <v>0</v>
      </c>
      <c r="K24" s="9">
        <f>+'24-02-015 Ind. INTEGRA'!V75</f>
        <v>0</v>
      </c>
      <c r="L24" s="9">
        <f>+'24-02-015 Ind. INTEGRA'!W75</f>
        <v>0</v>
      </c>
      <c r="M24" s="9">
        <f>+'24-02-015 Ind. INTEGRA'!X75</f>
        <v>0</v>
      </c>
      <c r="N24" s="9">
        <f>+'24-02-015 Ind. INTEGRA'!Y75</f>
        <v>0</v>
      </c>
      <c r="O24" s="9">
        <f>+'24-02-015 Ind. INTEGRA'!Z75</f>
        <v>0</v>
      </c>
      <c r="P24" s="9">
        <f>+'24-02-015 Ind. INTEGRA'!AA75</f>
        <v>0</v>
      </c>
      <c r="Q24" s="9">
        <f>+'24-02-015 Ind. INTEGRA'!AB75</f>
        <v>1628160800</v>
      </c>
      <c r="R24" s="9">
        <f>+'24-02-015 Ind. INTEGRA'!AC75</f>
        <v>1628160800</v>
      </c>
      <c r="S24" s="9">
        <f>+'24-02-015 Ind. INTEGRA'!AD75</f>
        <v>0</v>
      </c>
      <c r="T24" s="9">
        <f>+'24-02-015 Ind. INTEGRA'!AE75</f>
        <v>0</v>
      </c>
      <c r="U24" s="9">
        <f>+'24-02-015 Ind. INTEGRA'!AF75</f>
        <v>697783200</v>
      </c>
      <c r="V24" s="9">
        <f>+'24-02-015 Ind. INTEGRA'!AG75</f>
        <v>697783200</v>
      </c>
      <c r="W24" s="9">
        <f>+'24-02-015 Ind. INTEGRA'!AH75</f>
        <v>2325944000</v>
      </c>
      <c r="X24" s="16">
        <f>+'24-02-015 Ind. INTEGRA'!AI75</f>
        <v>1</v>
      </c>
      <c r="Y24" s="16">
        <f>+'24-02-015 Ind. INTEGRA'!AJ75</f>
        <v>1</v>
      </c>
    </row>
    <row r="25" spans="1:25" ht="34.5" customHeight="1">
      <c r="A25" s="12" t="str">
        <f>"TOTAL ASIG."&amp;" "&amp;$A$5</f>
        <v>TOTAL ASIG. 24-02-015 "INTEGRA - Subsecretaria de Educación Parvularia"</v>
      </c>
      <c r="B25" s="13">
        <f>SUM(B8:B24)</f>
        <v>2325944000</v>
      </c>
      <c r="C25" s="13">
        <f t="shared" ref="C25:W25" si="0">SUM(C8:C24)</f>
        <v>2325944000</v>
      </c>
      <c r="D25" s="13">
        <f t="shared" si="0"/>
        <v>0</v>
      </c>
      <c r="E25" s="13">
        <f t="shared" si="0"/>
        <v>0</v>
      </c>
      <c r="F25" s="13">
        <f t="shared" si="0"/>
        <v>0</v>
      </c>
      <c r="G25" s="13">
        <f t="shared" si="0"/>
        <v>0</v>
      </c>
      <c r="H25" s="13">
        <f t="shared" si="0"/>
        <v>0</v>
      </c>
      <c r="I25" s="13">
        <f t="shared" si="0"/>
        <v>0</v>
      </c>
      <c r="J25" s="13">
        <f t="shared" si="0"/>
        <v>0</v>
      </c>
      <c r="K25" s="13">
        <f t="shared" si="0"/>
        <v>0</v>
      </c>
      <c r="L25" s="13">
        <f t="shared" si="0"/>
        <v>0</v>
      </c>
      <c r="M25" s="13">
        <f t="shared" si="0"/>
        <v>0</v>
      </c>
      <c r="N25" s="13">
        <f t="shared" si="0"/>
        <v>0</v>
      </c>
      <c r="O25" s="13">
        <f t="shared" si="0"/>
        <v>0</v>
      </c>
      <c r="P25" s="13">
        <f t="shared" si="0"/>
        <v>0</v>
      </c>
      <c r="Q25" s="13">
        <f t="shared" si="0"/>
        <v>1628160800</v>
      </c>
      <c r="R25" s="13">
        <f t="shared" si="0"/>
        <v>1628160800</v>
      </c>
      <c r="S25" s="13">
        <f t="shared" si="0"/>
        <v>0</v>
      </c>
      <c r="T25" s="13">
        <f t="shared" si="0"/>
        <v>0</v>
      </c>
      <c r="U25" s="13">
        <f t="shared" si="0"/>
        <v>697783200</v>
      </c>
      <c r="V25" s="13">
        <f t="shared" si="0"/>
        <v>697783200</v>
      </c>
      <c r="W25" s="13">
        <f t="shared" si="0"/>
        <v>2325944000</v>
      </c>
      <c r="X25" s="17">
        <f>+'24-02-015 Ind. INTEGRA'!AI76</f>
        <v>1</v>
      </c>
      <c r="Y25" s="17">
        <f>'24-02-015 Ind. INTEGRA'!AJ76</f>
        <v>1</v>
      </c>
    </row>
    <row r="26" spans="1:25">
      <c r="B26" s="14"/>
      <c r="G26" s="14"/>
      <c r="H26" s="14"/>
      <c r="I26" s="14"/>
      <c r="K26" s="14"/>
      <c r="L26" s="14"/>
      <c r="M26" s="14"/>
      <c r="O26" s="14"/>
      <c r="P26" s="14"/>
      <c r="Q26" s="14"/>
      <c r="S26" s="14"/>
      <c r="T26" s="14"/>
      <c r="U26" s="14"/>
    </row>
    <row r="27" spans="1:25">
      <c r="B27" s="14"/>
      <c r="G27" s="14"/>
      <c r="H27" s="14"/>
      <c r="I27" s="14"/>
      <c r="K27" s="14"/>
      <c r="L27" s="14"/>
      <c r="M27" s="14"/>
      <c r="O27" s="14"/>
      <c r="P27" s="14"/>
      <c r="Q27" s="14"/>
      <c r="S27" s="14"/>
      <c r="T27" s="14"/>
      <c r="U27" s="14"/>
    </row>
    <row r="28" spans="1:25">
      <c r="B28" s="14"/>
      <c r="G28" s="14"/>
      <c r="H28" s="14"/>
      <c r="I28" s="14"/>
      <c r="K28" s="14"/>
      <c r="L28" s="14"/>
      <c r="M28" s="14"/>
      <c r="O28" s="14"/>
      <c r="P28" s="14"/>
      <c r="Q28" s="14"/>
      <c r="S28" s="14"/>
      <c r="T28" s="14"/>
      <c r="U28" s="14"/>
    </row>
    <row r="29" spans="1:25">
      <c r="B29" s="14"/>
      <c r="G29" s="14"/>
      <c r="H29" s="14"/>
      <c r="I29" s="14"/>
      <c r="K29" s="14"/>
      <c r="L29" s="14"/>
      <c r="M29" s="14"/>
      <c r="O29" s="14"/>
      <c r="P29" s="14"/>
      <c r="Q29" s="14"/>
      <c r="S29" s="14"/>
      <c r="T29" s="14"/>
      <c r="U29" s="14"/>
    </row>
    <row r="30" spans="1:25">
      <c r="B30" s="14"/>
      <c r="G30" s="14"/>
      <c r="H30" s="14"/>
      <c r="I30" s="14"/>
      <c r="K30" s="14"/>
      <c r="L30" s="14"/>
      <c r="M30" s="14"/>
      <c r="O30" s="14"/>
      <c r="P30" s="14"/>
      <c r="Q30" s="14"/>
      <c r="S30" s="14"/>
      <c r="T30" s="14"/>
      <c r="U30" s="14"/>
    </row>
    <row r="31" spans="1:25">
      <c r="B31" s="14"/>
      <c r="G31" s="14"/>
      <c r="H31" s="14"/>
      <c r="I31" s="14"/>
      <c r="K31" s="14"/>
      <c r="L31" s="14"/>
      <c r="M31" s="14"/>
      <c r="O31" s="14"/>
      <c r="P31" s="14"/>
      <c r="Q31" s="14"/>
      <c r="S31" s="14"/>
      <c r="T31" s="14"/>
      <c r="U31" s="14"/>
    </row>
    <row r="32" spans="1:25">
      <c r="B32" s="14"/>
      <c r="G32" s="14"/>
      <c r="H32" s="14"/>
      <c r="I32" s="14"/>
      <c r="K32" s="14"/>
      <c r="L32" s="14"/>
      <c r="M32" s="14"/>
      <c r="O32" s="14"/>
      <c r="P32" s="14"/>
      <c r="Q32" s="14"/>
      <c r="S32" s="14"/>
      <c r="T32" s="14"/>
      <c r="U32" s="14"/>
    </row>
    <row r="33" spans="1:25">
      <c r="B33" s="14"/>
      <c r="G33" s="14"/>
      <c r="H33" s="14"/>
      <c r="I33" s="14"/>
      <c r="K33" s="14"/>
      <c r="L33" s="14"/>
      <c r="M33" s="14"/>
      <c r="O33" s="14"/>
      <c r="P33" s="14"/>
      <c r="Q33" s="14"/>
      <c r="S33" s="14"/>
      <c r="T33" s="14"/>
      <c r="U33" s="14"/>
    </row>
    <row r="34" spans="1:25">
      <c r="A34" s="5"/>
      <c r="B34" s="14"/>
      <c r="G34" s="14"/>
      <c r="H34" s="14"/>
      <c r="I34" s="14"/>
      <c r="K34" s="14"/>
      <c r="L34" s="14"/>
      <c r="M34" s="14"/>
      <c r="O34" s="14"/>
      <c r="P34" s="14"/>
      <c r="Q34" s="14"/>
      <c r="S34" s="14"/>
      <c r="T34" s="14"/>
      <c r="U34" s="14"/>
      <c r="V34" s="5"/>
      <c r="W34" s="5"/>
      <c r="X34" s="2"/>
      <c r="Y34" s="2"/>
    </row>
    <row r="35" spans="1:25">
      <c r="A35" s="5"/>
      <c r="B35" s="14"/>
      <c r="G35" s="14"/>
      <c r="H35" s="14"/>
      <c r="I35" s="14"/>
      <c r="K35" s="14"/>
      <c r="L35" s="14"/>
      <c r="M35" s="14"/>
      <c r="O35" s="14"/>
      <c r="P35" s="14"/>
      <c r="Q35" s="14"/>
      <c r="S35" s="14"/>
      <c r="T35" s="14"/>
      <c r="U35" s="14"/>
      <c r="V35" s="5"/>
      <c r="W35" s="5"/>
      <c r="X35" s="2"/>
      <c r="Y35" s="2"/>
    </row>
    <row r="36" spans="1:25">
      <c r="A36" s="5"/>
      <c r="B36" s="14"/>
      <c r="G36" s="14"/>
      <c r="H36" s="14"/>
      <c r="I36" s="14"/>
      <c r="K36" s="14"/>
      <c r="L36" s="14"/>
      <c r="M36" s="14"/>
      <c r="O36" s="14"/>
      <c r="P36" s="14"/>
      <c r="Q36" s="14"/>
      <c r="S36" s="14"/>
      <c r="T36" s="14"/>
      <c r="U36" s="14"/>
      <c r="V36" s="5"/>
      <c r="W36" s="5"/>
      <c r="X36" s="2"/>
      <c r="Y36" s="2"/>
    </row>
    <row r="37" spans="1:25">
      <c r="A37" s="5"/>
      <c r="B37" s="14"/>
      <c r="G37" s="14"/>
      <c r="H37" s="14"/>
      <c r="I37" s="14"/>
      <c r="K37" s="14"/>
      <c r="L37" s="14"/>
      <c r="M37" s="14"/>
      <c r="O37" s="14"/>
      <c r="P37" s="14"/>
      <c r="Q37" s="14"/>
      <c r="S37" s="14"/>
      <c r="T37" s="14"/>
      <c r="U37" s="14"/>
      <c r="V37" s="5"/>
      <c r="W37" s="5"/>
      <c r="X37" s="2"/>
      <c r="Y37" s="2"/>
    </row>
    <row r="38" spans="1:25">
      <c r="A38" s="5"/>
      <c r="B38" s="14"/>
      <c r="G38" s="14"/>
      <c r="H38" s="14"/>
      <c r="I38" s="14"/>
      <c r="K38" s="14"/>
      <c r="L38" s="14"/>
      <c r="M38" s="14"/>
      <c r="O38" s="14"/>
      <c r="P38" s="14"/>
      <c r="Q38" s="14"/>
      <c r="S38" s="14"/>
      <c r="T38" s="14"/>
      <c r="U38" s="14"/>
      <c r="V38" s="5"/>
      <c r="W38" s="5"/>
      <c r="X38" s="2"/>
      <c r="Y38" s="2"/>
    </row>
    <row r="39" spans="1:25">
      <c r="A39" s="5"/>
      <c r="B39" s="14"/>
      <c r="G39" s="14"/>
      <c r="H39" s="14"/>
      <c r="I39" s="14"/>
      <c r="K39" s="14"/>
      <c r="L39" s="14"/>
      <c r="M39" s="14"/>
      <c r="O39" s="14"/>
      <c r="P39" s="14"/>
      <c r="Q39" s="14"/>
      <c r="S39" s="14"/>
      <c r="T39" s="14"/>
      <c r="U39" s="14"/>
      <c r="V39" s="5"/>
      <c r="W39" s="5"/>
      <c r="X39" s="2"/>
      <c r="Y39" s="2"/>
    </row>
    <row r="40" spans="1:25">
      <c r="A40" s="5"/>
      <c r="B40" s="14"/>
      <c r="G40" s="14"/>
      <c r="H40" s="14"/>
      <c r="I40" s="14"/>
      <c r="K40" s="14"/>
      <c r="L40" s="14"/>
      <c r="M40" s="14"/>
      <c r="O40" s="14"/>
      <c r="P40" s="14"/>
      <c r="Q40" s="14"/>
      <c r="S40" s="14"/>
      <c r="T40" s="14"/>
      <c r="U40" s="14"/>
      <c r="V40" s="5"/>
      <c r="W40" s="5"/>
      <c r="X40" s="2"/>
      <c r="Y40" s="2"/>
    </row>
    <row r="41" spans="1:25">
      <c r="A41" s="5"/>
      <c r="B41" s="14"/>
      <c r="G41" s="14"/>
      <c r="H41" s="14"/>
      <c r="I41" s="14"/>
      <c r="K41" s="14"/>
      <c r="L41" s="14"/>
      <c r="M41" s="14"/>
      <c r="O41" s="14"/>
      <c r="P41" s="14"/>
      <c r="Q41" s="14"/>
      <c r="S41" s="14"/>
      <c r="T41" s="14"/>
      <c r="U41" s="14"/>
      <c r="V41" s="5"/>
      <c r="W41" s="5"/>
      <c r="X41" s="2"/>
      <c r="Y41" s="2"/>
    </row>
    <row r="42" spans="1:25">
      <c r="A42" s="5"/>
      <c r="B42" s="14"/>
      <c r="G42" s="14"/>
      <c r="H42" s="14"/>
      <c r="I42" s="14"/>
      <c r="K42" s="14"/>
      <c r="L42" s="14"/>
      <c r="M42" s="14"/>
      <c r="O42" s="14"/>
      <c r="P42" s="14"/>
      <c r="Q42" s="14"/>
      <c r="S42" s="14"/>
      <c r="T42" s="14"/>
      <c r="U42" s="14"/>
      <c r="V42" s="5"/>
      <c r="W42" s="5"/>
      <c r="X42" s="2"/>
      <c r="Y42" s="2"/>
    </row>
  </sheetData>
  <mergeCells count="19">
    <mergeCell ref="A1:Y1"/>
    <mergeCell ref="A2:Y2"/>
    <mergeCell ref="A3:Y3"/>
    <mergeCell ref="A4:Y4"/>
    <mergeCell ref="A5:Y5"/>
    <mergeCell ref="X6:Y6"/>
    <mergeCell ref="A6:A7"/>
    <mergeCell ref="B6:B7"/>
    <mergeCell ref="C6:C7"/>
    <mergeCell ref="J6:J7"/>
    <mergeCell ref="N6:N7"/>
    <mergeCell ref="R6:R7"/>
    <mergeCell ref="V6:V7"/>
    <mergeCell ref="W6:W7"/>
    <mergeCell ref="D6:F6"/>
    <mergeCell ref="G6:I6"/>
    <mergeCell ref="K6:M6"/>
    <mergeCell ref="O6:Q6"/>
    <mergeCell ref="S6:U6"/>
  </mergeCells>
  <printOptions horizontalCentered="1" verticalCentered="1"/>
  <pageMargins left="0" right="0" top="0.74803149606299202" bottom="0.74803149606299202" header="0.31496062992126" footer="0.31496062992126"/>
  <pageSetup paperSize="41" scale="57" orientation="landscape"/>
  <legacyDrawingHF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rgb="FF007DB5"/>
    <pageSetUpPr fitToPage="1"/>
  </sheetPr>
  <dimension ref="A1:DB95"/>
  <sheetViews>
    <sheetView topLeftCell="A53" zoomScale="70" zoomScaleNormal="70" workbookViewId="0">
      <selection activeCell="AH76" sqref="AH76"/>
    </sheetView>
  </sheetViews>
  <sheetFormatPr baseColWidth="10" defaultColWidth="11.42578125" defaultRowHeight="10.5" outlineLevelRow="1" outlineLevelCol="1"/>
  <cols>
    <col min="1" max="1" width="3.5703125" style="2" customWidth="1"/>
    <col min="2" max="2" width="8" style="2" hidden="1" customWidth="1"/>
    <col min="3" max="3" width="11.85546875" style="2" customWidth="1"/>
    <col min="4" max="4" width="10.42578125" style="2" customWidth="1"/>
    <col min="5" max="5" width="25.28515625" style="5" customWidth="1"/>
    <col min="6" max="6" width="17.42578125" style="5" customWidth="1"/>
    <col min="7" max="7" width="11.140625" style="2" customWidth="1"/>
    <col min="8" max="9" width="9.85546875" style="2" hidden="1" customWidth="1"/>
    <col min="10" max="10" width="15.7109375" style="3" customWidth="1"/>
    <col min="11" max="11" width="15.7109375" style="14" customWidth="1"/>
    <col min="12" max="12" width="14.85546875" style="5" customWidth="1"/>
    <col min="13" max="13" width="10.42578125" style="2" hidden="1" customWidth="1"/>
    <col min="14" max="14" width="9.140625" style="2" hidden="1" customWidth="1"/>
    <col min="15" max="15" width="13" style="2" hidden="1" customWidth="1"/>
    <col min="16" max="16" width="10.5703125" style="2" hidden="1" customWidth="1"/>
    <col min="17" max="17" width="10.5703125" style="21" hidden="1" customWidth="1"/>
    <col min="18" max="20" width="15.7109375" style="3" hidden="1" customWidth="1" outlineLevel="1"/>
    <col min="21" max="21" width="20.7109375" style="3" customWidth="1" collapsed="1"/>
    <col min="22" max="24" width="20.7109375" style="3" hidden="1" customWidth="1" outlineLevel="1"/>
    <col min="25" max="25" width="20.7109375" style="3" customWidth="1" collapsed="1"/>
    <col min="26" max="28" width="20.7109375" style="3" hidden="1" customWidth="1" outlineLevel="1"/>
    <col min="29" max="29" width="20.7109375" style="3" customWidth="1" collapsed="1"/>
    <col min="30" max="32" width="20.7109375" style="3" customWidth="1" outlineLevel="1"/>
    <col min="33" max="34" width="20.7109375" style="3" customWidth="1"/>
    <col min="35" max="36" width="20.7109375" style="22" customWidth="1"/>
    <col min="37" max="16384" width="11.42578125" style="5"/>
  </cols>
  <sheetData>
    <row r="1" spans="1:106" s="1" customFormat="1" ht="16.5" customHeight="1">
      <c r="A1" s="120" t="s">
        <v>0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</row>
    <row r="2" spans="1:106" s="1" customFormat="1" ht="16.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</row>
    <row r="3" spans="1:106" s="1" customFormat="1" ht="16.5" customHeight="1">
      <c r="A3" s="122" t="s">
        <v>2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106" s="1" customFormat="1" ht="16.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</row>
    <row r="5" spans="1:106" ht="54.75" customHeight="1">
      <c r="A5" s="124" t="s">
        <v>113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</row>
    <row r="6" spans="1:106" s="18" customFormat="1" ht="22.5" customHeight="1">
      <c r="A6" s="112" t="s">
        <v>5</v>
      </c>
      <c r="B6" s="112" t="s">
        <v>6</v>
      </c>
      <c r="C6" s="6" t="s">
        <v>7</v>
      </c>
      <c r="D6" s="112" t="s">
        <v>8</v>
      </c>
      <c r="E6" s="112" t="s">
        <v>9</v>
      </c>
      <c r="F6" s="112" t="s">
        <v>10</v>
      </c>
      <c r="G6" s="112" t="s">
        <v>11</v>
      </c>
      <c r="H6" s="112" t="s">
        <v>12</v>
      </c>
      <c r="I6" s="112"/>
      <c r="J6" s="111" t="s">
        <v>13</v>
      </c>
      <c r="K6" s="111" t="s">
        <v>14</v>
      </c>
      <c r="L6" s="112" t="s">
        <v>15</v>
      </c>
      <c r="M6" s="111" t="s">
        <v>16</v>
      </c>
      <c r="N6" s="111"/>
      <c r="O6" s="111"/>
      <c r="P6" s="112" t="s">
        <v>17</v>
      </c>
      <c r="Q6" s="112" t="s">
        <v>18</v>
      </c>
      <c r="R6" s="111" t="s">
        <v>19</v>
      </c>
      <c r="S6" s="111"/>
      <c r="T6" s="111"/>
      <c r="U6" s="111" t="s">
        <v>20</v>
      </c>
      <c r="V6" s="111" t="s">
        <v>19</v>
      </c>
      <c r="W6" s="111"/>
      <c r="X6" s="111"/>
      <c r="Y6" s="111" t="s">
        <v>21</v>
      </c>
      <c r="Z6" s="111" t="s">
        <v>19</v>
      </c>
      <c r="AA6" s="111"/>
      <c r="AB6" s="111"/>
      <c r="AC6" s="111" t="s">
        <v>22</v>
      </c>
      <c r="AD6" s="111" t="s">
        <v>19</v>
      </c>
      <c r="AE6" s="111"/>
      <c r="AF6" s="111"/>
      <c r="AG6" s="111" t="s">
        <v>23</v>
      </c>
      <c r="AH6" s="111" t="s">
        <v>24</v>
      </c>
      <c r="AI6" s="125" t="s">
        <v>25</v>
      </c>
      <c r="AJ6" s="125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18" customFormat="1" ht="27.75" customHeight="1">
      <c r="A7" s="112"/>
      <c r="B7" s="112"/>
      <c r="C7" s="6" t="s">
        <v>26</v>
      </c>
      <c r="D7" s="112"/>
      <c r="E7" s="112"/>
      <c r="F7" s="112"/>
      <c r="G7" s="112"/>
      <c r="H7" s="6" t="s">
        <v>27</v>
      </c>
      <c r="I7" s="6" t="s">
        <v>28</v>
      </c>
      <c r="J7" s="111"/>
      <c r="K7" s="111"/>
      <c r="L7" s="112"/>
      <c r="M7" s="7" t="s">
        <v>29</v>
      </c>
      <c r="N7" s="7" t="s">
        <v>30</v>
      </c>
      <c r="O7" s="7" t="s">
        <v>31</v>
      </c>
      <c r="P7" s="112"/>
      <c r="Q7" s="112"/>
      <c r="R7" s="7" t="s">
        <v>32</v>
      </c>
      <c r="S7" s="7" t="s">
        <v>33</v>
      </c>
      <c r="T7" s="7" t="s">
        <v>34</v>
      </c>
      <c r="U7" s="111"/>
      <c r="V7" s="7" t="s">
        <v>35</v>
      </c>
      <c r="W7" s="7" t="s">
        <v>36</v>
      </c>
      <c r="X7" s="7" t="s">
        <v>37</v>
      </c>
      <c r="Y7" s="111"/>
      <c r="Z7" s="7" t="s">
        <v>38</v>
      </c>
      <c r="AA7" s="7" t="s">
        <v>39</v>
      </c>
      <c r="AB7" s="7" t="s">
        <v>40</v>
      </c>
      <c r="AC7" s="111"/>
      <c r="AD7" s="7" t="s">
        <v>41</v>
      </c>
      <c r="AE7" s="7" t="s">
        <v>42</v>
      </c>
      <c r="AF7" s="7" t="s">
        <v>114</v>
      </c>
      <c r="AG7" s="111"/>
      <c r="AH7" s="111"/>
      <c r="AI7" s="15" t="s">
        <v>44</v>
      </c>
      <c r="AJ7" s="15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>
      <c r="A8" s="118" t="s">
        <v>46</v>
      </c>
      <c r="B8" s="118"/>
      <c r="C8" s="118"/>
      <c r="D8" s="118"/>
      <c r="E8" s="118"/>
      <c r="F8" s="23"/>
      <c r="G8" s="24"/>
      <c r="H8" s="25"/>
      <c r="I8" s="25"/>
      <c r="J8" s="88"/>
      <c r="K8" s="43"/>
      <c r="L8" s="44"/>
      <c r="M8" s="45"/>
      <c r="N8" s="45"/>
      <c r="O8" s="45"/>
      <c r="P8" s="24"/>
      <c r="Q8" s="55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57"/>
      <c r="AJ8" s="58"/>
    </row>
    <row r="9" spans="1:106" ht="24.95" customHeight="1" outlineLevel="1">
      <c r="A9" s="26">
        <v>1</v>
      </c>
      <c r="B9" s="26"/>
      <c r="C9" s="27"/>
      <c r="D9" s="28"/>
      <c r="E9" s="27"/>
      <c r="F9" s="27"/>
      <c r="G9" s="27"/>
      <c r="H9" s="28"/>
      <c r="I9" s="28"/>
      <c r="J9" s="110"/>
      <c r="K9" s="47"/>
      <c r="L9" s="27"/>
      <c r="M9" s="48"/>
      <c r="N9" s="48"/>
      <c r="O9" s="48"/>
      <c r="P9" s="27"/>
      <c r="Q9" s="27"/>
      <c r="R9" s="48"/>
      <c r="S9" s="48"/>
      <c r="T9" s="48"/>
      <c r="U9" s="43">
        <f>SUM(R9:T9)</f>
        <v>0</v>
      </c>
      <c r="V9" s="48"/>
      <c r="W9" s="48"/>
      <c r="X9" s="48"/>
      <c r="Y9" s="43">
        <f>SUM(V9:X9)</f>
        <v>0</v>
      </c>
      <c r="Z9" s="48"/>
      <c r="AA9" s="48"/>
      <c r="AB9" s="48"/>
      <c r="AC9" s="43">
        <f>SUM(Z9:AB9)</f>
        <v>0</v>
      </c>
      <c r="AD9" s="48"/>
      <c r="AE9" s="48"/>
      <c r="AF9" s="48"/>
      <c r="AG9" s="43">
        <f>SUM(AD9:AF9)</f>
        <v>0</v>
      </c>
      <c r="AH9" s="43">
        <f>SUM(U9,Y9,AC9,AG9)</f>
        <v>0</v>
      </c>
      <c r="AI9" s="59">
        <f>IF(ISERROR(AH9/J9),0,AH9/J9)</f>
        <v>0</v>
      </c>
      <c r="AJ9" s="60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>
      <c r="A10" s="26">
        <v>2</v>
      </c>
      <c r="B10" s="26"/>
      <c r="C10" s="27"/>
      <c r="D10" s="28"/>
      <c r="E10" s="27"/>
      <c r="F10" s="27"/>
      <c r="G10" s="27"/>
      <c r="H10" s="28"/>
      <c r="I10" s="28"/>
      <c r="J10" s="110"/>
      <c r="K10" s="47"/>
      <c r="L10" s="27"/>
      <c r="M10" s="48"/>
      <c r="N10" s="48"/>
      <c r="O10" s="48"/>
      <c r="P10" s="27"/>
      <c r="Q10" s="27"/>
      <c r="R10" s="48"/>
      <c r="S10" s="48"/>
      <c r="T10" s="48"/>
      <c r="U10" s="43">
        <f>SUM(R10:T10)</f>
        <v>0</v>
      </c>
      <c r="V10" s="48"/>
      <c r="W10" s="48"/>
      <c r="X10" s="48"/>
      <c r="Y10" s="43">
        <f>SUM(V10:X10)</f>
        <v>0</v>
      </c>
      <c r="Z10" s="48"/>
      <c r="AA10" s="48"/>
      <c r="AB10" s="48"/>
      <c r="AC10" s="43">
        <f>SUM(Z10:AB10)</f>
        <v>0</v>
      </c>
      <c r="AD10" s="48"/>
      <c r="AE10" s="48"/>
      <c r="AF10" s="48"/>
      <c r="AG10" s="43">
        <f>SUM(AD10:AF10)</f>
        <v>0</v>
      </c>
      <c r="AH10" s="43">
        <f>SUM(U10,Y10,AC10,AG10)</f>
        <v>0</v>
      </c>
      <c r="AI10" s="59">
        <f>IF(ISERROR(AH10/J10),0,AH10/J10)</f>
        <v>0</v>
      </c>
      <c r="AJ10" s="59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19" customFormat="1" ht="24.95" customHeight="1">
      <c r="A11" s="117" t="s">
        <v>47</v>
      </c>
      <c r="B11" s="117"/>
      <c r="C11" s="117"/>
      <c r="D11" s="117"/>
      <c r="E11" s="117"/>
      <c r="F11" s="117"/>
      <c r="G11" s="117"/>
      <c r="H11" s="117"/>
      <c r="I11" s="117"/>
      <c r="J11" s="49">
        <f>SUM(J9:J10)</f>
        <v>0</v>
      </c>
      <c r="K11" s="49">
        <f>SUM(K9:K10)</f>
        <v>0</v>
      </c>
      <c r="L11" s="29"/>
      <c r="M11" s="49">
        <f>SUM(M9:M10)</f>
        <v>0</v>
      </c>
      <c r="N11" s="49">
        <f>SUM(N9:N10)</f>
        <v>0</v>
      </c>
      <c r="O11" s="49">
        <f>SUM(O9:O10)</f>
        <v>0</v>
      </c>
      <c r="P11" s="50"/>
      <c r="Q11" s="56"/>
      <c r="R11" s="49">
        <f>SUM(R9:R10)</f>
        <v>0</v>
      </c>
      <c r="S11" s="49">
        <f t="shared" ref="S11:AH11" si="0">SUM(S9:S10)</f>
        <v>0</v>
      </c>
      <c r="T11" s="49">
        <f t="shared" si="0"/>
        <v>0</v>
      </c>
      <c r="U11" s="49">
        <f t="shared" si="0"/>
        <v>0</v>
      </c>
      <c r="V11" s="49">
        <f t="shared" si="0"/>
        <v>0</v>
      </c>
      <c r="W11" s="49">
        <f t="shared" si="0"/>
        <v>0</v>
      </c>
      <c r="X11" s="49">
        <f t="shared" si="0"/>
        <v>0</v>
      </c>
      <c r="Y11" s="49">
        <f t="shared" si="0"/>
        <v>0</v>
      </c>
      <c r="Z11" s="49">
        <f t="shared" si="0"/>
        <v>0</v>
      </c>
      <c r="AA11" s="49">
        <f t="shared" si="0"/>
        <v>0</v>
      </c>
      <c r="AB11" s="49">
        <f t="shared" si="0"/>
        <v>0</v>
      </c>
      <c r="AC11" s="49">
        <f t="shared" si="0"/>
        <v>0</v>
      </c>
      <c r="AD11" s="49">
        <f t="shared" si="0"/>
        <v>0</v>
      </c>
      <c r="AE11" s="49">
        <f t="shared" si="0"/>
        <v>0</v>
      </c>
      <c r="AF11" s="49">
        <f t="shared" si="0"/>
        <v>0</v>
      </c>
      <c r="AG11" s="49">
        <f t="shared" si="0"/>
        <v>0</v>
      </c>
      <c r="AH11" s="49">
        <f t="shared" si="0"/>
        <v>0</v>
      </c>
      <c r="AI11" s="61">
        <f>IF(ISERROR(AH11/J11),0,AH11/J11)</f>
        <v>0</v>
      </c>
      <c r="AJ11" s="61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>
      <c r="A12" s="118" t="s">
        <v>48</v>
      </c>
      <c r="B12" s="118"/>
      <c r="C12" s="118"/>
      <c r="D12" s="118"/>
      <c r="E12" s="118"/>
      <c r="F12" s="23"/>
      <c r="G12" s="24"/>
      <c r="H12" s="25"/>
      <c r="I12" s="25"/>
      <c r="J12" s="89"/>
      <c r="K12" s="43"/>
      <c r="L12" s="44"/>
      <c r="M12" s="45"/>
      <c r="N12" s="45"/>
      <c r="O12" s="45"/>
      <c r="P12" s="24"/>
      <c r="Q12" s="55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57"/>
      <c r="AJ12" s="58"/>
    </row>
    <row r="13" spans="1:106" ht="24.95" customHeight="1" outlineLevel="1">
      <c r="A13" s="26">
        <v>1</v>
      </c>
      <c r="B13" s="26"/>
      <c r="C13" s="27"/>
      <c r="D13" s="28"/>
      <c r="E13" s="27"/>
      <c r="F13" s="27"/>
      <c r="G13" s="27"/>
      <c r="H13" s="28"/>
      <c r="I13" s="28"/>
      <c r="J13" s="116"/>
      <c r="K13" s="47"/>
      <c r="L13" s="27"/>
      <c r="M13" s="48"/>
      <c r="N13" s="48"/>
      <c r="O13" s="48"/>
      <c r="P13" s="27"/>
      <c r="Q13" s="27"/>
      <c r="R13" s="48"/>
      <c r="S13" s="48"/>
      <c r="T13" s="48"/>
      <c r="U13" s="43">
        <f>SUM(R13:T13)</f>
        <v>0</v>
      </c>
      <c r="V13" s="48"/>
      <c r="W13" s="48"/>
      <c r="X13" s="48"/>
      <c r="Y13" s="43">
        <f>SUM(V13:X13)</f>
        <v>0</v>
      </c>
      <c r="Z13" s="48"/>
      <c r="AA13" s="48"/>
      <c r="AB13" s="48"/>
      <c r="AC13" s="43">
        <f>SUM(Z13:AB13)</f>
        <v>0</v>
      </c>
      <c r="AD13" s="48"/>
      <c r="AE13" s="48"/>
      <c r="AF13" s="48"/>
      <c r="AG13" s="43">
        <f>SUM(AD13:AF13)</f>
        <v>0</v>
      </c>
      <c r="AH13" s="43">
        <f>SUM(U13,Y13,AC13,AG13)</f>
        <v>0</v>
      </c>
      <c r="AI13" s="59">
        <f>IF(ISERROR(AH13/J13),0,AH13/J13)</f>
        <v>0</v>
      </c>
      <c r="AJ13" s="59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>
      <c r="A14" s="26">
        <v>2</v>
      </c>
      <c r="B14" s="26"/>
      <c r="C14" s="27"/>
      <c r="D14" s="28"/>
      <c r="E14" s="27"/>
      <c r="F14" s="27"/>
      <c r="G14" s="27"/>
      <c r="H14" s="28"/>
      <c r="I14" s="28"/>
      <c r="J14" s="116"/>
      <c r="K14" s="47"/>
      <c r="L14" s="27"/>
      <c r="M14" s="48"/>
      <c r="N14" s="48"/>
      <c r="O14" s="48"/>
      <c r="P14" s="27"/>
      <c r="Q14" s="27"/>
      <c r="R14" s="48"/>
      <c r="S14" s="48"/>
      <c r="T14" s="48"/>
      <c r="U14" s="43">
        <f>SUM(R14:T14)</f>
        <v>0</v>
      </c>
      <c r="V14" s="48"/>
      <c r="W14" s="48"/>
      <c r="X14" s="48"/>
      <c r="Y14" s="43">
        <f>SUM(V14:X14)</f>
        <v>0</v>
      </c>
      <c r="Z14" s="48"/>
      <c r="AA14" s="48"/>
      <c r="AB14" s="48"/>
      <c r="AC14" s="43">
        <f>SUM(Z14:AB14)</f>
        <v>0</v>
      </c>
      <c r="AD14" s="48"/>
      <c r="AE14" s="48"/>
      <c r="AF14" s="48"/>
      <c r="AG14" s="43">
        <f>SUM(AD14:AF14)</f>
        <v>0</v>
      </c>
      <c r="AH14" s="43">
        <f>SUM(U14,Y14,AC14,AG14)</f>
        <v>0</v>
      </c>
      <c r="AI14" s="59">
        <f>IF(ISERROR(AH14/J14),0,AH14/J14)</f>
        <v>0</v>
      </c>
      <c r="AJ14" s="59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19" customFormat="1" ht="24.95" customHeight="1">
      <c r="A15" s="117" t="s">
        <v>49</v>
      </c>
      <c r="B15" s="117"/>
      <c r="C15" s="117"/>
      <c r="D15" s="117"/>
      <c r="E15" s="117"/>
      <c r="F15" s="117"/>
      <c r="G15" s="117"/>
      <c r="H15" s="117"/>
      <c r="I15" s="117"/>
      <c r="J15" s="49">
        <f>SUM(J13:J14)</f>
        <v>0</v>
      </c>
      <c r="K15" s="49">
        <f>SUM(K13:K14)</f>
        <v>0</v>
      </c>
      <c r="L15" s="29"/>
      <c r="M15" s="49">
        <f>SUM(M13:M14)</f>
        <v>0</v>
      </c>
      <c r="N15" s="49">
        <f>SUM(N13:N14)</f>
        <v>0</v>
      </c>
      <c r="O15" s="49">
        <f>SUM(O13:O14)</f>
        <v>0</v>
      </c>
      <c r="P15" s="50"/>
      <c r="Q15" s="56"/>
      <c r="R15" s="49">
        <f t="shared" ref="R15:AH15" si="1">SUM(R13:R14)</f>
        <v>0</v>
      </c>
      <c r="S15" s="49">
        <f t="shared" si="1"/>
        <v>0</v>
      </c>
      <c r="T15" s="49">
        <f t="shared" si="1"/>
        <v>0</v>
      </c>
      <c r="U15" s="49">
        <f t="shared" si="1"/>
        <v>0</v>
      </c>
      <c r="V15" s="49">
        <f t="shared" si="1"/>
        <v>0</v>
      </c>
      <c r="W15" s="49">
        <f t="shared" si="1"/>
        <v>0</v>
      </c>
      <c r="X15" s="49">
        <f t="shared" si="1"/>
        <v>0</v>
      </c>
      <c r="Y15" s="49">
        <f t="shared" si="1"/>
        <v>0</v>
      </c>
      <c r="Z15" s="49">
        <f t="shared" si="1"/>
        <v>0</v>
      </c>
      <c r="AA15" s="49">
        <f t="shared" si="1"/>
        <v>0</v>
      </c>
      <c r="AB15" s="49">
        <f t="shared" si="1"/>
        <v>0</v>
      </c>
      <c r="AC15" s="49">
        <f t="shared" si="1"/>
        <v>0</v>
      </c>
      <c r="AD15" s="49">
        <f t="shared" si="1"/>
        <v>0</v>
      </c>
      <c r="AE15" s="49">
        <f t="shared" si="1"/>
        <v>0</v>
      </c>
      <c r="AF15" s="49">
        <f t="shared" si="1"/>
        <v>0</v>
      </c>
      <c r="AG15" s="49">
        <f t="shared" si="1"/>
        <v>0</v>
      </c>
      <c r="AH15" s="49">
        <f t="shared" si="1"/>
        <v>0</v>
      </c>
      <c r="AI15" s="61">
        <f>IF(ISERROR(AH15/J15),0,AH15/J15)</f>
        <v>0</v>
      </c>
      <c r="AJ15" s="61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>
      <c r="A16" s="118" t="s">
        <v>50</v>
      </c>
      <c r="B16" s="118"/>
      <c r="C16" s="118"/>
      <c r="D16" s="118"/>
      <c r="E16" s="118"/>
      <c r="F16" s="23"/>
      <c r="G16" s="24"/>
      <c r="H16" s="25"/>
      <c r="I16" s="25"/>
      <c r="J16" s="88"/>
      <c r="K16" s="43"/>
      <c r="L16" s="44"/>
      <c r="M16" s="45"/>
      <c r="N16" s="45"/>
      <c r="O16" s="45"/>
      <c r="P16" s="24"/>
      <c r="Q16" s="55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57"/>
      <c r="AJ16" s="58"/>
    </row>
    <row r="17" spans="1:106" ht="24.95" customHeight="1" outlineLevel="1">
      <c r="A17" s="26">
        <v>1</v>
      </c>
      <c r="B17" s="26"/>
      <c r="C17" s="27"/>
      <c r="D17" s="28"/>
      <c r="E17" s="27"/>
      <c r="F17" s="27"/>
      <c r="G17" s="27"/>
      <c r="H17" s="28"/>
      <c r="I17" s="28"/>
      <c r="J17" s="110"/>
      <c r="K17" s="47"/>
      <c r="L17" s="27"/>
      <c r="M17" s="48"/>
      <c r="N17" s="48"/>
      <c r="O17" s="48"/>
      <c r="P17" s="27"/>
      <c r="Q17" s="27"/>
      <c r="R17" s="48"/>
      <c r="S17" s="48"/>
      <c r="T17" s="48"/>
      <c r="U17" s="43">
        <f>SUM(R17:T17)</f>
        <v>0</v>
      </c>
      <c r="V17" s="48"/>
      <c r="W17" s="48"/>
      <c r="X17" s="48"/>
      <c r="Y17" s="43">
        <f>SUM(V17:X17)</f>
        <v>0</v>
      </c>
      <c r="Z17" s="48"/>
      <c r="AA17" s="48"/>
      <c r="AB17" s="48"/>
      <c r="AC17" s="43">
        <f>SUM(Z17:AB17)</f>
        <v>0</v>
      </c>
      <c r="AD17" s="48"/>
      <c r="AE17" s="48"/>
      <c r="AF17" s="48"/>
      <c r="AG17" s="43">
        <f>SUM(AD17:AF17)</f>
        <v>0</v>
      </c>
      <c r="AH17" s="43">
        <f>SUM(U17,Y17,AC17,AG17)</f>
        <v>0</v>
      </c>
      <c r="AI17" s="59">
        <f>IF(ISERROR(AH17/J17),0,AH17/J17)</f>
        <v>0</v>
      </c>
      <c r="AJ17" s="59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>
      <c r="A18" s="26">
        <v>2</v>
      </c>
      <c r="B18" s="26"/>
      <c r="C18" s="27"/>
      <c r="D18" s="28"/>
      <c r="E18" s="27"/>
      <c r="F18" s="27"/>
      <c r="G18" s="27"/>
      <c r="H18" s="28"/>
      <c r="I18" s="28"/>
      <c r="J18" s="110"/>
      <c r="K18" s="47"/>
      <c r="L18" s="27"/>
      <c r="M18" s="48"/>
      <c r="N18" s="48"/>
      <c r="O18" s="48"/>
      <c r="P18" s="27"/>
      <c r="Q18" s="27"/>
      <c r="R18" s="48"/>
      <c r="S18" s="48"/>
      <c r="T18" s="48"/>
      <c r="U18" s="43">
        <f>SUM(R18:T18)</f>
        <v>0</v>
      </c>
      <c r="V18" s="48"/>
      <c r="W18" s="48"/>
      <c r="X18" s="48"/>
      <c r="Y18" s="43">
        <f>SUM(V18:X18)</f>
        <v>0</v>
      </c>
      <c r="Z18" s="48"/>
      <c r="AA18" s="48"/>
      <c r="AB18" s="48"/>
      <c r="AC18" s="43">
        <f>SUM(Z18:AB18)</f>
        <v>0</v>
      </c>
      <c r="AD18" s="48"/>
      <c r="AE18" s="48"/>
      <c r="AF18" s="48"/>
      <c r="AG18" s="43">
        <f>SUM(AD18:AF18)</f>
        <v>0</v>
      </c>
      <c r="AH18" s="43">
        <f>SUM(U18,Y18,AC18,AG18)</f>
        <v>0</v>
      </c>
      <c r="AI18" s="59">
        <f>IF(ISERROR(AH18/J18),0,AH18/J18)</f>
        <v>0</v>
      </c>
      <c r="AJ18" s="59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19" customFormat="1" ht="24.95" customHeight="1">
      <c r="A19" s="117" t="s">
        <v>51</v>
      </c>
      <c r="B19" s="117"/>
      <c r="C19" s="117"/>
      <c r="D19" s="117"/>
      <c r="E19" s="117"/>
      <c r="F19" s="117"/>
      <c r="G19" s="117"/>
      <c r="H19" s="117"/>
      <c r="I19" s="117"/>
      <c r="J19" s="49">
        <f>SUM(J17:J18)</f>
        <v>0</v>
      </c>
      <c r="K19" s="49">
        <f>SUM(K17:K18)</f>
        <v>0</v>
      </c>
      <c r="L19" s="29"/>
      <c r="M19" s="49">
        <f>SUM(M17:M18)</f>
        <v>0</v>
      </c>
      <c r="N19" s="49">
        <f>SUM(N17:N18)</f>
        <v>0</v>
      </c>
      <c r="O19" s="49">
        <f>SUM(O17:O18)</f>
        <v>0</v>
      </c>
      <c r="P19" s="50"/>
      <c r="Q19" s="56"/>
      <c r="R19" s="49">
        <f t="shared" ref="R19:AH19" si="2">SUM(R17:R18)</f>
        <v>0</v>
      </c>
      <c r="S19" s="49">
        <f t="shared" si="2"/>
        <v>0</v>
      </c>
      <c r="T19" s="49">
        <f t="shared" si="2"/>
        <v>0</v>
      </c>
      <c r="U19" s="49">
        <f t="shared" si="2"/>
        <v>0</v>
      </c>
      <c r="V19" s="49">
        <f t="shared" si="2"/>
        <v>0</v>
      </c>
      <c r="W19" s="49">
        <f t="shared" si="2"/>
        <v>0</v>
      </c>
      <c r="X19" s="49">
        <f t="shared" si="2"/>
        <v>0</v>
      </c>
      <c r="Y19" s="49">
        <f t="shared" si="2"/>
        <v>0</v>
      </c>
      <c r="Z19" s="49">
        <f t="shared" si="2"/>
        <v>0</v>
      </c>
      <c r="AA19" s="49">
        <f t="shared" si="2"/>
        <v>0</v>
      </c>
      <c r="AB19" s="49">
        <f t="shared" si="2"/>
        <v>0</v>
      </c>
      <c r="AC19" s="49">
        <f t="shared" si="2"/>
        <v>0</v>
      </c>
      <c r="AD19" s="49">
        <f t="shared" si="2"/>
        <v>0</v>
      </c>
      <c r="AE19" s="49">
        <f t="shared" si="2"/>
        <v>0</v>
      </c>
      <c r="AF19" s="49">
        <f t="shared" si="2"/>
        <v>0</v>
      </c>
      <c r="AG19" s="49">
        <f t="shared" si="2"/>
        <v>0</v>
      </c>
      <c r="AH19" s="49">
        <f t="shared" si="2"/>
        <v>0</v>
      </c>
      <c r="AI19" s="61">
        <f>IF(ISERROR(AH19/J19),0,AH19/J19)</f>
        <v>0</v>
      </c>
      <c r="AJ19" s="61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>
      <c r="A20" s="118" t="s">
        <v>52</v>
      </c>
      <c r="B20" s="118"/>
      <c r="C20" s="118"/>
      <c r="D20" s="118"/>
      <c r="E20" s="118"/>
      <c r="F20" s="23"/>
      <c r="G20" s="24"/>
      <c r="H20" s="25"/>
      <c r="I20" s="25"/>
      <c r="J20" s="88"/>
      <c r="K20" s="43"/>
      <c r="L20" s="44"/>
      <c r="M20" s="45"/>
      <c r="N20" s="45"/>
      <c r="O20" s="45"/>
      <c r="P20" s="24"/>
      <c r="Q20" s="55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57"/>
      <c r="AJ20" s="58"/>
    </row>
    <row r="21" spans="1:106" ht="24.95" customHeight="1" outlineLevel="1">
      <c r="A21" s="26">
        <v>1</v>
      </c>
      <c r="B21" s="26"/>
      <c r="C21" s="27"/>
      <c r="D21" s="28"/>
      <c r="E21" s="27"/>
      <c r="F21" s="27"/>
      <c r="G21" s="27"/>
      <c r="H21" s="28"/>
      <c r="I21" s="28"/>
      <c r="J21" s="110"/>
      <c r="K21" s="47"/>
      <c r="L21" s="27"/>
      <c r="M21" s="48"/>
      <c r="N21" s="48"/>
      <c r="O21" s="48"/>
      <c r="P21" s="27"/>
      <c r="Q21" s="27"/>
      <c r="R21" s="48"/>
      <c r="S21" s="48"/>
      <c r="T21" s="48"/>
      <c r="U21" s="43">
        <f>SUM(R21:T21)</f>
        <v>0</v>
      </c>
      <c r="V21" s="48"/>
      <c r="W21" s="48"/>
      <c r="X21" s="48"/>
      <c r="Y21" s="43">
        <f>SUM(V21:X21)</f>
        <v>0</v>
      </c>
      <c r="Z21" s="48"/>
      <c r="AA21" s="48"/>
      <c r="AB21" s="48"/>
      <c r="AC21" s="43">
        <f>SUM(Z21:AB21)</f>
        <v>0</v>
      </c>
      <c r="AD21" s="48"/>
      <c r="AE21" s="48"/>
      <c r="AF21" s="48"/>
      <c r="AG21" s="43">
        <f>SUM(AD21:AF21)</f>
        <v>0</v>
      </c>
      <c r="AH21" s="43">
        <f>SUM(U21,Y21,AC21,AG21)</f>
        <v>0</v>
      </c>
      <c r="AI21" s="59">
        <f>IF(ISERROR(AH21/J21),0,AH21/J21)</f>
        <v>0</v>
      </c>
      <c r="AJ21" s="59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>
      <c r="A22" s="26">
        <v>2</v>
      </c>
      <c r="B22" s="26"/>
      <c r="C22" s="27"/>
      <c r="D22" s="28"/>
      <c r="E22" s="27"/>
      <c r="F22" s="27"/>
      <c r="G22" s="27"/>
      <c r="H22" s="28"/>
      <c r="I22" s="28"/>
      <c r="J22" s="110"/>
      <c r="K22" s="47"/>
      <c r="L22" s="27"/>
      <c r="M22" s="48"/>
      <c r="N22" s="48"/>
      <c r="O22" s="48"/>
      <c r="P22" s="27"/>
      <c r="Q22" s="27"/>
      <c r="R22" s="48"/>
      <c r="S22" s="48"/>
      <c r="T22" s="48"/>
      <c r="U22" s="43">
        <f>SUM(R22:T22)</f>
        <v>0</v>
      </c>
      <c r="V22" s="48"/>
      <c r="W22" s="48"/>
      <c r="X22" s="48"/>
      <c r="Y22" s="43">
        <f>SUM(V22:X22)</f>
        <v>0</v>
      </c>
      <c r="Z22" s="48"/>
      <c r="AA22" s="48"/>
      <c r="AB22" s="48"/>
      <c r="AC22" s="43">
        <f>SUM(Z22:AB22)</f>
        <v>0</v>
      </c>
      <c r="AD22" s="48"/>
      <c r="AE22" s="48"/>
      <c r="AF22" s="48"/>
      <c r="AG22" s="43">
        <f>SUM(AD22:AF22)</f>
        <v>0</v>
      </c>
      <c r="AH22" s="43">
        <f>SUM(U22,Y22,AC22,AG22)</f>
        <v>0</v>
      </c>
      <c r="AI22" s="59">
        <f>IF(ISERROR(AH22/J22),0,AH22/J22)</f>
        <v>0</v>
      </c>
      <c r="AJ22" s="59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19" customFormat="1" ht="24.95" customHeight="1">
      <c r="A23" s="117" t="s">
        <v>53</v>
      </c>
      <c r="B23" s="117"/>
      <c r="C23" s="117"/>
      <c r="D23" s="117"/>
      <c r="E23" s="117"/>
      <c r="F23" s="117"/>
      <c r="G23" s="117"/>
      <c r="H23" s="117"/>
      <c r="I23" s="117"/>
      <c r="J23" s="49">
        <f>SUM(J21:J22)</f>
        <v>0</v>
      </c>
      <c r="K23" s="49">
        <f>SUM(K21:K22)</f>
        <v>0</v>
      </c>
      <c r="L23" s="29"/>
      <c r="M23" s="49">
        <f>SUM(M21:M22)</f>
        <v>0</v>
      </c>
      <c r="N23" s="49">
        <f>SUM(N21:N22)</f>
        <v>0</v>
      </c>
      <c r="O23" s="49">
        <f>SUM(O21:O22)</f>
        <v>0</v>
      </c>
      <c r="P23" s="50"/>
      <c r="Q23" s="56"/>
      <c r="R23" s="49">
        <f t="shared" ref="R23:AH23" si="3">SUM(R21:R22)</f>
        <v>0</v>
      </c>
      <c r="S23" s="49">
        <f t="shared" si="3"/>
        <v>0</v>
      </c>
      <c r="T23" s="49">
        <f t="shared" si="3"/>
        <v>0</v>
      </c>
      <c r="U23" s="49">
        <f t="shared" si="3"/>
        <v>0</v>
      </c>
      <c r="V23" s="49">
        <f t="shared" si="3"/>
        <v>0</v>
      </c>
      <c r="W23" s="49">
        <f t="shared" si="3"/>
        <v>0</v>
      </c>
      <c r="X23" s="49">
        <f t="shared" si="3"/>
        <v>0</v>
      </c>
      <c r="Y23" s="49">
        <f t="shared" si="3"/>
        <v>0</v>
      </c>
      <c r="Z23" s="49">
        <f t="shared" si="3"/>
        <v>0</v>
      </c>
      <c r="AA23" s="49">
        <f t="shared" si="3"/>
        <v>0</v>
      </c>
      <c r="AB23" s="49">
        <f t="shared" si="3"/>
        <v>0</v>
      </c>
      <c r="AC23" s="49">
        <f t="shared" si="3"/>
        <v>0</v>
      </c>
      <c r="AD23" s="49">
        <f t="shared" si="3"/>
        <v>0</v>
      </c>
      <c r="AE23" s="49">
        <f t="shared" si="3"/>
        <v>0</v>
      </c>
      <c r="AF23" s="49">
        <f t="shared" si="3"/>
        <v>0</v>
      </c>
      <c r="AG23" s="49">
        <f t="shared" si="3"/>
        <v>0</v>
      </c>
      <c r="AH23" s="49">
        <f t="shared" si="3"/>
        <v>0</v>
      </c>
      <c r="AI23" s="61">
        <f>IF(ISERROR(AH23/J23),0,AH23/J23)</f>
        <v>0</v>
      </c>
      <c r="AJ23" s="61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>
      <c r="A24" s="118" t="s">
        <v>54</v>
      </c>
      <c r="B24" s="118"/>
      <c r="C24" s="118"/>
      <c r="D24" s="118"/>
      <c r="E24" s="118"/>
      <c r="F24" s="23"/>
      <c r="G24" s="24"/>
      <c r="H24" s="25"/>
      <c r="I24" s="25"/>
      <c r="J24" s="88"/>
      <c r="K24" s="43"/>
      <c r="L24" s="44"/>
      <c r="M24" s="45"/>
      <c r="N24" s="45"/>
      <c r="O24" s="45"/>
      <c r="P24" s="24"/>
      <c r="Q24" s="55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57"/>
      <c r="AJ24" s="58"/>
    </row>
    <row r="25" spans="1:106" ht="24.95" customHeight="1" outlineLevel="1">
      <c r="A25" s="26">
        <v>1</v>
      </c>
      <c r="B25" s="26"/>
      <c r="C25" s="30"/>
      <c r="D25" s="31"/>
      <c r="E25" s="32"/>
      <c r="F25" s="33"/>
      <c r="G25" s="33"/>
      <c r="H25" s="34"/>
      <c r="I25" s="34"/>
      <c r="J25" s="110"/>
      <c r="K25" s="51"/>
      <c r="L25" s="41"/>
      <c r="M25" s="52"/>
      <c r="N25" s="53"/>
      <c r="O25" s="52"/>
      <c r="P25" s="33"/>
      <c r="Q25" s="33"/>
      <c r="R25" s="48"/>
      <c r="S25" s="48"/>
      <c r="T25" s="48"/>
      <c r="U25" s="43">
        <f>SUM(R25:T25)</f>
        <v>0</v>
      </c>
      <c r="V25" s="48"/>
      <c r="W25" s="48"/>
      <c r="X25" s="48"/>
      <c r="Y25" s="43">
        <f>SUM(V25:X25)</f>
        <v>0</v>
      </c>
      <c r="Z25" s="48"/>
      <c r="AA25" s="48"/>
      <c r="AB25" s="48"/>
      <c r="AC25" s="43">
        <f>SUM(Z25:AB25)</f>
        <v>0</v>
      </c>
      <c r="AD25" s="48"/>
      <c r="AE25" s="48">
        <v>0</v>
      </c>
      <c r="AF25" s="48">
        <v>0</v>
      </c>
      <c r="AG25" s="43">
        <f>SUM(AD25:AF25)</f>
        <v>0</v>
      </c>
      <c r="AH25" s="43">
        <f>SUM(U25,Y25,AC25,AG25)</f>
        <v>0</v>
      </c>
      <c r="AI25" s="59">
        <f>IF(ISERROR(AH25/J25),0,AH25/J25)</f>
        <v>0</v>
      </c>
      <c r="AJ25" s="59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>
      <c r="A26" s="26">
        <v>2</v>
      </c>
      <c r="B26" s="26"/>
      <c r="C26" s="35"/>
      <c r="D26" s="36"/>
      <c r="E26" s="37"/>
      <c r="F26" s="33"/>
      <c r="G26" s="33"/>
      <c r="H26" s="38"/>
      <c r="I26" s="34"/>
      <c r="J26" s="110"/>
      <c r="K26" s="51"/>
      <c r="L26" s="41"/>
      <c r="M26" s="52"/>
      <c r="N26" s="53"/>
      <c r="O26" s="52"/>
      <c r="P26" s="33"/>
      <c r="Q26" s="33"/>
      <c r="R26" s="48"/>
      <c r="S26" s="48"/>
      <c r="T26" s="48"/>
      <c r="U26" s="43">
        <f>SUM(R26:T26)</f>
        <v>0</v>
      </c>
      <c r="V26" s="48"/>
      <c r="W26" s="48"/>
      <c r="X26" s="48"/>
      <c r="Y26" s="43">
        <f>SUM(V26:X26)</f>
        <v>0</v>
      </c>
      <c r="Z26" s="48"/>
      <c r="AA26" s="48"/>
      <c r="AB26" s="48"/>
      <c r="AC26" s="43">
        <f>SUM(Z26:AB26)</f>
        <v>0</v>
      </c>
      <c r="AD26" s="48"/>
      <c r="AE26" s="48">
        <v>0</v>
      </c>
      <c r="AF26" s="48">
        <v>0</v>
      </c>
      <c r="AG26" s="43">
        <f>SUM(AD26:AF26)</f>
        <v>0</v>
      </c>
      <c r="AH26" s="43">
        <f>SUM(U26,Y26,AC26,AG26)</f>
        <v>0</v>
      </c>
      <c r="AI26" s="59">
        <f>IF(ISERROR(AH26/J26),0,AH26/J26)</f>
        <v>0</v>
      </c>
      <c r="AJ26" s="59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19" customFormat="1" ht="24.95" customHeight="1">
      <c r="A27" s="117" t="s">
        <v>56</v>
      </c>
      <c r="B27" s="117"/>
      <c r="C27" s="117"/>
      <c r="D27" s="117"/>
      <c r="E27" s="117"/>
      <c r="F27" s="117"/>
      <c r="G27" s="117"/>
      <c r="H27" s="117"/>
      <c r="I27" s="117"/>
      <c r="J27" s="49">
        <f>SUM(J25:J26)</f>
        <v>0</v>
      </c>
      <c r="K27" s="49">
        <f>SUM(K25:K26)</f>
        <v>0</v>
      </c>
      <c r="L27" s="29"/>
      <c r="M27" s="49">
        <f>SUM(M25:M26)</f>
        <v>0</v>
      </c>
      <c r="N27" s="49">
        <f>SUM(N25:N26)</f>
        <v>0</v>
      </c>
      <c r="O27" s="49">
        <f>SUM(O25:O26)</f>
        <v>0</v>
      </c>
      <c r="P27" s="50"/>
      <c r="Q27" s="56"/>
      <c r="R27" s="49">
        <f t="shared" ref="R27:AH27" si="4">SUM(R25:R26)</f>
        <v>0</v>
      </c>
      <c r="S27" s="49">
        <f t="shared" si="4"/>
        <v>0</v>
      </c>
      <c r="T27" s="49">
        <f t="shared" si="4"/>
        <v>0</v>
      </c>
      <c r="U27" s="49">
        <f t="shared" si="4"/>
        <v>0</v>
      </c>
      <c r="V27" s="49">
        <f t="shared" si="4"/>
        <v>0</v>
      </c>
      <c r="W27" s="49">
        <f t="shared" si="4"/>
        <v>0</v>
      </c>
      <c r="X27" s="49">
        <f t="shared" si="4"/>
        <v>0</v>
      </c>
      <c r="Y27" s="49">
        <f t="shared" si="4"/>
        <v>0</v>
      </c>
      <c r="Z27" s="49">
        <f t="shared" si="4"/>
        <v>0</v>
      </c>
      <c r="AA27" s="49">
        <f t="shared" si="4"/>
        <v>0</v>
      </c>
      <c r="AB27" s="49">
        <f t="shared" si="4"/>
        <v>0</v>
      </c>
      <c r="AC27" s="49">
        <f t="shared" si="4"/>
        <v>0</v>
      </c>
      <c r="AD27" s="49">
        <f t="shared" si="4"/>
        <v>0</v>
      </c>
      <c r="AE27" s="49">
        <f t="shared" si="4"/>
        <v>0</v>
      </c>
      <c r="AF27" s="49">
        <f t="shared" si="4"/>
        <v>0</v>
      </c>
      <c r="AG27" s="49">
        <f t="shared" si="4"/>
        <v>0</v>
      </c>
      <c r="AH27" s="49">
        <f t="shared" si="4"/>
        <v>0</v>
      </c>
      <c r="AI27" s="61">
        <f>IF(ISERROR(AH27/J27),0,AH27/J27)</f>
        <v>0</v>
      </c>
      <c r="AJ27" s="61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>
      <c r="A28" s="118" t="s">
        <v>57</v>
      </c>
      <c r="B28" s="118"/>
      <c r="C28" s="118"/>
      <c r="D28" s="118"/>
      <c r="E28" s="118"/>
      <c r="F28" s="23"/>
      <c r="G28" s="24"/>
      <c r="H28" s="25"/>
      <c r="I28" s="25"/>
      <c r="J28" s="88"/>
      <c r="K28" s="43"/>
      <c r="L28" s="44"/>
      <c r="M28" s="45"/>
      <c r="N28" s="45"/>
      <c r="O28" s="45"/>
      <c r="P28" s="24"/>
      <c r="Q28" s="55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57"/>
      <c r="AJ28" s="58"/>
    </row>
    <row r="29" spans="1:106" ht="24.95" customHeight="1" outlineLevel="1">
      <c r="A29" s="26">
        <v>1</v>
      </c>
      <c r="B29" s="26"/>
      <c r="C29" s="27"/>
      <c r="D29" s="28"/>
      <c r="E29" s="27"/>
      <c r="F29" s="27"/>
      <c r="G29" s="27"/>
      <c r="H29" s="28"/>
      <c r="I29" s="28"/>
      <c r="J29" s="110"/>
      <c r="K29" s="47"/>
      <c r="L29" s="27"/>
      <c r="M29" s="48"/>
      <c r="N29" s="48"/>
      <c r="O29" s="48"/>
      <c r="P29" s="27"/>
      <c r="Q29" s="27"/>
      <c r="R29" s="48"/>
      <c r="S29" s="48"/>
      <c r="T29" s="48"/>
      <c r="U29" s="43">
        <f>SUM(R29:T29)</f>
        <v>0</v>
      </c>
      <c r="V29" s="48"/>
      <c r="W29" s="48"/>
      <c r="X29" s="48"/>
      <c r="Y29" s="43">
        <f>SUM(V29:X29)</f>
        <v>0</v>
      </c>
      <c r="Z29" s="48"/>
      <c r="AA29" s="48"/>
      <c r="AB29" s="48"/>
      <c r="AC29" s="43">
        <f>SUM(Z29:AB29)</f>
        <v>0</v>
      </c>
      <c r="AD29" s="48"/>
      <c r="AE29" s="48"/>
      <c r="AF29" s="48"/>
      <c r="AG29" s="43">
        <f>SUM(AD29:AF29)</f>
        <v>0</v>
      </c>
      <c r="AH29" s="43">
        <f>SUM(U29,Y29,AC29,AG29)</f>
        <v>0</v>
      </c>
      <c r="AI29" s="59">
        <f>IF(ISERROR(AH29/J29),0,AH29/J29)</f>
        <v>0</v>
      </c>
      <c r="AJ29" s="59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>
      <c r="A30" s="26">
        <v>2</v>
      </c>
      <c r="B30" s="26"/>
      <c r="C30" s="27"/>
      <c r="D30" s="28"/>
      <c r="E30" s="27"/>
      <c r="F30" s="27"/>
      <c r="G30" s="27"/>
      <c r="H30" s="28"/>
      <c r="I30" s="28"/>
      <c r="J30" s="110"/>
      <c r="K30" s="47"/>
      <c r="L30" s="27"/>
      <c r="M30" s="48"/>
      <c r="N30" s="48"/>
      <c r="O30" s="48"/>
      <c r="P30" s="27"/>
      <c r="Q30" s="27"/>
      <c r="R30" s="48"/>
      <c r="S30" s="48"/>
      <c r="T30" s="48"/>
      <c r="U30" s="43">
        <f>SUM(R30:T30)</f>
        <v>0</v>
      </c>
      <c r="V30" s="48"/>
      <c r="W30" s="48"/>
      <c r="X30" s="48"/>
      <c r="Y30" s="43">
        <f>SUM(V30:X30)</f>
        <v>0</v>
      </c>
      <c r="Z30" s="48"/>
      <c r="AA30" s="48"/>
      <c r="AB30" s="48"/>
      <c r="AC30" s="43">
        <f>SUM(Z30:AB30)</f>
        <v>0</v>
      </c>
      <c r="AD30" s="48"/>
      <c r="AE30" s="48"/>
      <c r="AF30" s="48"/>
      <c r="AG30" s="43">
        <f>SUM(AD30:AF30)</f>
        <v>0</v>
      </c>
      <c r="AH30" s="43">
        <f>SUM(U30,Y30,AC30,AG30)</f>
        <v>0</v>
      </c>
      <c r="AI30" s="59">
        <f>IF(ISERROR(AH30/J30),0,AH30/J30)</f>
        <v>0</v>
      </c>
      <c r="AJ30" s="59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19" customFormat="1" ht="24.95" customHeight="1">
      <c r="A31" s="117" t="s">
        <v>58</v>
      </c>
      <c r="B31" s="117"/>
      <c r="C31" s="117"/>
      <c r="D31" s="117"/>
      <c r="E31" s="117"/>
      <c r="F31" s="117"/>
      <c r="G31" s="117"/>
      <c r="H31" s="117"/>
      <c r="I31" s="117"/>
      <c r="J31" s="49">
        <f>SUM(J29:J30)</f>
        <v>0</v>
      </c>
      <c r="K31" s="49">
        <f>SUM(K29:K30)</f>
        <v>0</v>
      </c>
      <c r="L31" s="29"/>
      <c r="M31" s="49">
        <f>SUM(M29:M30)</f>
        <v>0</v>
      </c>
      <c r="N31" s="49">
        <f>SUM(N29:N30)</f>
        <v>0</v>
      </c>
      <c r="O31" s="49">
        <f>SUM(O29:O30)</f>
        <v>0</v>
      </c>
      <c r="P31" s="50"/>
      <c r="Q31" s="56"/>
      <c r="R31" s="49">
        <f t="shared" ref="R31:AH31" si="5">SUM(R29:R30)</f>
        <v>0</v>
      </c>
      <c r="S31" s="49">
        <f t="shared" si="5"/>
        <v>0</v>
      </c>
      <c r="T31" s="49">
        <f t="shared" si="5"/>
        <v>0</v>
      </c>
      <c r="U31" s="49">
        <f t="shared" si="5"/>
        <v>0</v>
      </c>
      <c r="V31" s="49">
        <f t="shared" si="5"/>
        <v>0</v>
      </c>
      <c r="W31" s="49">
        <f t="shared" si="5"/>
        <v>0</v>
      </c>
      <c r="X31" s="49">
        <f t="shared" si="5"/>
        <v>0</v>
      </c>
      <c r="Y31" s="49">
        <f t="shared" si="5"/>
        <v>0</v>
      </c>
      <c r="Z31" s="49">
        <f t="shared" si="5"/>
        <v>0</v>
      </c>
      <c r="AA31" s="49">
        <f t="shared" si="5"/>
        <v>0</v>
      </c>
      <c r="AB31" s="49">
        <f t="shared" si="5"/>
        <v>0</v>
      </c>
      <c r="AC31" s="49">
        <f t="shared" si="5"/>
        <v>0</v>
      </c>
      <c r="AD31" s="49">
        <f t="shared" si="5"/>
        <v>0</v>
      </c>
      <c r="AE31" s="49">
        <f t="shared" si="5"/>
        <v>0</v>
      </c>
      <c r="AF31" s="49">
        <f t="shared" si="5"/>
        <v>0</v>
      </c>
      <c r="AG31" s="49">
        <f t="shared" si="5"/>
        <v>0</v>
      </c>
      <c r="AH31" s="49">
        <f t="shared" si="5"/>
        <v>0</v>
      </c>
      <c r="AI31" s="61">
        <f>IF(ISERROR(AH31/J31),0,AH31/J31)</f>
        <v>0</v>
      </c>
      <c r="AJ31" s="61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>
      <c r="A32" s="118" t="s">
        <v>59</v>
      </c>
      <c r="B32" s="118"/>
      <c r="C32" s="118"/>
      <c r="D32" s="118"/>
      <c r="E32" s="118"/>
      <c r="F32" s="23"/>
      <c r="G32" s="24"/>
      <c r="H32" s="25"/>
      <c r="I32" s="25"/>
      <c r="J32" s="88"/>
      <c r="K32" s="43"/>
      <c r="L32" s="44"/>
      <c r="M32" s="45"/>
      <c r="N32" s="45"/>
      <c r="O32" s="45"/>
      <c r="P32" s="24"/>
      <c r="Q32" s="55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57"/>
      <c r="AJ32" s="58"/>
    </row>
    <row r="33" spans="1:106" ht="24.95" customHeight="1" outlineLevel="1">
      <c r="A33" s="26">
        <v>1</v>
      </c>
      <c r="B33" s="26"/>
      <c r="C33" s="27"/>
      <c r="D33" s="28"/>
      <c r="E33" s="27"/>
      <c r="F33" s="27"/>
      <c r="G33" s="27"/>
      <c r="H33" s="28"/>
      <c r="I33" s="28"/>
      <c r="J33" s="110"/>
      <c r="K33" s="47"/>
      <c r="L33" s="27"/>
      <c r="M33" s="48"/>
      <c r="N33" s="48"/>
      <c r="O33" s="48"/>
      <c r="P33" s="27"/>
      <c r="Q33" s="27"/>
      <c r="R33" s="48"/>
      <c r="S33" s="48"/>
      <c r="T33" s="48"/>
      <c r="U33" s="43">
        <f>SUM(R33:T33)</f>
        <v>0</v>
      </c>
      <c r="V33" s="48"/>
      <c r="W33" s="48"/>
      <c r="X33" s="48"/>
      <c r="Y33" s="43">
        <f>SUM(V33:X33)</f>
        <v>0</v>
      </c>
      <c r="Z33" s="48"/>
      <c r="AA33" s="48"/>
      <c r="AB33" s="48"/>
      <c r="AC33" s="43">
        <f>SUM(Z33:AB33)</f>
        <v>0</v>
      </c>
      <c r="AD33" s="48"/>
      <c r="AE33" s="48"/>
      <c r="AF33" s="48"/>
      <c r="AG33" s="43">
        <f>SUM(AD33:AF33)</f>
        <v>0</v>
      </c>
      <c r="AH33" s="43">
        <f>SUM(U33,Y33,AC33,AG33)</f>
        <v>0</v>
      </c>
      <c r="AI33" s="59">
        <f>IF(ISERROR(AH33/J33),0,AH33/J33)</f>
        <v>0</v>
      </c>
      <c r="AJ33" s="59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>
      <c r="A34" s="26">
        <v>2</v>
      </c>
      <c r="B34" s="26"/>
      <c r="C34" s="27"/>
      <c r="D34" s="28"/>
      <c r="E34" s="27"/>
      <c r="F34" s="27"/>
      <c r="G34" s="27"/>
      <c r="H34" s="28"/>
      <c r="I34" s="28"/>
      <c r="J34" s="110"/>
      <c r="K34" s="47"/>
      <c r="L34" s="27"/>
      <c r="M34" s="48"/>
      <c r="N34" s="48"/>
      <c r="O34" s="48"/>
      <c r="P34" s="27"/>
      <c r="Q34" s="27"/>
      <c r="R34" s="48"/>
      <c r="S34" s="48"/>
      <c r="T34" s="48"/>
      <c r="U34" s="43">
        <f>SUM(R34:T34)</f>
        <v>0</v>
      </c>
      <c r="V34" s="48"/>
      <c r="W34" s="48"/>
      <c r="X34" s="48"/>
      <c r="Y34" s="43">
        <f>SUM(V34:X34)</f>
        <v>0</v>
      </c>
      <c r="Z34" s="48"/>
      <c r="AA34" s="48"/>
      <c r="AB34" s="48"/>
      <c r="AC34" s="43">
        <f>SUM(Z34:AB34)</f>
        <v>0</v>
      </c>
      <c r="AD34" s="48"/>
      <c r="AE34" s="48"/>
      <c r="AF34" s="48"/>
      <c r="AG34" s="43">
        <f>SUM(AD34:AF34)</f>
        <v>0</v>
      </c>
      <c r="AH34" s="43">
        <f>SUM(U34,Y34,AC34,AG34)</f>
        <v>0</v>
      </c>
      <c r="AI34" s="59">
        <f>IF(ISERROR(AH34/J34),0,AH34/J34)</f>
        <v>0</v>
      </c>
      <c r="AJ34" s="59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19" customFormat="1" ht="24.95" customHeight="1">
      <c r="A35" s="117" t="s">
        <v>60</v>
      </c>
      <c r="B35" s="117"/>
      <c r="C35" s="117"/>
      <c r="D35" s="117"/>
      <c r="E35" s="117"/>
      <c r="F35" s="117"/>
      <c r="G35" s="117"/>
      <c r="H35" s="117"/>
      <c r="I35" s="117"/>
      <c r="J35" s="49">
        <f>SUM(J33:J34)</f>
        <v>0</v>
      </c>
      <c r="K35" s="49">
        <f>SUM(K33:K34)</f>
        <v>0</v>
      </c>
      <c r="L35" s="29"/>
      <c r="M35" s="49">
        <f>SUM(M33:M34)</f>
        <v>0</v>
      </c>
      <c r="N35" s="49">
        <f>SUM(N33:N34)</f>
        <v>0</v>
      </c>
      <c r="O35" s="49">
        <f>SUM(O33:O34)</f>
        <v>0</v>
      </c>
      <c r="P35" s="50"/>
      <c r="Q35" s="56"/>
      <c r="R35" s="49">
        <f t="shared" ref="R35:AH35" si="6">SUM(R33:R34)</f>
        <v>0</v>
      </c>
      <c r="S35" s="49">
        <f t="shared" si="6"/>
        <v>0</v>
      </c>
      <c r="T35" s="49">
        <f t="shared" si="6"/>
        <v>0</v>
      </c>
      <c r="U35" s="49">
        <f t="shared" si="6"/>
        <v>0</v>
      </c>
      <c r="V35" s="49">
        <f t="shared" si="6"/>
        <v>0</v>
      </c>
      <c r="W35" s="49">
        <f t="shared" si="6"/>
        <v>0</v>
      </c>
      <c r="X35" s="49">
        <f t="shared" si="6"/>
        <v>0</v>
      </c>
      <c r="Y35" s="49">
        <f t="shared" si="6"/>
        <v>0</v>
      </c>
      <c r="Z35" s="49">
        <f t="shared" si="6"/>
        <v>0</v>
      </c>
      <c r="AA35" s="49">
        <f t="shared" si="6"/>
        <v>0</v>
      </c>
      <c r="AB35" s="49">
        <f t="shared" si="6"/>
        <v>0</v>
      </c>
      <c r="AC35" s="49">
        <f t="shared" si="6"/>
        <v>0</v>
      </c>
      <c r="AD35" s="49">
        <f t="shared" si="6"/>
        <v>0</v>
      </c>
      <c r="AE35" s="49">
        <f t="shared" si="6"/>
        <v>0</v>
      </c>
      <c r="AF35" s="49">
        <f t="shared" si="6"/>
        <v>0</v>
      </c>
      <c r="AG35" s="49">
        <f t="shared" si="6"/>
        <v>0</v>
      </c>
      <c r="AH35" s="49">
        <f t="shared" si="6"/>
        <v>0</v>
      </c>
      <c r="AI35" s="61">
        <f>IF(ISERROR(AH35/J35),0,AH35/J35)</f>
        <v>0</v>
      </c>
      <c r="AJ35" s="61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>
      <c r="A36" s="118" t="s">
        <v>61</v>
      </c>
      <c r="B36" s="118"/>
      <c r="C36" s="118"/>
      <c r="D36" s="118"/>
      <c r="E36" s="118"/>
      <c r="F36" s="23"/>
      <c r="G36" s="24"/>
      <c r="H36" s="39"/>
      <c r="I36" s="39"/>
      <c r="J36" s="88"/>
      <c r="K36" s="43"/>
      <c r="L36" s="44"/>
      <c r="M36" s="45"/>
      <c r="N36" s="45"/>
      <c r="O36" s="45"/>
      <c r="P36" s="24"/>
      <c r="Q36" s="55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57"/>
      <c r="AJ36" s="58"/>
    </row>
    <row r="37" spans="1:106" ht="24.95" customHeight="1" outlineLevel="1">
      <c r="A37" s="26">
        <v>1</v>
      </c>
      <c r="B37" s="26"/>
      <c r="C37" s="27"/>
      <c r="D37" s="28"/>
      <c r="E37" s="27"/>
      <c r="F37" s="27"/>
      <c r="G37" s="27"/>
      <c r="H37" s="28"/>
      <c r="I37" s="28"/>
      <c r="J37" s="110"/>
      <c r="K37" s="47"/>
      <c r="L37" s="27"/>
      <c r="M37" s="48"/>
      <c r="N37" s="48"/>
      <c r="O37" s="48"/>
      <c r="P37" s="27"/>
      <c r="Q37" s="27"/>
      <c r="R37" s="48"/>
      <c r="S37" s="48"/>
      <c r="T37" s="48"/>
      <c r="U37" s="43">
        <f>SUM(R37:T37)</f>
        <v>0</v>
      </c>
      <c r="V37" s="48"/>
      <c r="W37" s="48"/>
      <c r="X37" s="48"/>
      <c r="Y37" s="43">
        <f>SUM(V37:X37)</f>
        <v>0</v>
      </c>
      <c r="Z37" s="48"/>
      <c r="AA37" s="48"/>
      <c r="AB37" s="48"/>
      <c r="AC37" s="43">
        <f>SUM(Z37:AB37)</f>
        <v>0</v>
      </c>
      <c r="AD37" s="48"/>
      <c r="AE37" s="48"/>
      <c r="AF37" s="48"/>
      <c r="AG37" s="43">
        <f>SUM(AD37:AF37)</f>
        <v>0</v>
      </c>
      <c r="AH37" s="43">
        <f>SUM(U37,Y37,AC37,AG37)</f>
        <v>0</v>
      </c>
      <c r="AI37" s="59">
        <f>IF(ISERROR(AH37/J37),0,AH37/J37)</f>
        <v>0</v>
      </c>
      <c r="AJ37" s="59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>
      <c r="A38" s="26">
        <v>2</v>
      </c>
      <c r="B38" s="26"/>
      <c r="C38" s="27"/>
      <c r="D38" s="28"/>
      <c r="E38" s="27"/>
      <c r="F38" s="27"/>
      <c r="G38" s="27"/>
      <c r="H38" s="28"/>
      <c r="I38" s="28"/>
      <c r="J38" s="110"/>
      <c r="K38" s="47"/>
      <c r="L38" s="27"/>
      <c r="M38" s="48"/>
      <c r="N38" s="48"/>
      <c r="O38" s="48"/>
      <c r="P38" s="27"/>
      <c r="Q38" s="27"/>
      <c r="R38" s="48"/>
      <c r="S38" s="48"/>
      <c r="T38" s="48"/>
      <c r="U38" s="43">
        <f>SUM(R38:T38)</f>
        <v>0</v>
      </c>
      <c r="V38" s="48"/>
      <c r="W38" s="48"/>
      <c r="X38" s="48"/>
      <c r="Y38" s="43">
        <f>SUM(V38:X38)</f>
        <v>0</v>
      </c>
      <c r="Z38" s="48"/>
      <c r="AA38" s="48"/>
      <c r="AB38" s="48"/>
      <c r="AC38" s="43">
        <f>SUM(Z38:AB38)</f>
        <v>0</v>
      </c>
      <c r="AD38" s="48"/>
      <c r="AE38" s="48"/>
      <c r="AF38" s="48"/>
      <c r="AG38" s="43">
        <f>SUM(AD38:AF38)</f>
        <v>0</v>
      </c>
      <c r="AH38" s="43">
        <f>SUM(U38,Y38,AC38,AG38)</f>
        <v>0</v>
      </c>
      <c r="AI38" s="59">
        <f>IF(ISERROR(AH38/J38),0,AH38/J38)</f>
        <v>0</v>
      </c>
      <c r="AJ38" s="59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19" customFormat="1" ht="24.95" customHeight="1">
      <c r="A39" s="117" t="s">
        <v>62</v>
      </c>
      <c r="B39" s="117"/>
      <c r="C39" s="117"/>
      <c r="D39" s="117"/>
      <c r="E39" s="117"/>
      <c r="F39" s="117"/>
      <c r="G39" s="117"/>
      <c r="H39" s="117"/>
      <c r="I39" s="117"/>
      <c r="J39" s="49">
        <f>SUM(J37:J38)</f>
        <v>0</v>
      </c>
      <c r="K39" s="49">
        <f>SUM(K37:K38)</f>
        <v>0</v>
      </c>
      <c r="L39" s="29"/>
      <c r="M39" s="49">
        <f>SUM(M37:M38)</f>
        <v>0</v>
      </c>
      <c r="N39" s="49">
        <f>SUM(N37:N38)</f>
        <v>0</v>
      </c>
      <c r="O39" s="49">
        <f>SUM(O37:O38)</f>
        <v>0</v>
      </c>
      <c r="P39" s="50"/>
      <c r="Q39" s="56"/>
      <c r="R39" s="49">
        <f t="shared" ref="R39:AH39" si="7">SUM(R37:R38)</f>
        <v>0</v>
      </c>
      <c r="S39" s="49">
        <f t="shared" si="7"/>
        <v>0</v>
      </c>
      <c r="T39" s="49">
        <f t="shared" si="7"/>
        <v>0</v>
      </c>
      <c r="U39" s="49">
        <f t="shared" si="7"/>
        <v>0</v>
      </c>
      <c r="V39" s="49">
        <f t="shared" si="7"/>
        <v>0</v>
      </c>
      <c r="W39" s="49">
        <f t="shared" si="7"/>
        <v>0</v>
      </c>
      <c r="X39" s="49">
        <f t="shared" si="7"/>
        <v>0</v>
      </c>
      <c r="Y39" s="49">
        <f t="shared" si="7"/>
        <v>0</v>
      </c>
      <c r="Z39" s="49">
        <f t="shared" si="7"/>
        <v>0</v>
      </c>
      <c r="AA39" s="49">
        <f t="shared" si="7"/>
        <v>0</v>
      </c>
      <c r="AB39" s="49">
        <f t="shared" si="7"/>
        <v>0</v>
      </c>
      <c r="AC39" s="49">
        <f t="shared" si="7"/>
        <v>0</v>
      </c>
      <c r="AD39" s="49">
        <f t="shared" si="7"/>
        <v>0</v>
      </c>
      <c r="AE39" s="49">
        <f t="shared" si="7"/>
        <v>0</v>
      </c>
      <c r="AF39" s="49">
        <f t="shared" si="7"/>
        <v>0</v>
      </c>
      <c r="AG39" s="49">
        <f t="shared" si="7"/>
        <v>0</v>
      </c>
      <c r="AH39" s="49">
        <f t="shared" si="7"/>
        <v>0</v>
      </c>
      <c r="AI39" s="61">
        <f>IF(ISERROR(AH39/J39),0,AH39/J39)</f>
        <v>0</v>
      </c>
      <c r="AJ39" s="61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>
      <c r="A40" s="118" t="s">
        <v>63</v>
      </c>
      <c r="B40" s="118"/>
      <c r="C40" s="118"/>
      <c r="D40" s="118"/>
      <c r="E40" s="118"/>
      <c r="F40" s="23"/>
      <c r="G40" s="24"/>
      <c r="H40" s="25"/>
      <c r="I40" s="25"/>
      <c r="J40" s="88"/>
      <c r="K40" s="43"/>
      <c r="L40" s="44"/>
      <c r="M40" s="45"/>
      <c r="N40" s="45"/>
      <c r="O40" s="45"/>
      <c r="P40" s="24"/>
      <c r="Q40" s="55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57"/>
      <c r="AJ40" s="58"/>
    </row>
    <row r="41" spans="1:106" ht="24.95" customHeight="1" outlineLevel="1">
      <c r="A41" s="26">
        <v>1</v>
      </c>
      <c r="B41" s="26"/>
      <c r="C41" s="30"/>
      <c r="D41" s="31"/>
      <c r="E41" s="32"/>
      <c r="F41" s="33"/>
      <c r="G41" s="33"/>
      <c r="H41" s="40"/>
      <c r="I41" s="40"/>
      <c r="J41" s="110"/>
      <c r="K41" s="51"/>
      <c r="L41" s="41"/>
      <c r="M41" s="52"/>
      <c r="N41" s="53"/>
      <c r="O41" s="52"/>
      <c r="P41" s="33"/>
      <c r="Q41" s="33"/>
      <c r="R41" s="48"/>
      <c r="S41" s="48"/>
      <c r="T41" s="48"/>
      <c r="U41" s="43">
        <f>SUM(R41:T41)</f>
        <v>0</v>
      </c>
      <c r="V41" s="48"/>
      <c r="W41" s="48"/>
      <c r="X41" s="48"/>
      <c r="Y41" s="43">
        <f>SUM(V41:X41)</f>
        <v>0</v>
      </c>
      <c r="Z41" s="48"/>
      <c r="AA41" s="48"/>
      <c r="AB41" s="48"/>
      <c r="AC41" s="43">
        <f>SUM(Z41:AB41)</f>
        <v>0</v>
      </c>
      <c r="AD41" s="48"/>
      <c r="AE41" s="48">
        <v>0</v>
      </c>
      <c r="AF41" s="48">
        <v>0</v>
      </c>
      <c r="AG41" s="43">
        <f>SUM(AD41:AF41)</f>
        <v>0</v>
      </c>
      <c r="AH41" s="43">
        <f>SUM(U41,Y41,AC41,AG41)</f>
        <v>0</v>
      </c>
      <c r="AI41" s="59">
        <f>IF(ISERROR(AH41/J41),0,AH41/J41)</f>
        <v>0</v>
      </c>
      <c r="AJ41" s="59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>
      <c r="A42" s="26">
        <v>2</v>
      </c>
      <c r="B42" s="26"/>
      <c r="C42" s="27"/>
      <c r="D42" s="28"/>
      <c r="E42" s="27"/>
      <c r="F42" s="27"/>
      <c r="G42" s="27"/>
      <c r="H42" s="28"/>
      <c r="I42" s="28"/>
      <c r="J42" s="110"/>
      <c r="K42" s="47"/>
      <c r="L42" s="27"/>
      <c r="M42" s="48"/>
      <c r="N42" s="48"/>
      <c r="O42" s="48"/>
      <c r="P42" s="27"/>
      <c r="Q42" s="27"/>
      <c r="R42" s="48"/>
      <c r="S42" s="48"/>
      <c r="T42" s="48"/>
      <c r="U42" s="43">
        <f>SUM(R42:T42)</f>
        <v>0</v>
      </c>
      <c r="V42" s="48"/>
      <c r="W42" s="48"/>
      <c r="X42" s="48"/>
      <c r="Y42" s="43">
        <f>SUM(V42:X42)</f>
        <v>0</v>
      </c>
      <c r="Z42" s="48"/>
      <c r="AA42" s="48"/>
      <c r="AB42" s="48"/>
      <c r="AC42" s="43">
        <f>SUM(Z42:AB42)</f>
        <v>0</v>
      </c>
      <c r="AD42" s="48"/>
      <c r="AE42" s="48"/>
      <c r="AF42" s="48"/>
      <c r="AG42" s="43">
        <f>SUM(AD42:AF42)</f>
        <v>0</v>
      </c>
      <c r="AH42" s="43">
        <f>SUM(U42,Y42,AC42,AG42)</f>
        <v>0</v>
      </c>
      <c r="AI42" s="59">
        <f>IF(ISERROR(AH42/J42),0,AH42/J42)</f>
        <v>0</v>
      </c>
      <c r="AJ42" s="59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19" customFormat="1" ht="24.95" customHeight="1">
      <c r="A43" s="117" t="s">
        <v>65</v>
      </c>
      <c r="B43" s="117"/>
      <c r="C43" s="117"/>
      <c r="D43" s="117"/>
      <c r="E43" s="117"/>
      <c r="F43" s="117"/>
      <c r="G43" s="117"/>
      <c r="H43" s="117"/>
      <c r="I43" s="117"/>
      <c r="J43" s="49">
        <f>SUM(J41:J42)</f>
        <v>0</v>
      </c>
      <c r="K43" s="49">
        <f>SUM(K41:K42)</f>
        <v>0</v>
      </c>
      <c r="L43" s="29"/>
      <c r="M43" s="49">
        <f>SUM(M41:M42)</f>
        <v>0</v>
      </c>
      <c r="N43" s="49">
        <f>SUM(N41:N42)</f>
        <v>0</v>
      </c>
      <c r="O43" s="49">
        <f>SUM(O41:O42)</f>
        <v>0</v>
      </c>
      <c r="P43" s="50"/>
      <c r="Q43" s="56"/>
      <c r="R43" s="49">
        <f t="shared" ref="R43:AH43" si="8">SUM(R41:R42)</f>
        <v>0</v>
      </c>
      <c r="S43" s="49">
        <f t="shared" si="8"/>
        <v>0</v>
      </c>
      <c r="T43" s="49">
        <f t="shared" si="8"/>
        <v>0</v>
      </c>
      <c r="U43" s="49">
        <f t="shared" si="8"/>
        <v>0</v>
      </c>
      <c r="V43" s="49">
        <f t="shared" si="8"/>
        <v>0</v>
      </c>
      <c r="W43" s="49">
        <f t="shared" si="8"/>
        <v>0</v>
      </c>
      <c r="X43" s="49">
        <f t="shared" si="8"/>
        <v>0</v>
      </c>
      <c r="Y43" s="49">
        <f t="shared" si="8"/>
        <v>0</v>
      </c>
      <c r="Z43" s="49">
        <f t="shared" si="8"/>
        <v>0</v>
      </c>
      <c r="AA43" s="49">
        <f t="shared" si="8"/>
        <v>0</v>
      </c>
      <c r="AB43" s="49">
        <f t="shared" si="8"/>
        <v>0</v>
      </c>
      <c r="AC43" s="49">
        <f t="shared" si="8"/>
        <v>0</v>
      </c>
      <c r="AD43" s="49">
        <f t="shared" si="8"/>
        <v>0</v>
      </c>
      <c r="AE43" s="49">
        <f t="shared" si="8"/>
        <v>0</v>
      </c>
      <c r="AF43" s="49">
        <f t="shared" si="8"/>
        <v>0</v>
      </c>
      <c r="AG43" s="49">
        <f t="shared" si="8"/>
        <v>0</v>
      </c>
      <c r="AH43" s="49">
        <f t="shared" si="8"/>
        <v>0</v>
      </c>
      <c r="AI43" s="61">
        <f>IF(ISERROR(AH43/J43),0,AH43/J43)</f>
        <v>0</v>
      </c>
      <c r="AJ43" s="61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>
      <c r="A44" s="118" t="s">
        <v>66</v>
      </c>
      <c r="B44" s="118"/>
      <c r="C44" s="118"/>
      <c r="D44" s="118"/>
      <c r="E44" s="118"/>
      <c r="F44" s="23"/>
      <c r="G44" s="24"/>
      <c r="H44" s="25"/>
      <c r="I44" s="25"/>
      <c r="J44" s="88"/>
      <c r="K44" s="43"/>
      <c r="L44" s="44"/>
      <c r="M44" s="45"/>
      <c r="N44" s="45"/>
      <c r="O44" s="45"/>
      <c r="P44" s="24"/>
      <c r="Q44" s="55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57"/>
      <c r="AJ44" s="58"/>
    </row>
    <row r="45" spans="1:106" ht="24.95" customHeight="1" outlineLevel="1">
      <c r="A45" s="26">
        <v>1</v>
      </c>
      <c r="B45" s="26"/>
      <c r="C45" s="30"/>
      <c r="D45" s="31"/>
      <c r="E45" s="32"/>
      <c r="F45" s="33"/>
      <c r="G45" s="33"/>
      <c r="H45" s="40"/>
      <c r="I45" s="40"/>
      <c r="J45" s="110"/>
      <c r="K45" s="51"/>
      <c r="L45" s="41"/>
      <c r="M45" s="52"/>
      <c r="N45" s="53"/>
      <c r="O45" s="52"/>
      <c r="P45" s="33"/>
      <c r="Q45" s="33"/>
      <c r="R45" s="48">
        <v>0</v>
      </c>
      <c r="S45" s="48">
        <v>0</v>
      </c>
      <c r="T45" s="48">
        <v>0</v>
      </c>
      <c r="U45" s="43">
        <f>SUM(R45:T45)</f>
        <v>0</v>
      </c>
      <c r="V45" s="48">
        <v>0</v>
      </c>
      <c r="W45" s="48">
        <v>0</v>
      </c>
      <c r="X45" s="48">
        <v>0</v>
      </c>
      <c r="Y45" s="43">
        <f>SUM(V45:X45)</f>
        <v>0</v>
      </c>
      <c r="Z45" s="48">
        <v>0</v>
      </c>
      <c r="AA45" s="48">
        <v>0</v>
      </c>
      <c r="AB45" s="48">
        <v>0</v>
      </c>
      <c r="AC45" s="43">
        <f>SUM(Z45:AB45)</f>
        <v>0</v>
      </c>
      <c r="AD45" s="48">
        <v>0</v>
      </c>
      <c r="AE45" s="48">
        <v>0</v>
      </c>
      <c r="AF45" s="48">
        <v>0</v>
      </c>
      <c r="AG45" s="43">
        <f>SUM(AD45:AF45)</f>
        <v>0</v>
      </c>
      <c r="AH45" s="43">
        <f>SUM(U45,Y45,AC45,AG45)</f>
        <v>0</v>
      </c>
      <c r="AI45" s="59">
        <f>IF(ISERROR(AH45/J45),0,AH45/J45)</f>
        <v>0</v>
      </c>
      <c r="AJ45" s="59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>
      <c r="A46" s="26">
        <v>2</v>
      </c>
      <c r="B46" s="26"/>
      <c r="C46" s="27"/>
      <c r="D46" s="28"/>
      <c r="E46" s="27"/>
      <c r="F46" s="27"/>
      <c r="G46" s="27"/>
      <c r="H46" s="28"/>
      <c r="I46" s="28"/>
      <c r="J46" s="110"/>
      <c r="K46" s="51"/>
      <c r="L46" s="27"/>
      <c r="M46" s="48"/>
      <c r="N46" s="48"/>
      <c r="O46" s="48"/>
      <c r="P46" s="27"/>
      <c r="Q46" s="27"/>
      <c r="R46" s="48"/>
      <c r="S46" s="48"/>
      <c r="T46" s="48"/>
      <c r="U46" s="43">
        <f>SUM(R46:T46)</f>
        <v>0</v>
      </c>
      <c r="V46" s="48"/>
      <c r="W46" s="48"/>
      <c r="X46" s="48"/>
      <c r="Y46" s="43">
        <f>SUM(V46:X46)</f>
        <v>0</v>
      </c>
      <c r="Z46" s="48"/>
      <c r="AA46" s="48"/>
      <c r="AB46" s="48"/>
      <c r="AC46" s="43">
        <f>SUM(Z46:AB46)</f>
        <v>0</v>
      </c>
      <c r="AD46" s="48"/>
      <c r="AE46" s="48"/>
      <c r="AF46" s="48"/>
      <c r="AG46" s="43">
        <f>SUM(AD46:AF46)</f>
        <v>0</v>
      </c>
      <c r="AH46" s="43">
        <f>SUM(U46,Y46,AC46,AG46)</f>
        <v>0</v>
      </c>
      <c r="AI46" s="59">
        <f>IF(ISERROR(AH46/J46),0,AH46/J46)</f>
        <v>0</v>
      </c>
      <c r="AJ46" s="59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19" customFormat="1" ht="24.95" customHeight="1">
      <c r="A47" s="117" t="s">
        <v>67</v>
      </c>
      <c r="B47" s="117"/>
      <c r="C47" s="117"/>
      <c r="D47" s="117"/>
      <c r="E47" s="117"/>
      <c r="F47" s="117"/>
      <c r="G47" s="117"/>
      <c r="H47" s="117"/>
      <c r="I47" s="117"/>
      <c r="J47" s="49">
        <f>SUM(J45:J46)</f>
        <v>0</v>
      </c>
      <c r="K47" s="49">
        <f>SUM(K45:K46)</f>
        <v>0</v>
      </c>
      <c r="L47" s="29"/>
      <c r="M47" s="49">
        <f>SUM(M45:M46)</f>
        <v>0</v>
      </c>
      <c r="N47" s="49">
        <f>SUM(N45:N46)</f>
        <v>0</v>
      </c>
      <c r="O47" s="49">
        <f>SUM(O45:O46)</f>
        <v>0</v>
      </c>
      <c r="P47" s="50"/>
      <c r="Q47" s="56"/>
      <c r="R47" s="49">
        <f t="shared" ref="R47:AH47" si="9">SUM(R45:R46)</f>
        <v>0</v>
      </c>
      <c r="S47" s="49">
        <f t="shared" si="9"/>
        <v>0</v>
      </c>
      <c r="T47" s="49">
        <f t="shared" si="9"/>
        <v>0</v>
      </c>
      <c r="U47" s="49">
        <f t="shared" si="9"/>
        <v>0</v>
      </c>
      <c r="V47" s="49">
        <f t="shared" si="9"/>
        <v>0</v>
      </c>
      <c r="W47" s="49">
        <f t="shared" si="9"/>
        <v>0</v>
      </c>
      <c r="X47" s="49">
        <f t="shared" si="9"/>
        <v>0</v>
      </c>
      <c r="Y47" s="49">
        <f t="shared" si="9"/>
        <v>0</v>
      </c>
      <c r="Z47" s="49">
        <f t="shared" si="9"/>
        <v>0</v>
      </c>
      <c r="AA47" s="49">
        <f t="shared" si="9"/>
        <v>0</v>
      </c>
      <c r="AB47" s="49">
        <f t="shared" si="9"/>
        <v>0</v>
      </c>
      <c r="AC47" s="49">
        <f t="shared" si="9"/>
        <v>0</v>
      </c>
      <c r="AD47" s="49">
        <f t="shared" si="9"/>
        <v>0</v>
      </c>
      <c r="AE47" s="49">
        <f t="shared" si="9"/>
        <v>0</v>
      </c>
      <c r="AF47" s="49">
        <f t="shared" si="9"/>
        <v>0</v>
      </c>
      <c r="AG47" s="49">
        <f t="shared" si="9"/>
        <v>0</v>
      </c>
      <c r="AH47" s="49">
        <f t="shared" si="9"/>
        <v>0</v>
      </c>
      <c r="AI47" s="61">
        <f>IF(ISERROR(AH47/J47),0,AH47/J47)</f>
        <v>0</v>
      </c>
      <c r="AJ47" s="61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>
      <c r="A48" s="118" t="s">
        <v>68</v>
      </c>
      <c r="B48" s="118"/>
      <c r="C48" s="118"/>
      <c r="D48" s="118"/>
      <c r="E48" s="118"/>
      <c r="F48" s="23"/>
      <c r="G48" s="24"/>
      <c r="H48" s="25"/>
      <c r="I48" s="25"/>
      <c r="J48" s="88"/>
      <c r="K48" s="43"/>
      <c r="L48" s="44"/>
      <c r="M48" s="45"/>
      <c r="N48" s="45"/>
      <c r="O48" s="45"/>
      <c r="P48" s="24"/>
      <c r="Q48" s="55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57"/>
      <c r="AJ48" s="58"/>
    </row>
    <row r="49" spans="1:106" ht="24.95" customHeight="1" outlineLevel="1">
      <c r="A49" s="26">
        <v>1</v>
      </c>
      <c r="B49" s="41"/>
      <c r="C49" s="41"/>
      <c r="D49" s="34"/>
      <c r="E49" s="42"/>
      <c r="F49" s="42"/>
      <c r="G49" s="24"/>
      <c r="H49" s="40"/>
      <c r="I49" s="40"/>
      <c r="J49" s="110"/>
      <c r="K49" s="43"/>
      <c r="L49" s="40"/>
      <c r="M49" s="54"/>
      <c r="N49" s="54"/>
      <c r="O49" s="24"/>
      <c r="P49" s="24"/>
      <c r="Q49" s="24"/>
      <c r="R49" s="9"/>
      <c r="S49" s="9"/>
      <c r="T49" s="9"/>
      <c r="U49" s="43">
        <f>SUM(R49:T49)</f>
        <v>0</v>
      </c>
      <c r="V49" s="48"/>
      <c r="W49" s="48"/>
      <c r="X49" s="48"/>
      <c r="Y49" s="43">
        <f>SUM(V49:X49)</f>
        <v>0</v>
      </c>
      <c r="Z49" s="48"/>
      <c r="AA49" s="48"/>
      <c r="AB49" s="48"/>
      <c r="AC49" s="43">
        <f>SUM(Z49:AB49)</f>
        <v>0</v>
      </c>
      <c r="AD49" s="48"/>
      <c r="AE49" s="48"/>
      <c r="AF49" s="48"/>
      <c r="AG49" s="43">
        <f>SUM(AD49:AF49)</f>
        <v>0</v>
      </c>
      <c r="AH49" s="43">
        <f>SUM(U49,Y49,AC49,AG49)</f>
        <v>0</v>
      </c>
      <c r="AI49" s="59">
        <f>IF(ISERROR(AH49/J49),0,AH49/J49)</f>
        <v>0</v>
      </c>
      <c r="AJ49" s="59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>
      <c r="A50" s="26">
        <v>2</v>
      </c>
      <c r="B50" s="26"/>
      <c r="C50" s="27"/>
      <c r="D50" s="28"/>
      <c r="E50" s="27"/>
      <c r="F50" s="27"/>
      <c r="G50" s="27"/>
      <c r="H50" s="28"/>
      <c r="I50" s="28"/>
      <c r="J50" s="110"/>
      <c r="K50" s="47"/>
      <c r="L50" s="27"/>
      <c r="M50" s="48"/>
      <c r="N50" s="48"/>
      <c r="O50" s="48"/>
      <c r="P50" s="27"/>
      <c r="Q50" s="27"/>
      <c r="R50" s="48"/>
      <c r="S50" s="48"/>
      <c r="T50" s="48"/>
      <c r="U50" s="43">
        <f>SUM(R50:T50)</f>
        <v>0</v>
      </c>
      <c r="V50" s="48"/>
      <c r="W50" s="48"/>
      <c r="X50" s="48"/>
      <c r="Y50" s="43">
        <f>SUM(V50:X50)</f>
        <v>0</v>
      </c>
      <c r="Z50" s="48"/>
      <c r="AA50" s="48"/>
      <c r="AB50" s="48"/>
      <c r="AC50" s="43">
        <f>SUM(Z50:AB50)</f>
        <v>0</v>
      </c>
      <c r="AD50" s="48"/>
      <c r="AE50" s="48"/>
      <c r="AF50" s="48"/>
      <c r="AG50" s="43">
        <f>SUM(AD50:AF50)</f>
        <v>0</v>
      </c>
      <c r="AH50" s="43">
        <f>SUM(U50,Y50,AC50,AG50)</f>
        <v>0</v>
      </c>
      <c r="AI50" s="59">
        <f>IF(ISERROR(AH50/J50),0,AH50/J50)</f>
        <v>0</v>
      </c>
      <c r="AJ50" s="59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19" customFormat="1" ht="24.95" customHeight="1">
      <c r="A51" s="117" t="s">
        <v>69</v>
      </c>
      <c r="B51" s="117"/>
      <c r="C51" s="117"/>
      <c r="D51" s="117"/>
      <c r="E51" s="117"/>
      <c r="F51" s="117"/>
      <c r="G51" s="117"/>
      <c r="H51" s="117"/>
      <c r="I51" s="117"/>
      <c r="J51" s="49">
        <f>J49</f>
        <v>0</v>
      </c>
      <c r="K51" s="49">
        <v>0</v>
      </c>
      <c r="L51" s="29"/>
      <c r="M51" s="49">
        <f>SUM(M49:M50)</f>
        <v>0</v>
      </c>
      <c r="N51" s="49">
        <f>SUM(N49:N50)</f>
        <v>0</v>
      </c>
      <c r="O51" s="49">
        <f>SUM(O49:O50)</f>
        <v>0</v>
      </c>
      <c r="P51" s="50"/>
      <c r="Q51" s="56"/>
      <c r="R51" s="49">
        <f t="shared" ref="R51:AH51" si="10">SUM(R49:R50)</f>
        <v>0</v>
      </c>
      <c r="S51" s="49">
        <f t="shared" si="10"/>
        <v>0</v>
      </c>
      <c r="T51" s="49">
        <f t="shared" si="10"/>
        <v>0</v>
      </c>
      <c r="U51" s="49">
        <f t="shared" si="10"/>
        <v>0</v>
      </c>
      <c r="V51" s="49">
        <f t="shared" si="10"/>
        <v>0</v>
      </c>
      <c r="W51" s="49">
        <f t="shared" si="10"/>
        <v>0</v>
      </c>
      <c r="X51" s="49">
        <f t="shared" si="10"/>
        <v>0</v>
      </c>
      <c r="Y51" s="49">
        <f t="shared" si="10"/>
        <v>0</v>
      </c>
      <c r="Z51" s="49">
        <f t="shared" si="10"/>
        <v>0</v>
      </c>
      <c r="AA51" s="49">
        <f t="shared" si="10"/>
        <v>0</v>
      </c>
      <c r="AB51" s="49">
        <f t="shared" si="10"/>
        <v>0</v>
      </c>
      <c r="AC51" s="49">
        <f t="shared" si="10"/>
        <v>0</v>
      </c>
      <c r="AD51" s="49">
        <f t="shared" si="10"/>
        <v>0</v>
      </c>
      <c r="AE51" s="49">
        <f t="shared" si="10"/>
        <v>0</v>
      </c>
      <c r="AF51" s="49">
        <f t="shared" si="10"/>
        <v>0</v>
      </c>
      <c r="AG51" s="49">
        <f t="shared" si="10"/>
        <v>0</v>
      </c>
      <c r="AH51" s="49">
        <f t="shared" si="10"/>
        <v>0</v>
      </c>
      <c r="AI51" s="61">
        <f>IF(ISERROR(AH51/J51),0,AH51/J51)</f>
        <v>0</v>
      </c>
      <c r="AJ51" s="61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>
      <c r="A52" s="118" t="s">
        <v>70</v>
      </c>
      <c r="B52" s="118"/>
      <c r="C52" s="118"/>
      <c r="D52" s="118"/>
      <c r="E52" s="118"/>
      <c r="F52" s="23"/>
      <c r="G52" s="24"/>
      <c r="H52" s="25"/>
      <c r="I52" s="25"/>
      <c r="J52" s="88"/>
      <c r="K52" s="43"/>
      <c r="L52" s="44"/>
      <c r="M52" s="45"/>
      <c r="N52" s="45"/>
      <c r="O52" s="45"/>
      <c r="P52" s="24"/>
      <c r="Q52" s="55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57"/>
      <c r="AJ52" s="58"/>
    </row>
    <row r="53" spans="1:106" ht="24.95" customHeight="1" outlineLevel="1">
      <c r="A53" s="26">
        <v>1</v>
      </c>
      <c r="B53" s="26"/>
      <c r="C53" s="27"/>
      <c r="D53" s="28"/>
      <c r="E53" s="27"/>
      <c r="F53" s="27"/>
      <c r="G53" s="27"/>
      <c r="H53" s="28"/>
      <c r="I53" s="28"/>
      <c r="J53" s="110"/>
      <c r="K53" s="47"/>
      <c r="L53" s="27"/>
      <c r="M53" s="48"/>
      <c r="N53" s="48"/>
      <c r="O53" s="48"/>
      <c r="P53" s="27"/>
      <c r="Q53" s="27"/>
      <c r="R53" s="48"/>
      <c r="S53" s="48"/>
      <c r="T53" s="48"/>
      <c r="U53" s="43">
        <f>SUM(R53:T53)</f>
        <v>0</v>
      </c>
      <c r="V53" s="48"/>
      <c r="W53" s="48"/>
      <c r="X53" s="48"/>
      <c r="Y53" s="43">
        <f>SUM(V53:X53)</f>
        <v>0</v>
      </c>
      <c r="Z53" s="48"/>
      <c r="AA53" s="48"/>
      <c r="AB53" s="48"/>
      <c r="AC53" s="43">
        <f>SUM(Z53:AB53)</f>
        <v>0</v>
      </c>
      <c r="AD53" s="48"/>
      <c r="AE53" s="48"/>
      <c r="AF53" s="48"/>
      <c r="AG53" s="43">
        <f>SUM(AD53:AF53)</f>
        <v>0</v>
      </c>
      <c r="AH53" s="43">
        <f>SUM(U53,Y53,AC53,AG53)</f>
        <v>0</v>
      </c>
      <c r="AI53" s="59">
        <f>IF(ISERROR(AH53/J53),0,AH53/J53)</f>
        <v>0</v>
      </c>
      <c r="AJ53" s="59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>
      <c r="A54" s="26">
        <v>2</v>
      </c>
      <c r="B54" s="26"/>
      <c r="C54" s="27"/>
      <c r="D54" s="28"/>
      <c r="E54" s="27"/>
      <c r="F54" s="27"/>
      <c r="G54" s="27"/>
      <c r="H54" s="28"/>
      <c r="I54" s="28"/>
      <c r="J54" s="110"/>
      <c r="K54" s="47"/>
      <c r="L54" s="27"/>
      <c r="M54" s="48"/>
      <c r="N54" s="48"/>
      <c r="O54" s="48"/>
      <c r="P54" s="27"/>
      <c r="Q54" s="27"/>
      <c r="R54" s="48"/>
      <c r="S54" s="48"/>
      <c r="T54" s="48"/>
      <c r="U54" s="43">
        <f>SUM(R54:T54)</f>
        <v>0</v>
      </c>
      <c r="V54" s="48"/>
      <c r="W54" s="48"/>
      <c r="X54" s="48"/>
      <c r="Y54" s="43">
        <f>SUM(V54:X54)</f>
        <v>0</v>
      </c>
      <c r="Z54" s="48"/>
      <c r="AA54" s="48"/>
      <c r="AB54" s="48"/>
      <c r="AC54" s="43">
        <f>SUM(Z54:AB54)</f>
        <v>0</v>
      </c>
      <c r="AD54" s="48"/>
      <c r="AE54" s="48"/>
      <c r="AF54" s="48"/>
      <c r="AG54" s="43">
        <f>SUM(AD54:AF54)</f>
        <v>0</v>
      </c>
      <c r="AH54" s="43">
        <f>SUM(U54,Y54,AC54,AG54)</f>
        <v>0</v>
      </c>
      <c r="AI54" s="59">
        <f>IF(ISERROR(AH54/J54),0,AH54/J54)</f>
        <v>0</v>
      </c>
      <c r="AJ54" s="59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19" customFormat="1" ht="24.95" customHeight="1">
      <c r="A55" s="117" t="s">
        <v>71</v>
      </c>
      <c r="B55" s="117"/>
      <c r="C55" s="117"/>
      <c r="D55" s="117"/>
      <c r="E55" s="117"/>
      <c r="F55" s="117"/>
      <c r="G55" s="117"/>
      <c r="H55" s="117"/>
      <c r="I55" s="117"/>
      <c r="J55" s="49">
        <f>SUM(J53:J54)</f>
        <v>0</v>
      </c>
      <c r="K55" s="49">
        <f>SUM(K53:K54)</f>
        <v>0</v>
      </c>
      <c r="L55" s="29"/>
      <c r="M55" s="49">
        <f>SUM(M53:M54)</f>
        <v>0</v>
      </c>
      <c r="N55" s="49">
        <f>SUM(N53:N54)</f>
        <v>0</v>
      </c>
      <c r="O55" s="49">
        <f>SUM(O53:O54)</f>
        <v>0</v>
      </c>
      <c r="P55" s="50"/>
      <c r="Q55" s="56"/>
      <c r="R55" s="49">
        <f t="shared" ref="R55:AH55" si="11">SUM(R53:R54)</f>
        <v>0</v>
      </c>
      <c r="S55" s="49">
        <f t="shared" si="11"/>
        <v>0</v>
      </c>
      <c r="T55" s="49">
        <f t="shared" si="11"/>
        <v>0</v>
      </c>
      <c r="U55" s="49">
        <f t="shared" si="11"/>
        <v>0</v>
      </c>
      <c r="V55" s="49">
        <f t="shared" si="11"/>
        <v>0</v>
      </c>
      <c r="W55" s="49">
        <f t="shared" si="11"/>
        <v>0</v>
      </c>
      <c r="X55" s="49">
        <f t="shared" si="11"/>
        <v>0</v>
      </c>
      <c r="Y55" s="49">
        <f t="shared" si="11"/>
        <v>0</v>
      </c>
      <c r="Z55" s="49">
        <f t="shared" si="11"/>
        <v>0</v>
      </c>
      <c r="AA55" s="49">
        <f t="shared" si="11"/>
        <v>0</v>
      </c>
      <c r="AB55" s="49">
        <f t="shared" si="11"/>
        <v>0</v>
      </c>
      <c r="AC55" s="49">
        <f t="shared" si="11"/>
        <v>0</v>
      </c>
      <c r="AD55" s="49">
        <f t="shared" si="11"/>
        <v>0</v>
      </c>
      <c r="AE55" s="49">
        <f t="shared" si="11"/>
        <v>0</v>
      </c>
      <c r="AF55" s="49">
        <f t="shared" si="11"/>
        <v>0</v>
      </c>
      <c r="AG55" s="49">
        <f t="shared" si="11"/>
        <v>0</v>
      </c>
      <c r="AH55" s="49">
        <f t="shared" si="11"/>
        <v>0</v>
      </c>
      <c r="AI55" s="61">
        <f>IF(ISERROR(AH55/J55),0,AH55/J55)</f>
        <v>0</v>
      </c>
      <c r="AJ55" s="61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>
      <c r="A56" s="118" t="s">
        <v>72</v>
      </c>
      <c r="B56" s="118"/>
      <c r="C56" s="118"/>
      <c r="D56" s="118"/>
      <c r="E56" s="118"/>
      <c r="F56" s="23"/>
      <c r="G56" s="24"/>
      <c r="H56" s="25"/>
      <c r="I56" s="25"/>
      <c r="J56" s="88"/>
      <c r="K56" s="43"/>
      <c r="L56" s="44"/>
      <c r="M56" s="45"/>
      <c r="N56" s="45"/>
      <c r="O56" s="45"/>
      <c r="P56" s="24"/>
      <c r="Q56" s="55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57"/>
      <c r="AJ56" s="58"/>
    </row>
    <row r="57" spans="1:106" ht="24.95" customHeight="1" outlineLevel="1">
      <c r="A57" s="26">
        <v>1</v>
      </c>
      <c r="B57" s="26"/>
      <c r="C57" s="27"/>
      <c r="D57" s="28"/>
      <c r="E57" s="27"/>
      <c r="F57" s="27"/>
      <c r="G57" s="27"/>
      <c r="H57" s="28"/>
      <c r="I57" s="28"/>
      <c r="J57" s="110"/>
      <c r="K57" s="47"/>
      <c r="L57" s="27"/>
      <c r="M57" s="48"/>
      <c r="N57" s="48"/>
      <c r="O57" s="48"/>
      <c r="P57" s="27"/>
      <c r="Q57" s="27"/>
      <c r="R57" s="48"/>
      <c r="S57" s="48"/>
      <c r="T57" s="48"/>
      <c r="U57" s="43">
        <f>SUM(R57:T57)</f>
        <v>0</v>
      </c>
      <c r="V57" s="48"/>
      <c r="W57" s="48"/>
      <c r="X57" s="48"/>
      <c r="Y57" s="43">
        <f>SUM(V57:X57)</f>
        <v>0</v>
      </c>
      <c r="Z57" s="48"/>
      <c r="AA57" s="48"/>
      <c r="AB57" s="48"/>
      <c r="AC57" s="43">
        <f>SUM(Z57:AB57)</f>
        <v>0</v>
      </c>
      <c r="AD57" s="48"/>
      <c r="AE57" s="48"/>
      <c r="AF57" s="48"/>
      <c r="AG57" s="43">
        <f>SUM(AD57:AF57)</f>
        <v>0</v>
      </c>
      <c r="AH57" s="43">
        <f>SUM(U57,Y57,AC57,AG57)</f>
        <v>0</v>
      </c>
      <c r="AI57" s="59">
        <f>IF(ISERROR(AH57/J57),0,AH57/J57)</f>
        <v>0</v>
      </c>
      <c r="AJ57" s="59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>
      <c r="A58" s="26">
        <v>2</v>
      </c>
      <c r="B58" s="26"/>
      <c r="C58" s="27"/>
      <c r="D58" s="28"/>
      <c r="E58" s="27"/>
      <c r="F58" s="27"/>
      <c r="G58" s="27"/>
      <c r="H58" s="28"/>
      <c r="I58" s="28"/>
      <c r="J58" s="110"/>
      <c r="K58" s="47"/>
      <c r="L58" s="27"/>
      <c r="M58" s="48"/>
      <c r="N58" s="48"/>
      <c r="O58" s="48"/>
      <c r="P58" s="27"/>
      <c r="Q58" s="27"/>
      <c r="R58" s="48"/>
      <c r="S58" s="48"/>
      <c r="T58" s="48"/>
      <c r="U58" s="43">
        <f>SUM(R58:T58)</f>
        <v>0</v>
      </c>
      <c r="V58" s="48"/>
      <c r="W58" s="48"/>
      <c r="X58" s="48"/>
      <c r="Y58" s="43">
        <f>SUM(V58:X58)</f>
        <v>0</v>
      </c>
      <c r="Z58" s="48"/>
      <c r="AA58" s="48"/>
      <c r="AB58" s="48"/>
      <c r="AC58" s="43">
        <f>SUM(Z58:AB58)</f>
        <v>0</v>
      </c>
      <c r="AD58" s="48"/>
      <c r="AE58" s="48"/>
      <c r="AF58" s="48"/>
      <c r="AG58" s="43">
        <f>SUM(AD58:AF58)</f>
        <v>0</v>
      </c>
      <c r="AH58" s="43">
        <f>SUM(U58,Y58,AC58,AG58)</f>
        <v>0</v>
      </c>
      <c r="AI58" s="59">
        <f>IF(ISERROR(AH58/J58),0,AH58/J58)</f>
        <v>0</v>
      </c>
      <c r="AJ58" s="59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19" customFormat="1" ht="24.95" customHeight="1">
      <c r="A59" s="117" t="s">
        <v>73</v>
      </c>
      <c r="B59" s="117"/>
      <c r="C59" s="117"/>
      <c r="D59" s="117"/>
      <c r="E59" s="117"/>
      <c r="F59" s="117"/>
      <c r="G59" s="117"/>
      <c r="H59" s="117"/>
      <c r="I59" s="117"/>
      <c r="J59" s="49">
        <f>SUM(J57:J58)</f>
        <v>0</v>
      </c>
      <c r="K59" s="49">
        <f>SUM(K57:K58)</f>
        <v>0</v>
      </c>
      <c r="L59" s="29"/>
      <c r="M59" s="49">
        <f>SUM(M57:M58)</f>
        <v>0</v>
      </c>
      <c r="N59" s="49">
        <f>SUM(N57:N58)</f>
        <v>0</v>
      </c>
      <c r="O59" s="49">
        <f>SUM(O57:O58)</f>
        <v>0</v>
      </c>
      <c r="P59" s="50"/>
      <c r="Q59" s="56"/>
      <c r="R59" s="49">
        <f t="shared" ref="R59:AH59" si="12">SUM(R57:R58)</f>
        <v>0</v>
      </c>
      <c r="S59" s="49">
        <f t="shared" si="12"/>
        <v>0</v>
      </c>
      <c r="T59" s="49">
        <f t="shared" si="12"/>
        <v>0</v>
      </c>
      <c r="U59" s="49">
        <f t="shared" si="12"/>
        <v>0</v>
      </c>
      <c r="V59" s="49">
        <f t="shared" si="12"/>
        <v>0</v>
      </c>
      <c r="W59" s="49">
        <f t="shared" si="12"/>
        <v>0</v>
      </c>
      <c r="X59" s="49">
        <f t="shared" si="12"/>
        <v>0</v>
      </c>
      <c r="Y59" s="49">
        <f t="shared" si="12"/>
        <v>0</v>
      </c>
      <c r="Z59" s="49">
        <f t="shared" si="12"/>
        <v>0</v>
      </c>
      <c r="AA59" s="49">
        <f t="shared" si="12"/>
        <v>0</v>
      </c>
      <c r="AB59" s="49">
        <f t="shared" si="12"/>
        <v>0</v>
      </c>
      <c r="AC59" s="49">
        <f t="shared" si="12"/>
        <v>0</v>
      </c>
      <c r="AD59" s="49">
        <f t="shared" si="12"/>
        <v>0</v>
      </c>
      <c r="AE59" s="49">
        <f t="shared" si="12"/>
        <v>0</v>
      </c>
      <c r="AF59" s="49">
        <f t="shared" si="12"/>
        <v>0</v>
      </c>
      <c r="AG59" s="49">
        <f t="shared" si="12"/>
        <v>0</v>
      </c>
      <c r="AH59" s="49">
        <f t="shared" si="12"/>
        <v>0</v>
      </c>
      <c r="AI59" s="61">
        <f>IF(ISERROR(AH59/J59),0,AH59/J59)</f>
        <v>0</v>
      </c>
      <c r="AJ59" s="61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>
      <c r="A60" s="118" t="s">
        <v>74</v>
      </c>
      <c r="B60" s="118"/>
      <c r="C60" s="118"/>
      <c r="D60" s="118"/>
      <c r="E60" s="118"/>
      <c r="F60" s="23"/>
      <c r="G60" s="24"/>
      <c r="H60" s="25"/>
      <c r="I60" s="25"/>
      <c r="J60" s="88"/>
      <c r="K60" s="43"/>
      <c r="L60" s="44"/>
      <c r="M60" s="45"/>
      <c r="N60" s="45"/>
      <c r="O60" s="45"/>
      <c r="P60" s="24"/>
      <c r="Q60" s="55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57"/>
      <c r="AJ60" s="58"/>
    </row>
    <row r="61" spans="1:106" ht="24.95" customHeight="1" outlineLevel="1">
      <c r="A61" s="26">
        <v>1</v>
      </c>
      <c r="B61" s="26"/>
      <c r="C61" s="27"/>
      <c r="D61" s="28"/>
      <c r="E61" s="27"/>
      <c r="F61" s="27"/>
      <c r="G61" s="27"/>
      <c r="H61" s="28"/>
      <c r="I61" s="28"/>
      <c r="J61" s="110"/>
      <c r="K61" s="47"/>
      <c r="L61" s="27"/>
      <c r="M61" s="48"/>
      <c r="N61" s="48"/>
      <c r="O61" s="48"/>
      <c r="P61" s="27"/>
      <c r="Q61" s="27"/>
      <c r="R61" s="48"/>
      <c r="S61" s="48"/>
      <c r="T61" s="48"/>
      <c r="U61" s="43">
        <f>SUM(R61:T61)</f>
        <v>0</v>
      </c>
      <c r="V61" s="48"/>
      <c r="W61" s="48"/>
      <c r="X61" s="48"/>
      <c r="Y61" s="43">
        <f>SUM(V61:X61)</f>
        <v>0</v>
      </c>
      <c r="Z61" s="48"/>
      <c r="AA61" s="48"/>
      <c r="AB61" s="48"/>
      <c r="AC61" s="43">
        <f>SUM(Z61:AB61)</f>
        <v>0</v>
      </c>
      <c r="AD61" s="48"/>
      <c r="AE61" s="48"/>
      <c r="AF61" s="48"/>
      <c r="AG61" s="43">
        <f>SUM(AD61:AF61)</f>
        <v>0</v>
      </c>
      <c r="AH61" s="43">
        <f>SUM(U61,Y61,AC61,AG61)</f>
        <v>0</v>
      </c>
      <c r="AI61" s="59">
        <f>IF(ISERROR(AH61/J61),0,AH61/J61)</f>
        <v>0</v>
      </c>
      <c r="AJ61" s="59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>
      <c r="A62" s="26">
        <v>2</v>
      </c>
      <c r="B62" s="26"/>
      <c r="C62" s="27"/>
      <c r="D62" s="28"/>
      <c r="E62" s="27"/>
      <c r="F62" s="27"/>
      <c r="G62" s="27"/>
      <c r="H62" s="28"/>
      <c r="I62" s="28"/>
      <c r="J62" s="110"/>
      <c r="K62" s="47"/>
      <c r="L62" s="27"/>
      <c r="M62" s="48"/>
      <c r="N62" s="48"/>
      <c r="O62" s="48"/>
      <c r="P62" s="27"/>
      <c r="Q62" s="27"/>
      <c r="R62" s="48"/>
      <c r="S62" s="48"/>
      <c r="T62" s="48"/>
      <c r="U62" s="43">
        <f>SUM(R62:T62)</f>
        <v>0</v>
      </c>
      <c r="V62" s="48"/>
      <c r="W62" s="48"/>
      <c r="X62" s="48"/>
      <c r="Y62" s="43">
        <f>SUM(V62:X62)</f>
        <v>0</v>
      </c>
      <c r="Z62" s="48"/>
      <c r="AA62" s="48"/>
      <c r="AB62" s="48"/>
      <c r="AC62" s="43">
        <f>SUM(Z62:AB62)</f>
        <v>0</v>
      </c>
      <c r="AD62" s="48"/>
      <c r="AE62" s="48"/>
      <c r="AF62" s="48"/>
      <c r="AG62" s="43">
        <f>SUM(AD62:AF62)</f>
        <v>0</v>
      </c>
      <c r="AH62" s="43">
        <f>SUM(U62,Y62,AC62,AG62)</f>
        <v>0</v>
      </c>
      <c r="AI62" s="59">
        <f>IF(ISERROR(AH62/J62),0,AH62/J62)</f>
        <v>0</v>
      </c>
      <c r="AJ62" s="59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19" customFormat="1" ht="24.95" customHeight="1">
      <c r="A63" s="117" t="s">
        <v>75</v>
      </c>
      <c r="B63" s="117"/>
      <c r="C63" s="117"/>
      <c r="D63" s="117"/>
      <c r="E63" s="117"/>
      <c r="F63" s="117"/>
      <c r="G63" s="117"/>
      <c r="H63" s="117"/>
      <c r="I63" s="117"/>
      <c r="J63" s="49">
        <f>SUM(J61:J62)</f>
        <v>0</v>
      </c>
      <c r="K63" s="49">
        <f>SUM(K61:K62)</f>
        <v>0</v>
      </c>
      <c r="L63" s="29"/>
      <c r="M63" s="49">
        <f>SUM(M61:M62)</f>
        <v>0</v>
      </c>
      <c r="N63" s="49">
        <f>SUM(N61:N62)</f>
        <v>0</v>
      </c>
      <c r="O63" s="49">
        <f>SUM(O61:O62)</f>
        <v>0</v>
      </c>
      <c r="P63" s="50"/>
      <c r="Q63" s="56"/>
      <c r="R63" s="49">
        <f t="shared" ref="R63:AH63" si="13">SUM(R61:R62)</f>
        <v>0</v>
      </c>
      <c r="S63" s="49">
        <f t="shared" si="13"/>
        <v>0</v>
      </c>
      <c r="T63" s="49">
        <f t="shared" si="13"/>
        <v>0</v>
      </c>
      <c r="U63" s="49">
        <f t="shared" si="13"/>
        <v>0</v>
      </c>
      <c r="V63" s="49">
        <f t="shared" si="13"/>
        <v>0</v>
      </c>
      <c r="W63" s="49">
        <f t="shared" si="13"/>
        <v>0</v>
      </c>
      <c r="X63" s="49">
        <f t="shared" si="13"/>
        <v>0</v>
      </c>
      <c r="Y63" s="49">
        <f t="shared" si="13"/>
        <v>0</v>
      </c>
      <c r="Z63" s="49">
        <f t="shared" si="13"/>
        <v>0</v>
      </c>
      <c r="AA63" s="49">
        <f t="shared" si="13"/>
        <v>0</v>
      </c>
      <c r="AB63" s="49">
        <f t="shared" si="13"/>
        <v>0</v>
      </c>
      <c r="AC63" s="49">
        <f t="shared" si="13"/>
        <v>0</v>
      </c>
      <c r="AD63" s="49">
        <f t="shared" si="13"/>
        <v>0</v>
      </c>
      <c r="AE63" s="49">
        <f t="shared" si="13"/>
        <v>0</v>
      </c>
      <c r="AF63" s="49">
        <f t="shared" si="13"/>
        <v>0</v>
      </c>
      <c r="AG63" s="49">
        <f t="shared" si="13"/>
        <v>0</v>
      </c>
      <c r="AH63" s="49">
        <f t="shared" si="13"/>
        <v>0</v>
      </c>
      <c r="AI63" s="61">
        <f>IF(ISERROR(AH63/J63),0,AH63/J63)</f>
        <v>0</v>
      </c>
      <c r="AJ63" s="61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>
      <c r="A64" s="118" t="s">
        <v>76</v>
      </c>
      <c r="B64" s="118"/>
      <c r="C64" s="118"/>
      <c r="D64" s="118"/>
      <c r="E64" s="118"/>
      <c r="F64" s="23"/>
      <c r="G64" s="24"/>
      <c r="H64" s="25"/>
      <c r="I64" s="25"/>
      <c r="J64" s="88"/>
      <c r="K64" s="43"/>
      <c r="L64" s="44"/>
      <c r="M64" s="45"/>
      <c r="N64" s="45"/>
      <c r="O64" s="45"/>
      <c r="P64" s="24"/>
      <c r="Q64" s="55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57"/>
      <c r="AJ64" s="58"/>
    </row>
    <row r="65" spans="1:106" ht="24.95" customHeight="1" outlineLevel="1">
      <c r="A65" s="26">
        <v>1</v>
      </c>
      <c r="B65" s="26"/>
      <c r="C65" s="27"/>
      <c r="D65" s="28"/>
      <c r="E65" s="27"/>
      <c r="F65" s="27"/>
      <c r="G65" s="27"/>
      <c r="H65" s="28"/>
      <c r="I65" s="28"/>
      <c r="J65" s="110"/>
      <c r="K65" s="47"/>
      <c r="L65" s="27"/>
      <c r="M65" s="48"/>
      <c r="N65" s="48"/>
      <c r="O65" s="48"/>
      <c r="P65" s="27"/>
      <c r="Q65" s="27"/>
      <c r="R65" s="48"/>
      <c r="S65" s="48"/>
      <c r="T65" s="48"/>
      <c r="U65" s="43">
        <f>SUM(R65:T65)</f>
        <v>0</v>
      </c>
      <c r="V65" s="48"/>
      <c r="W65" s="48"/>
      <c r="X65" s="48"/>
      <c r="Y65" s="43">
        <f>SUM(V65:X65)</f>
        <v>0</v>
      </c>
      <c r="Z65" s="48"/>
      <c r="AA65" s="48"/>
      <c r="AB65" s="48"/>
      <c r="AC65" s="43">
        <f>SUM(Z65:AB65)</f>
        <v>0</v>
      </c>
      <c r="AD65" s="48"/>
      <c r="AE65" s="48"/>
      <c r="AF65" s="48"/>
      <c r="AG65" s="43">
        <f>SUM(AD65:AF65)</f>
        <v>0</v>
      </c>
      <c r="AH65" s="43">
        <f>SUM(U65,Y65,AC65,AG65)</f>
        <v>0</v>
      </c>
      <c r="AI65" s="59">
        <f>IF(ISERROR(AH65/J65),0,AH65/J65)</f>
        <v>0</v>
      </c>
      <c r="AJ65" s="59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>
      <c r="A66" s="26">
        <v>2</v>
      </c>
      <c r="B66" s="26"/>
      <c r="C66" s="27"/>
      <c r="D66" s="28"/>
      <c r="E66" s="27"/>
      <c r="F66" s="27"/>
      <c r="G66" s="27"/>
      <c r="H66" s="28"/>
      <c r="I66" s="28"/>
      <c r="J66" s="110"/>
      <c r="K66" s="47"/>
      <c r="L66" s="27"/>
      <c r="M66" s="48"/>
      <c r="N66" s="48"/>
      <c r="O66" s="48"/>
      <c r="P66" s="27"/>
      <c r="Q66" s="27"/>
      <c r="R66" s="48"/>
      <c r="S66" s="48"/>
      <c r="T66" s="48"/>
      <c r="U66" s="43">
        <f>SUM(R66:T66)</f>
        <v>0</v>
      </c>
      <c r="V66" s="48"/>
      <c r="W66" s="48"/>
      <c r="X66" s="48"/>
      <c r="Y66" s="43">
        <f>SUM(V66:X66)</f>
        <v>0</v>
      </c>
      <c r="Z66" s="48"/>
      <c r="AA66" s="48"/>
      <c r="AB66" s="48"/>
      <c r="AC66" s="43">
        <f>SUM(Z66:AB66)</f>
        <v>0</v>
      </c>
      <c r="AD66" s="48"/>
      <c r="AE66" s="48"/>
      <c r="AF66" s="48"/>
      <c r="AG66" s="43">
        <f>SUM(AD66:AF66)</f>
        <v>0</v>
      </c>
      <c r="AH66" s="43">
        <f>SUM(U66,Y66,AC66,AG66)</f>
        <v>0</v>
      </c>
      <c r="AI66" s="59">
        <f>IF(ISERROR(AH66/J66),0,AH66/J66)</f>
        <v>0</v>
      </c>
      <c r="AJ66" s="59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19" customFormat="1" ht="24.95" customHeight="1">
      <c r="A67" s="117" t="s">
        <v>94</v>
      </c>
      <c r="B67" s="117"/>
      <c r="C67" s="117"/>
      <c r="D67" s="117"/>
      <c r="E67" s="117"/>
      <c r="F67" s="117"/>
      <c r="G67" s="117"/>
      <c r="H67" s="117"/>
      <c r="I67" s="117"/>
      <c r="J67" s="49">
        <f>SUM(J65:J66)</f>
        <v>0</v>
      </c>
      <c r="K67" s="49">
        <f>SUM(K65:K66)</f>
        <v>0</v>
      </c>
      <c r="L67" s="29"/>
      <c r="M67" s="49">
        <f>SUM(M65:M66)</f>
        <v>0</v>
      </c>
      <c r="N67" s="49">
        <f>SUM(N65:N66)</f>
        <v>0</v>
      </c>
      <c r="O67" s="49">
        <f>SUM(O65:O66)</f>
        <v>0</v>
      </c>
      <c r="P67" s="50"/>
      <c r="Q67" s="56"/>
      <c r="R67" s="49">
        <f t="shared" ref="R67:AH67" si="14">SUM(R65:R66)</f>
        <v>0</v>
      </c>
      <c r="S67" s="49">
        <f t="shared" si="14"/>
        <v>0</v>
      </c>
      <c r="T67" s="49">
        <f t="shared" si="14"/>
        <v>0</v>
      </c>
      <c r="U67" s="49">
        <f t="shared" si="14"/>
        <v>0</v>
      </c>
      <c r="V67" s="49">
        <f t="shared" si="14"/>
        <v>0</v>
      </c>
      <c r="W67" s="49">
        <f t="shared" si="14"/>
        <v>0</v>
      </c>
      <c r="X67" s="49">
        <f t="shared" si="14"/>
        <v>0</v>
      </c>
      <c r="Y67" s="49">
        <f t="shared" si="14"/>
        <v>0</v>
      </c>
      <c r="Z67" s="49">
        <f t="shared" si="14"/>
        <v>0</v>
      </c>
      <c r="AA67" s="49">
        <f t="shared" si="14"/>
        <v>0</v>
      </c>
      <c r="AB67" s="49">
        <f t="shared" si="14"/>
        <v>0</v>
      </c>
      <c r="AC67" s="49">
        <f t="shared" si="14"/>
        <v>0</v>
      </c>
      <c r="AD67" s="49">
        <f t="shared" si="14"/>
        <v>0</v>
      </c>
      <c r="AE67" s="49">
        <f t="shared" si="14"/>
        <v>0</v>
      </c>
      <c r="AF67" s="49">
        <f t="shared" si="14"/>
        <v>0</v>
      </c>
      <c r="AG67" s="49">
        <f t="shared" si="14"/>
        <v>0</v>
      </c>
      <c r="AH67" s="49">
        <f t="shared" si="14"/>
        <v>0</v>
      </c>
      <c r="AI67" s="61">
        <f>IF(ISERROR(AH67/J67),0,AH67/J67)</f>
        <v>0</v>
      </c>
      <c r="AJ67" s="61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>
      <c r="A68" s="118" t="s">
        <v>78</v>
      </c>
      <c r="B68" s="118"/>
      <c r="C68" s="118"/>
      <c r="D68" s="118"/>
      <c r="E68" s="118"/>
      <c r="F68" s="23"/>
      <c r="G68" s="24"/>
      <c r="H68" s="25"/>
      <c r="I68" s="25"/>
      <c r="J68" s="88"/>
      <c r="K68" s="43"/>
      <c r="L68" s="44"/>
      <c r="M68" s="45"/>
      <c r="N68" s="45"/>
      <c r="O68" s="45"/>
      <c r="P68" s="24"/>
      <c r="Q68" s="55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57"/>
      <c r="AJ68" s="58"/>
    </row>
    <row r="69" spans="1:106" ht="24.95" customHeight="1" outlineLevel="1">
      <c r="A69" s="26">
        <v>1</v>
      </c>
      <c r="B69" s="26"/>
      <c r="C69" s="27"/>
      <c r="D69" s="28"/>
      <c r="E69" s="27"/>
      <c r="F69" s="27"/>
      <c r="G69" s="27"/>
      <c r="H69" s="28"/>
      <c r="I69" s="28"/>
      <c r="J69" s="110"/>
      <c r="K69" s="47"/>
      <c r="L69" s="27"/>
      <c r="M69" s="48"/>
      <c r="N69" s="48"/>
      <c r="O69" s="48"/>
      <c r="P69" s="27"/>
      <c r="Q69" s="27"/>
      <c r="R69" s="48"/>
      <c r="S69" s="48"/>
      <c r="T69" s="48"/>
      <c r="U69" s="43">
        <f>SUM(R69:T69)</f>
        <v>0</v>
      </c>
      <c r="V69" s="48"/>
      <c r="W69" s="48"/>
      <c r="X69" s="48"/>
      <c r="Y69" s="43">
        <f>SUM(V69:X69)</f>
        <v>0</v>
      </c>
      <c r="Z69" s="48"/>
      <c r="AA69" s="48"/>
      <c r="AB69" s="48"/>
      <c r="AC69" s="43">
        <f>SUM(Z69:AB69)</f>
        <v>0</v>
      </c>
      <c r="AD69" s="48"/>
      <c r="AE69" s="48"/>
      <c r="AF69" s="48"/>
      <c r="AG69" s="43">
        <f>SUM(AD69:AF69)</f>
        <v>0</v>
      </c>
      <c r="AH69" s="43">
        <f>SUM(U69,Y69,AC69,AG69)</f>
        <v>0</v>
      </c>
      <c r="AI69" s="59">
        <f>IF(ISERROR(AH69/J69),0,AH69/J69)</f>
        <v>0</v>
      </c>
      <c r="AJ69" s="59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>
      <c r="A70" s="26">
        <v>2</v>
      </c>
      <c r="B70" s="26"/>
      <c r="C70" s="27"/>
      <c r="D70" s="28"/>
      <c r="E70" s="27"/>
      <c r="F70" s="27"/>
      <c r="G70" s="27"/>
      <c r="H70" s="28"/>
      <c r="I70" s="28"/>
      <c r="J70" s="110"/>
      <c r="K70" s="47"/>
      <c r="L70" s="27"/>
      <c r="M70" s="48"/>
      <c r="N70" s="48"/>
      <c r="O70" s="48"/>
      <c r="P70" s="27"/>
      <c r="Q70" s="27"/>
      <c r="R70" s="48"/>
      <c r="S70" s="48"/>
      <c r="T70" s="48"/>
      <c r="U70" s="43">
        <f>SUM(R70:T70)</f>
        <v>0</v>
      </c>
      <c r="V70" s="48"/>
      <c r="W70" s="48"/>
      <c r="X70" s="48"/>
      <c r="Y70" s="43">
        <f>SUM(V70:X70)</f>
        <v>0</v>
      </c>
      <c r="Z70" s="48"/>
      <c r="AA70" s="48"/>
      <c r="AB70" s="48"/>
      <c r="AC70" s="43">
        <f>SUM(Z70:AB70)</f>
        <v>0</v>
      </c>
      <c r="AD70" s="48"/>
      <c r="AE70" s="48"/>
      <c r="AF70" s="48"/>
      <c r="AG70" s="43">
        <f>SUM(AD70:AF70)</f>
        <v>0</v>
      </c>
      <c r="AH70" s="43">
        <f>SUM(U70,Y70,AC70,AG70)</f>
        <v>0</v>
      </c>
      <c r="AI70" s="59">
        <f>IF(ISERROR(AH70/J70),0,AH70/J70)</f>
        <v>0</v>
      </c>
      <c r="AJ70" s="59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19" customFormat="1" ht="24.95" customHeight="1">
      <c r="A71" s="117" t="s">
        <v>79</v>
      </c>
      <c r="B71" s="117"/>
      <c r="C71" s="117"/>
      <c r="D71" s="117"/>
      <c r="E71" s="117"/>
      <c r="F71" s="117"/>
      <c r="G71" s="117"/>
      <c r="H71" s="117"/>
      <c r="I71" s="117"/>
      <c r="J71" s="49">
        <f>SUM(J69:J70)</f>
        <v>0</v>
      </c>
      <c r="K71" s="49">
        <f>SUM(K69:K70)</f>
        <v>0</v>
      </c>
      <c r="L71" s="29"/>
      <c r="M71" s="49">
        <f>SUM(M69:M70)</f>
        <v>0</v>
      </c>
      <c r="N71" s="49">
        <f>SUM(N69:N70)</f>
        <v>0</v>
      </c>
      <c r="O71" s="49">
        <f>SUM(O69:O70)</f>
        <v>0</v>
      </c>
      <c r="P71" s="50"/>
      <c r="Q71" s="56"/>
      <c r="R71" s="49">
        <f t="shared" ref="R71:AH71" si="15">SUM(R69:R70)</f>
        <v>0</v>
      </c>
      <c r="S71" s="49">
        <f t="shared" si="15"/>
        <v>0</v>
      </c>
      <c r="T71" s="49">
        <f t="shared" si="15"/>
        <v>0</v>
      </c>
      <c r="U71" s="49">
        <f t="shared" si="15"/>
        <v>0</v>
      </c>
      <c r="V71" s="49">
        <f t="shared" si="15"/>
        <v>0</v>
      </c>
      <c r="W71" s="49">
        <f t="shared" si="15"/>
        <v>0</v>
      </c>
      <c r="X71" s="49">
        <f t="shared" si="15"/>
        <v>0</v>
      </c>
      <c r="Y71" s="49">
        <f t="shared" si="15"/>
        <v>0</v>
      </c>
      <c r="Z71" s="49">
        <f t="shared" si="15"/>
        <v>0</v>
      </c>
      <c r="AA71" s="49">
        <f t="shared" si="15"/>
        <v>0</v>
      </c>
      <c r="AB71" s="49">
        <f t="shared" si="15"/>
        <v>0</v>
      </c>
      <c r="AC71" s="49">
        <f t="shared" si="15"/>
        <v>0</v>
      </c>
      <c r="AD71" s="49">
        <f t="shared" si="15"/>
        <v>0</v>
      </c>
      <c r="AE71" s="49">
        <f t="shared" si="15"/>
        <v>0</v>
      </c>
      <c r="AF71" s="49">
        <f t="shared" si="15"/>
        <v>0</v>
      </c>
      <c r="AG71" s="49">
        <f t="shared" si="15"/>
        <v>0</v>
      </c>
      <c r="AH71" s="49">
        <f t="shared" si="15"/>
        <v>0</v>
      </c>
      <c r="AI71" s="61">
        <f>IF(ISERROR(AH71/J71),0,AH71/J71)</f>
        <v>0</v>
      </c>
      <c r="AJ71" s="61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>
      <c r="A72" s="118" t="s">
        <v>80</v>
      </c>
      <c r="B72" s="118"/>
      <c r="C72" s="118"/>
      <c r="D72" s="118"/>
      <c r="E72" s="118"/>
      <c r="F72" s="23"/>
      <c r="G72" s="24"/>
      <c r="H72" s="25"/>
      <c r="I72" s="25"/>
      <c r="J72" s="110">
        <v>50575000</v>
      </c>
      <c r="K72" s="43"/>
      <c r="L72" s="44"/>
      <c r="M72" s="45"/>
      <c r="N72" s="45"/>
      <c r="O72" s="45"/>
      <c r="P72" s="24"/>
      <c r="Q72" s="55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57"/>
      <c r="AJ72" s="58"/>
    </row>
    <row r="73" spans="1:106" ht="24.95" customHeight="1" outlineLevel="1">
      <c r="A73" s="26">
        <v>1</v>
      </c>
      <c r="B73" s="26"/>
      <c r="C73" s="35" t="s">
        <v>115</v>
      </c>
      <c r="D73" s="36">
        <v>45741</v>
      </c>
      <c r="E73" s="32" t="s">
        <v>102</v>
      </c>
      <c r="F73" s="32" t="s">
        <v>116</v>
      </c>
      <c r="G73" s="32"/>
      <c r="H73" s="38"/>
      <c r="I73" s="40"/>
      <c r="J73" s="110"/>
      <c r="K73" s="64">
        <v>50575000</v>
      </c>
      <c r="L73" s="42"/>
      <c r="M73" s="52"/>
      <c r="N73" s="65"/>
      <c r="O73" s="52"/>
      <c r="P73" s="66"/>
      <c r="Q73" s="66"/>
      <c r="R73" s="48">
        <v>50575000</v>
      </c>
      <c r="S73" s="48"/>
      <c r="T73" s="48"/>
      <c r="U73" s="43">
        <f>SUM(R73:T73)</f>
        <v>50575000</v>
      </c>
      <c r="V73" s="48"/>
      <c r="W73" s="48"/>
      <c r="X73" s="48"/>
      <c r="Y73" s="43">
        <f>SUM(V73:X73)</f>
        <v>0</v>
      </c>
      <c r="Z73" s="48"/>
      <c r="AA73" s="48"/>
      <c r="AB73" s="48"/>
      <c r="AC73" s="43">
        <f>SUM(Z73:AB73)</f>
        <v>0</v>
      </c>
      <c r="AD73" s="48"/>
      <c r="AE73" s="48">
        <v>0</v>
      </c>
      <c r="AF73" s="48">
        <v>0</v>
      </c>
      <c r="AG73" s="43">
        <f>SUM(AD73:AF73)</f>
        <v>0</v>
      </c>
      <c r="AH73" s="43">
        <f>SUM(U73,Y73,AC73,AG73)</f>
        <v>50575000</v>
      </c>
      <c r="AI73" s="59">
        <f>IF(ISERROR(AH73/J72),0,AH73/J72)</f>
        <v>1</v>
      </c>
      <c r="AJ73" s="59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>
      <c r="A74" s="26">
        <v>2</v>
      </c>
      <c r="B74" s="26"/>
      <c r="C74" s="35"/>
      <c r="D74" s="36"/>
      <c r="E74" s="32"/>
      <c r="F74" s="32"/>
      <c r="G74" s="62"/>
      <c r="H74" s="38"/>
      <c r="I74" s="40"/>
      <c r="J74" s="110"/>
      <c r="K74" s="64"/>
      <c r="L74" s="42"/>
      <c r="M74" s="52"/>
      <c r="N74" s="65"/>
      <c r="O74" s="52"/>
      <c r="P74" s="66"/>
      <c r="Q74" s="66"/>
      <c r="R74" s="48"/>
      <c r="S74" s="48"/>
      <c r="T74" s="48"/>
      <c r="U74" s="43">
        <f>SUM(R74:T74)</f>
        <v>0</v>
      </c>
      <c r="V74" s="48"/>
      <c r="W74" s="48"/>
      <c r="X74" s="48"/>
      <c r="Y74" s="43">
        <f>SUM(V74:X74)</f>
        <v>0</v>
      </c>
      <c r="Z74" s="48"/>
      <c r="AA74" s="48"/>
      <c r="AB74" s="48"/>
      <c r="AC74" s="43">
        <f>SUM(Z74:AB74)</f>
        <v>0</v>
      </c>
      <c r="AD74" s="48"/>
      <c r="AE74" s="48">
        <v>0</v>
      </c>
      <c r="AF74" s="48">
        <v>0</v>
      </c>
      <c r="AG74" s="43">
        <f>SUM(AD74:AF74)</f>
        <v>0</v>
      </c>
      <c r="AH74" s="43">
        <f>SUM(U74,Y74,AC74,AG74)</f>
        <v>0</v>
      </c>
      <c r="AI74" s="59">
        <f>IF(ISERROR(AH74/J73),0,AH74/J73)</f>
        <v>0</v>
      </c>
      <c r="AJ74" s="59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19" customFormat="1" ht="24.95" customHeight="1">
      <c r="A75" s="117" t="s">
        <v>85</v>
      </c>
      <c r="B75" s="117"/>
      <c r="C75" s="117"/>
      <c r="D75" s="117"/>
      <c r="E75" s="117"/>
      <c r="F75" s="117"/>
      <c r="G75" s="117"/>
      <c r="H75" s="117"/>
      <c r="I75" s="117"/>
      <c r="J75" s="49">
        <f>J72</f>
        <v>50575000</v>
      </c>
      <c r="K75" s="49">
        <f>SUM(K73:K73)</f>
        <v>50575000</v>
      </c>
      <c r="L75" s="29"/>
      <c r="M75" s="49">
        <f>SUM(M73:M73)</f>
        <v>0</v>
      </c>
      <c r="N75" s="49">
        <f>SUM(N73:N73)</f>
        <v>0</v>
      </c>
      <c r="O75" s="49">
        <f>SUM(O73:O73)</f>
        <v>0</v>
      </c>
      <c r="P75" s="50"/>
      <c r="Q75" s="56"/>
      <c r="R75" s="49">
        <f t="shared" ref="R75:AH75" si="16">SUM(R73:R73)</f>
        <v>50575000</v>
      </c>
      <c r="S75" s="49">
        <f t="shared" si="16"/>
        <v>0</v>
      </c>
      <c r="T75" s="49">
        <f t="shared" si="16"/>
        <v>0</v>
      </c>
      <c r="U75" s="49">
        <f t="shared" si="16"/>
        <v>50575000</v>
      </c>
      <c r="V75" s="49">
        <f t="shared" si="16"/>
        <v>0</v>
      </c>
      <c r="W75" s="49">
        <f t="shared" si="16"/>
        <v>0</v>
      </c>
      <c r="X75" s="49">
        <f t="shared" si="16"/>
        <v>0</v>
      </c>
      <c r="Y75" s="49">
        <f t="shared" si="16"/>
        <v>0</v>
      </c>
      <c r="Z75" s="49">
        <f t="shared" si="16"/>
        <v>0</v>
      </c>
      <c r="AA75" s="49">
        <f t="shared" si="16"/>
        <v>0</v>
      </c>
      <c r="AB75" s="49">
        <f t="shared" si="16"/>
        <v>0</v>
      </c>
      <c r="AC75" s="49">
        <f t="shared" si="16"/>
        <v>0</v>
      </c>
      <c r="AD75" s="49">
        <f t="shared" si="16"/>
        <v>0</v>
      </c>
      <c r="AE75" s="49">
        <f t="shared" si="16"/>
        <v>0</v>
      </c>
      <c r="AF75" s="49">
        <f t="shared" si="16"/>
        <v>0</v>
      </c>
      <c r="AG75" s="49">
        <f t="shared" si="16"/>
        <v>0</v>
      </c>
      <c r="AH75" s="49">
        <f t="shared" si="16"/>
        <v>50575000</v>
      </c>
      <c r="AI75" s="61">
        <f>IF(ISERROR(AH75/J75),0,AH75/J75)</f>
        <v>1</v>
      </c>
      <c r="AJ75" s="61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20" customFormat="1" ht="44.25" customHeight="1">
      <c r="A76" s="119" t="str">
        <f>"TOTAL ASIG."&amp;" "&amp;$A$5</f>
        <v>TOTAL ASIG. 24-02-020 "Programa de Educación Media - JUNAEB"</v>
      </c>
      <c r="B76" s="119"/>
      <c r="C76" s="119"/>
      <c r="D76" s="119"/>
      <c r="E76" s="119"/>
      <c r="F76" s="119"/>
      <c r="G76" s="119"/>
      <c r="H76" s="119"/>
      <c r="I76" s="119"/>
      <c r="J76" s="13">
        <f>SUM(J11,J15,J19,J23,J27,J31,J35,J39,J43,J47,J51,J55,J59,J63,J67,J71,J75)</f>
        <v>50575000</v>
      </c>
      <c r="K76" s="13">
        <f t="shared" ref="K76:AH76" si="17">SUM(K11,K15,K19,K23,K27,K31,K35,K39,K43,K47,K51,K55,K59,K63,K67,K71,K75)</f>
        <v>50575000</v>
      </c>
      <c r="L76" s="13">
        <f t="shared" si="17"/>
        <v>0</v>
      </c>
      <c r="M76" s="13">
        <f t="shared" si="17"/>
        <v>0</v>
      </c>
      <c r="N76" s="13">
        <f t="shared" si="17"/>
        <v>0</v>
      </c>
      <c r="O76" s="13">
        <f t="shared" si="17"/>
        <v>0</v>
      </c>
      <c r="P76" s="13">
        <f t="shared" si="17"/>
        <v>0</v>
      </c>
      <c r="Q76" s="13">
        <f t="shared" si="17"/>
        <v>0</v>
      </c>
      <c r="R76" s="13">
        <f t="shared" si="17"/>
        <v>50575000</v>
      </c>
      <c r="S76" s="13">
        <f t="shared" si="17"/>
        <v>0</v>
      </c>
      <c r="T76" s="13">
        <f t="shared" si="17"/>
        <v>0</v>
      </c>
      <c r="U76" s="13">
        <f t="shared" si="17"/>
        <v>50575000</v>
      </c>
      <c r="V76" s="13">
        <f t="shared" si="17"/>
        <v>0</v>
      </c>
      <c r="W76" s="13">
        <f t="shared" si="17"/>
        <v>0</v>
      </c>
      <c r="X76" s="13">
        <f t="shared" si="17"/>
        <v>0</v>
      </c>
      <c r="Y76" s="13">
        <f t="shared" si="17"/>
        <v>0</v>
      </c>
      <c r="Z76" s="13">
        <f t="shared" si="17"/>
        <v>0</v>
      </c>
      <c r="AA76" s="13">
        <f t="shared" si="17"/>
        <v>0</v>
      </c>
      <c r="AB76" s="13">
        <f t="shared" si="17"/>
        <v>0</v>
      </c>
      <c r="AC76" s="13">
        <f t="shared" si="17"/>
        <v>0</v>
      </c>
      <c r="AD76" s="13">
        <f t="shared" si="17"/>
        <v>0</v>
      </c>
      <c r="AE76" s="13">
        <f t="shared" si="17"/>
        <v>0</v>
      </c>
      <c r="AF76" s="13">
        <f t="shared" si="17"/>
        <v>0</v>
      </c>
      <c r="AG76" s="13">
        <f t="shared" si="17"/>
        <v>0</v>
      </c>
      <c r="AH76" s="13">
        <f t="shared" si="17"/>
        <v>50575000</v>
      </c>
      <c r="AI76" s="67">
        <f>IF(ISERROR(AH76/J76),0,AH76/J76)</f>
        <v>1</v>
      </c>
      <c r="AJ76" s="67">
        <f>IF(ISERROR(AH76/$AH$76),0,AH76/$AH$76)</f>
        <v>1</v>
      </c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</row>
    <row r="77" spans="1:106">
      <c r="J77" s="14"/>
      <c r="R77" s="14"/>
      <c r="S77" s="14"/>
      <c r="T77" s="14"/>
      <c r="V77" s="14"/>
      <c r="W77" s="14"/>
      <c r="X77" s="14"/>
      <c r="Z77" s="14"/>
      <c r="AA77" s="14"/>
      <c r="AB77" s="14"/>
      <c r="AD77" s="14"/>
      <c r="AE77" s="14"/>
      <c r="AF77" s="14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>
      <c r="J78" s="14"/>
      <c r="R78" s="14"/>
      <c r="S78" s="14"/>
      <c r="T78" s="14"/>
      <c r="V78" s="14"/>
      <c r="W78" s="14"/>
      <c r="X78" s="14"/>
      <c r="Z78" s="14"/>
      <c r="AA78" s="14"/>
      <c r="AB78" s="14"/>
      <c r="AD78" s="14"/>
      <c r="AE78" s="14"/>
      <c r="AF78" s="14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>
      <c r="J79" s="14"/>
      <c r="R79" s="14"/>
      <c r="S79" s="14"/>
      <c r="T79" s="14"/>
      <c r="V79" s="14"/>
      <c r="W79" s="14"/>
      <c r="X79" s="14"/>
      <c r="Z79" s="14"/>
      <c r="AA79" s="14"/>
      <c r="AB79" s="14"/>
      <c r="AD79" s="14"/>
      <c r="AE79" s="14"/>
      <c r="AF79" s="14"/>
    </row>
    <row r="80" spans="1:106">
      <c r="J80" s="14"/>
      <c r="R80" s="14"/>
      <c r="S80" s="14"/>
      <c r="T80" s="14"/>
      <c r="V80" s="14"/>
      <c r="W80" s="14"/>
      <c r="X80" s="14"/>
      <c r="Z80" s="14"/>
      <c r="AA80" s="14"/>
      <c r="AB80" s="14"/>
      <c r="AD80" s="14"/>
      <c r="AE80" s="14"/>
      <c r="AF80" s="14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>
      <c r="J81" s="14"/>
      <c r="R81" s="14"/>
      <c r="S81" s="14"/>
      <c r="T81" s="14"/>
      <c r="V81" s="14"/>
      <c r="W81" s="14"/>
      <c r="X81" s="14"/>
      <c r="Z81" s="14"/>
      <c r="AA81" s="14"/>
      <c r="AB81" s="14"/>
      <c r="AD81" s="14"/>
      <c r="AE81" s="14"/>
      <c r="AF81" s="14"/>
    </row>
    <row r="82" spans="1:106">
      <c r="J82" s="14"/>
      <c r="R82" s="14"/>
      <c r="S82" s="14"/>
      <c r="T82" s="14"/>
      <c r="V82" s="14"/>
      <c r="W82" s="14"/>
      <c r="X82" s="14"/>
      <c r="Z82" s="14"/>
      <c r="AA82" s="14"/>
      <c r="AB82" s="14"/>
      <c r="AD82" s="14"/>
      <c r="AE82" s="14"/>
      <c r="AF82" s="14"/>
    </row>
    <row r="83" spans="1:106">
      <c r="J83" s="14"/>
      <c r="R83" s="14"/>
      <c r="S83" s="14"/>
      <c r="T83" s="14"/>
      <c r="V83" s="14"/>
      <c r="W83" s="14"/>
      <c r="X83" s="14"/>
      <c r="Z83" s="14"/>
      <c r="AA83" s="14"/>
      <c r="AB83" s="14"/>
      <c r="AD83" s="14"/>
      <c r="AE83" s="14"/>
      <c r="AF83" s="14"/>
    </row>
    <row r="84" spans="1:106">
      <c r="J84" s="14"/>
      <c r="R84" s="14"/>
      <c r="S84" s="14"/>
      <c r="T84" s="14"/>
      <c r="V84" s="14"/>
      <c r="W84" s="14"/>
      <c r="X84" s="14"/>
      <c r="Z84" s="14"/>
      <c r="AA84" s="14"/>
      <c r="AB84" s="14"/>
      <c r="AD84" s="14"/>
      <c r="AE84" s="14"/>
      <c r="AF84" s="14"/>
    </row>
    <row r="85" spans="1:106" s="3" customFormat="1">
      <c r="A85" s="5"/>
      <c r="B85" s="2"/>
      <c r="C85" s="2"/>
      <c r="D85" s="2"/>
      <c r="E85" s="5"/>
      <c r="F85" s="5"/>
      <c r="G85" s="2"/>
      <c r="H85" s="2"/>
      <c r="I85" s="2"/>
      <c r="J85" s="14"/>
      <c r="K85" s="14"/>
      <c r="L85" s="5"/>
      <c r="M85" s="2"/>
      <c r="N85" s="2"/>
      <c r="O85" s="2"/>
      <c r="P85" s="2"/>
      <c r="Q85" s="21"/>
      <c r="R85" s="14"/>
      <c r="S85" s="14"/>
      <c r="T85" s="14"/>
      <c r="V85" s="14"/>
      <c r="W85" s="14"/>
      <c r="X85" s="14"/>
      <c r="Z85" s="14"/>
      <c r="AA85" s="14"/>
      <c r="AB85" s="14"/>
      <c r="AD85" s="14"/>
      <c r="AE85" s="14"/>
      <c r="AF85" s="14"/>
      <c r="AI85" s="22"/>
      <c r="AJ85" s="22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</row>
    <row r="86" spans="1:106" s="3" customFormat="1">
      <c r="A86" s="5"/>
      <c r="B86" s="2"/>
      <c r="C86" s="2"/>
      <c r="D86" s="2"/>
      <c r="E86" s="5"/>
      <c r="F86" s="5"/>
      <c r="G86" s="2"/>
      <c r="H86" s="2"/>
      <c r="I86" s="2"/>
      <c r="J86" s="14"/>
      <c r="K86" s="14"/>
      <c r="L86" s="5"/>
      <c r="M86" s="2"/>
      <c r="N86" s="2"/>
      <c r="O86" s="2"/>
      <c r="P86" s="2"/>
      <c r="Q86" s="21"/>
      <c r="R86" s="14"/>
      <c r="S86" s="14"/>
      <c r="T86" s="14"/>
      <c r="V86" s="14"/>
      <c r="W86" s="14"/>
      <c r="X86" s="14"/>
      <c r="Z86" s="14"/>
      <c r="AA86" s="14"/>
      <c r="AB86" s="14"/>
      <c r="AD86" s="14"/>
      <c r="AE86" s="14"/>
      <c r="AF86" s="14"/>
      <c r="AI86" s="22"/>
      <c r="AJ86" s="22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</row>
    <row r="87" spans="1:106" s="3" customFormat="1">
      <c r="A87" s="5"/>
      <c r="B87" s="2"/>
      <c r="C87" s="2"/>
      <c r="D87" s="2"/>
      <c r="E87" s="5"/>
      <c r="F87" s="5"/>
      <c r="G87" s="2"/>
      <c r="H87" s="2"/>
      <c r="I87" s="2"/>
      <c r="J87" s="14"/>
      <c r="K87" s="14"/>
      <c r="L87" s="5"/>
      <c r="M87" s="2"/>
      <c r="N87" s="2"/>
      <c r="O87" s="2"/>
      <c r="P87" s="2"/>
      <c r="Q87" s="21"/>
      <c r="R87" s="14"/>
      <c r="S87" s="14"/>
      <c r="T87" s="14"/>
      <c r="V87" s="14"/>
      <c r="W87" s="14"/>
      <c r="X87" s="14"/>
      <c r="Z87" s="14"/>
      <c r="AA87" s="14"/>
      <c r="AB87" s="14"/>
      <c r="AD87" s="14"/>
      <c r="AE87" s="14"/>
      <c r="AF87" s="14"/>
      <c r="AI87" s="22"/>
      <c r="AJ87" s="22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</row>
    <row r="88" spans="1:106" s="3" customFormat="1">
      <c r="A88" s="5"/>
      <c r="B88" s="2"/>
      <c r="C88" s="2"/>
      <c r="D88" s="2"/>
      <c r="E88" s="5"/>
      <c r="F88" s="5"/>
      <c r="G88" s="2"/>
      <c r="H88" s="2"/>
      <c r="I88" s="2"/>
      <c r="J88" s="14"/>
      <c r="K88" s="14"/>
      <c r="L88" s="5"/>
      <c r="M88" s="2"/>
      <c r="N88" s="2"/>
      <c r="O88" s="2"/>
      <c r="P88" s="2"/>
      <c r="Q88" s="21"/>
      <c r="R88" s="14"/>
      <c r="S88" s="14"/>
      <c r="T88" s="14"/>
      <c r="V88" s="14"/>
      <c r="W88" s="14"/>
      <c r="X88" s="14"/>
      <c r="Z88" s="14"/>
      <c r="AA88" s="14"/>
      <c r="AB88" s="14"/>
      <c r="AD88" s="14"/>
      <c r="AE88" s="14"/>
      <c r="AF88" s="14"/>
      <c r="AI88" s="22"/>
      <c r="AJ88" s="22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</row>
    <row r="89" spans="1:106" s="3" customFormat="1">
      <c r="A89" s="5"/>
      <c r="B89" s="2"/>
      <c r="C89" s="2"/>
      <c r="D89" s="2"/>
      <c r="E89" s="5"/>
      <c r="F89" s="5"/>
      <c r="G89" s="2"/>
      <c r="H89" s="2"/>
      <c r="I89" s="2"/>
      <c r="J89" s="14"/>
      <c r="K89" s="14"/>
      <c r="L89" s="5"/>
      <c r="M89" s="2"/>
      <c r="N89" s="2"/>
      <c r="O89" s="2"/>
      <c r="P89" s="2"/>
      <c r="Q89" s="21"/>
      <c r="R89" s="14"/>
      <c r="S89" s="14"/>
      <c r="T89" s="14"/>
      <c r="V89" s="14"/>
      <c r="W89" s="14"/>
      <c r="X89" s="14"/>
      <c r="Z89" s="14"/>
      <c r="AA89" s="14"/>
      <c r="AB89" s="14"/>
      <c r="AD89" s="14"/>
      <c r="AE89" s="14"/>
      <c r="AF89" s="14"/>
      <c r="AI89" s="22"/>
      <c r="AJ89" s="22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</row>
    <row r="90" spans="1:106" s="3" customFormat="1">
      <c r="A90" s="5"/>
      <c r="B90" s="2"/>
      <c r="C90" s="2"/>
      <c r="D90" s="2"/>
      <c r="E90" s="5"/>
      <c r="F90" s="5"/>
      <c r="G90" s="2"/>
      <c r="H90" s="2"/>
      <c r="I90" s="2"/>
      <c r="J90" s="14"/>
      <c r="K90" s="14"/>
      <c r="L90" s="5"/>
      <c r="M90" s="2"/>
      <c r="N90" s="2"/>
      <c r="O90" s="2"/>
      <c r="P90" s="2"/>
      <c r="Q90" s="21"/>
      <c r="R90" s="14"/>
      <c r="S90" s="14"/>
      <c r="T90" s="14"/>
      <c r="V90" s="14"/>
      <c r="W90" s="14"/>
      <c r="X90" s="14"/>
      <c r="Z90" s="14"/>
      <c r="AA90" s="14"/>
      <c r="AB90" s="14"/>
      <c r="AD90" s="14"/>
      <c r="AE90" s="14"/>
      <c r="AF90" s="14"/>
      <c r="AI90" s="22"/>
      <c r="AJ90" s="22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</row>
    <row r="91" spans="1:106" s="3" customFormat="1">
      <c r="A91" s="5"/>
      <c r="B91" s="2"/>
      <c r="C91" s="2"/>
      <c r="D91" s="2"/>
      <c r="E91" s="5"/>
      <c r="F91" s="5"/>
      <c r="G91" s="2"/>
      <c r="H91" s="2"/>
      <c r="I91" s="2"/>
      <c r="J91" s="14"/>
      <c r="K91" s="14"/>
      <c r="L91" s="5"/>
      <c r="M91" s="2"/>
      <c r="N91" s="2"/>
      <c r="O91" s="2"/>
      <c r="P91" s="2"/>
      <c r="Q91" s="21"/>
      <c r="R91" s="14"/>
      <c r="S91" s="14"/>
      <c r="T91" s="14"/>
      <c r="V91" s="14"/>
      <c r="W91" s="14"/>
      <c r="X91" s="14"/>
      <c r="Z91" s="14"/>
      <c r="AA91" s="14"/>
      <c r="AB91" s="14"/>
      <c r="AD91" s="14"/>
      <c r="AE91" s="14"/>
      <c r="AF91" s="14"/>
      <c r="AI91" s="22"/>
      <c r="AJ91" s="22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</row>
    <row r="92" spans="1:106" s="3" customFormat="1">
      <c r="A92" s="5"/>
      <c r="B92" s="2"/>
      <c r="C92" s="2"/>
      <c r="D92" s="2"/>
      <c r="E92" s="5"/>
      <c r="F92" s="5"/>
      <c r="G92" s="2"/>
      <c r="H92" s="2"/>
      <c r="I92" s="2"/>
      <c r="J92" s="14"/>
      <c r="K92" s="14"/>
      <c r="L92" s="5"/>
      <c r="M92" s="2"/>
      <c r="N92" s="2"/>
      <c r="O92" s="2"/>
      <c r="P92" s="2"/>
      <c r="Q92" s="21"/>
      <c r="R92" s="14"/>
      <c r="S92" s="14"/>
      <c r="T92" s="14"/>
      <c r="V92" s="14"/>
      <c r="W92" s="14"/>
      <c r="X92" s="14"/>
      <c r="Z92" s="14"/>
      <c r="AA92" s="14"/>
      <c r="AB92" s="14"/>
      <c r="AD92" s="14"/>
      <c r="AE92" s="14"/>
      <c r="AF92" s="14"/>
      <c r="AI92" s="22"/>
      <c r="AJ92" s="22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</row>
    <row r="93" spans="1:106" s="3" customFormat="1">
      <c r="A93" s="5"/>
      <c r="B93" s="2"/>
      <c r="C93" s="2"/>
      <c r="D93" s="2"/>
      <c r="E93" s="5"/>
      <c r="F93" s="5"/>
      <c r="G93" s="2"/>
      <c r="H93" s="2"/>
      <c r="I93" s="2"/>
      <c r="J93" s="14"/>
      <c r="K93" s="14"/>
      <c r="L93" s="5"/>
      <c r="M93" s="2"/>
      <c r="N93" s="2"/>
      <c r="O93" s="2"/>
      <c r="P93" s="2"/>
      <c r="Q93" s="21"/>
      <c r="R93" s="14"/>
      <c r="S93" s="14"/>
      <c r="T93" s="14"/>
      <c r="V93" s="14"/>
      <c r="W93" s="14"/>
      <c r="X93" s="14"/>
      <c r="Z93" s="14"/>
      <c r="AA93" s="14"/>
      <c r="AB93" s="14"/>
      <c r="AD93" s="14"/>
      <c r="AE93" s="14"/>
      <c r="AF93" s="14"/>
      <c r="AI93" s="22"/>
      <c r="AJ93" s="22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</row>
    <row r="95" spans="1:106" s="3" customFormat="1">
      <c r="A95" s="2"/>
      <c r="B95" s="2"/>
      <c r="C95" s="2"/>
      <c r="D95" s="2"/>
      <c r="E95" s="63"/>
      <c r="F95" s="5"/>
      <c r="G95" s="2"/>
      <c r="H95" s="2"/>
      <c r="I95" s="2"/>
      <c r="K95" s="14"/>
      <c r="L95" s="5"/>
      <c r="M95" s="2"/>
      <c r="N95" s="2"/>
      <c r="O95" s="2"/>
      <c r="P95" s="2"/>
      <c r="Q95" s="21"/>
      <c r="AI95" s="22"/>
      <c r="AJ95" s="22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</row>
  </sheetData>
  <mergeCells count="80">
    <mergeCell ref="Z6:AB6"/>
    <mergeCell ref="A1:AJ1"/>
    <mergeCell ref="A2:AJ2"/>
    <mergeCell ref="A3:AJ3"/>
    <mergeCell ref="A4:AJ4"/>
    <mergeCell ref="A5:AJ5"/>
    <mergeCell ref="AD6:AF6"/>
    <mergeCell ref="AI6:AJ6"/>
    <mergeCell ref="U6:U7"/>
    <mergeCell ref="Y6:Y7"/>
    <mergeCell ref="AC6:AC7"/>
    <mergeCell ref="AG6:AG7"/>
    <mergeCell ref="AH6:AH7"/>
    <mergeCell ref="M6:O6"/>
    <mergeCell ref="R6:T6"/>
    <mergeCell ref="V6:X6"/>
    <mergeCell ref="A8:E8"/>
    <mergeCell ref="A11:I11"/>
    <mergeCell ref="A12:E12"/>
    <mergeCell ref="J6:J7"/>
    <mergeCell ref="J9:J10"/>
    <mergeCell ref="H6:I6"/>
    <mergeCell ref="A15:I15"/>
    <mergeCell ref="A16:E16"/>
    <mergeCell ref="A19:I19"/>
    <mergeCell ref="A20:E20"/>
    <mergeCell ref="A23:I23"/>
    <mergeCell ref="A24:E24"/>
    <mergeCell ref="A27:I27"/>
    <mergeCell ref="A28:E28"/>
    <mergeCell ref="A31:I31"/>
    <mergeCell ref="A32:E32"/>
    <mergeCell ref="A76:I76"/>
    <mergeCell ref="A6:A7"/>
    <mergeCell ref="B6:B7"/>
    <mergeCell ref="D6:D7"/>
    <mergeCell ref="E6:E7"/>
    <mergeCell ref="F6:F7"/>
    <mergeCell ref="G6:G7"/>
    <mergeCell ref="A64:E64"/>
    <mergeCell ref="A67:I67"/>
    <mergeCell ref="A68:E68"/>
    <mergeCell ref="A71:I71"/>
    <mergeCell ref="A72:E72"/>
    <mergeCell ref="A55:I55"/>
    <mergeCell ref="A56:E56"/>
    <mergeCell ref="A59:I59"/>
    <mergeCell ref="A60:E60"/>
    <mergeCell ref="J17:J18"/>
    <mergeCell ref="J21:J22"/>
    <mergeCell ref="J25:J26"/>
    <mergeCell ref="J29:J30"/>
    <mergeCell ref="A75:I75"/>
    <mergeCell ref="A63:I63"/>
    <mergeCell ref="A44:E44"/>
    <mergeCell ref="A47:I47"/>
    <mergeCell ref="A48:E48"/>
    <mergeCell ref="A51:I51"/>
    <mergeCell ref="A52:E52"/>
    <mergeCell ref="A35:I35"/>
    <mergeCell ref="A36:E36"/>
    <mergeCell ref="A39:I39"/>
    <mergeCell ref="A40:E40"/>
    <mergeCell ref="A43:I43"/>
    <mergeCell ref="J72:J74"/>
    <mergeCell ref="K6:K7"/>
    <mergeCell ref="L6:L7"/>
    <mergeCell ref="P6:P7"/>
    <mergeCell ref="Q6:Q7"/>
    <mergeCell ref="J53:J54"/>
    <mergeCell ref="J57:J58"/>
    <mergeCell ref="J61:J62"/>
    <mergeCell ref="J65:J66"/>
    <mergeCell ref="J69:J70"/>
    <mergeCell ref="J33:J34"/>
    <mergeCell ref="J37:J38"/>
    <mergeCell ref="J41:J42"/>
    <mergeCell ref="J45:J46"/>
    <mergeCell ref="J49:J50"/>
    <mergeCell ref="J13:J14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C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C00-000001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:I10 H42:I42 H46:I46 H13:I14 H17:I18 H21:I22 H29:I30 H33:I34 H37:I38 H49:I50 H53:I54 H57:I58 H61:I62 H65:I66 H69:I70" xr:uid="{00000000-0002-0000-0C00-000002000000}">
      <formula1>42005</formula1>
    </dataValidation>
    <dataValidation type="decimal" allowBlank="1" showInputMessage="1" showErrorMessage="1" errorTitle="Sólo números" error="Sólo ingresar números sin letras_x000a_" sqref="M41 M42:N42 M45 M46:N46 M25:M26 M73:M74 M9:N10 M13:N14 M17:N18 M21:N22 M29:N30 M33:N34 M37:N38 M49:N50 M53:N54 M57:N58 M61:N62 M65:N66 M69:N70 R9:T10 AD9:AF10 R13:T14 AD13:AF14 R17:T18 AD17:AF18 R21:T22 AD21:AF22 R25:T26 AD25:AF26 R29:T30 AD29:AF30 R33:T34 AD33:AF34 R37:T38 AD37:AF38 R41:T42 AD41:AF42 R45:T46 AD45:AF46 R49:T50 AD49:AF50 R53:T54 AD53:AF54 R57:T58 AD57:AF58 R61:T62 AD61:AF62 R65:T66 AD65:AF66 R69:T70 AD69:AF70 R73:T74 AD73:AF74 Z9:AB10 Z13:AB14 Z17:AB18 Z21:AB22 Z25:AB26 Z29:AB30 Z33:AB34 Z37:AB38 Z41:AB42 Z45:AB46 Z49:AB50 Z53:AB54 Z57:AB58 Z61:AB62 Z65:AB66 Z69:AB70 Z73:AB74 V9:X10 V13:X14 V17:X18 V21:X22 V25:X26 V29:X30 V33:X34 V37:X38 V41:X42 V45:X46 V49:X50 V53:X54 V57:X58 V61:X62 V65:X66 V69:X70 V73:X74" xr:uid="{00000000-0002-0000-0C00-000003000000}">
      <formula1>-100000000</formula1>
      <formula2>10000000000</formula2>
    </dataValidation>
    <dataValidation type="textLength" operator="lessThanOrEqual" allowBlank="1" showInputMessage="1" showErrorMessage="1" errorTitle="MÁXIMO DE CARACTERES SOBREPASADO" error="Sólo 255 caracteres por celdas" sqref="N41 C42 L42 N45 C46 L46 Q49 P50:Q50 C9:C10 C13:C14 C17:C18 C21:C22 C29:C30 C33:C34 C37:C38 C49:C50 C53:C54 C57:C58 C61:C62 C65:C66 C69:C70 L9:L10 L13:L14 L17:L18 L21:L22 L29:L30 L33:L34 L37:L38 L49:L50 L53:L54 L57:L58 L61:L62 L65:L66 L69:L70 N25:N26 N73:N74 P9:Q10 P13:Q14 P17:Q18 P21:Q22 P25:Q26 P29:Q30 P33:Q34 P37:Q38 P41:Q42 P45:Q46 P53:Q54 P57:Q58 P61:Q62 P65:Q66 P69:Q70 P73:Q74 E9:G10 E13:G14 E17:G18 E21:G22 E25:G26 E29:G30 E33:G34 E37:G38 E41:G42 E45:G46 E49:G50 E53:G54 E57:G58 E61:G62 E65:G66 E69:G70 E73:G74" xr:uid="{00000000-0002-0000-0C00-000004000000}">
      <formula1>255</formula1>
    </dataValidation>
    <dataValidation type="date" operator="greaterThan" allowBlank="1" showInputMessage="1" showErrorMessage="1" errorTitle="Error en Ingresos de Fechas" error="La fecha debe corresponder al Año 2014." sqref="D42 D46 D9:D10 D13:D14 D17:D18 D21:D22 D29:D30 D33:D34 D37:D38 D49:D50 D53:D54 D57:D58 D61:D62 D65:D66 D69:D70" xr:uid="{00000000-0002-0000-0C00-000005000000}">
      <formula1>41275</formula1>
    </dataValidation>
    <dataValidation type="textLength" operator="lessThanOrEqual" allowBlank="1" showInputMessage="1" showErrorMessage="1" sqref="K45 K9:K10 K13:K14 K17:K18 K21:K22 K25:K26 K29:K30 K33:K34 K37:K38 K41:K42 K49:K50 K53:K54 K57:K58 K61:K62 K65:K66 K69:K70 K73:K74" xr:uid="{00000000-0002-0000-0C00-000006000000}">
      <formula1>255</formula1>
    </dataValidation>
    <dataValidation allowBlank="1" showInputMessage="1" showErrorMessage="1" errorTitle="Sólo números" error="Sólo ingresar números sin letras_x000a_" sqref="P49 O8:O10 O12:O14 O16:O18 O20:O22 O24:O26 O28:O30 O32:O34 O36:O38 O40:O42 O44:O46 O48:O50 O52:O54 O56:O58 O60:O62 O64:O66 O68:O70 O72:O74" xr:uid="{00000000-0002-0000-0C00-000007000000}"/>
  </dataValidations>
  <printOptions horizontalCentered="1" verticalCentered="1"/>
  <pageMargins left="0" right="0" top="0" bottom="0.74803149606299202" header="0.31496062992126" footer="0.31496062992126"/>
  <pageSetup paperSize="41" scale="29" orientation="landscape"/>
  <legacyDrawingHF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rgb="FF33CCFF"/>
    <pageSetUpPr fitToPage="1"/>
  </sheetPr>
  <dimension ref="A1:Y42"/>
  <sheetViews>
    <sheetView topLeftCell="A10" workbookViewId="0">
      <selection activeCell="A33" sqref="A33"/>
    </sheetView>
  </sheetViews>
  <sheetFormatPr baseColWidth="10" defaultColWidth="11.42578125" defaultRowHeight="10.5" outlineLevelCol="1"/>
  <cols>
    <col min="1" max="1" width="51.5703125" style="2" customWidth="1"/>
    <col min="2" max="2" width="15.7109375" style="3" customWidth="1"/>
    <col min="3" max="3" width="15.7109375" style="2" customWidth="1"/>
    <col min="4" max="4" width="10" style="2" hidden="1" customWidth="1"/>
    <col min="5" max="5" width="10.28515625" style="2" hidden="1" customWidth="1"/>
    <col min="6" max="6" width="9.85546875" style="2" hidden="1" customWidth="1"/>
    <col min="7" max="9" width="15.7109375" style="3" hidden="1" customWidth="1" outlineLevel="1"/>
    <col min="10" max="10" width="15.7109375" style="3" customWidth="1" collapsed="1"/>
    <col min="11" max="13" width="15.7109375" style="3" hidden="1" customWidth="1" outlineLevel="1"/>
    <col min="14" max="14" width="15.7109375" style="3" customWidth="1" collapsed="1"/>
    <col min="15" max="17" width="15.7109375" style="3" hidden="1" customWidth="1" outlineLevel="1"/>
    <col min="18" max="18" width="15.7109375" style="3" customWidth="1" collapsed="1"/>
    <col min="19" max="21" width="15.7109375" style="3" hidden="1" customWidth="1" outlineLevel="1"/>
    <col min="22" max="22" width="15.7109375" style="3" customWidth="1" collapsed="1"/>
    <col min="23" max="23" width="15.7109375" style="3" customWidth="1"/>
    <col min="24" max="25" width="15.7109375" style="4" customWidth="1"/>
    <col min="26" max="16384" width="11.42578125" style="5"/>
  </cols>
  <sheetData>
    <row r="1" spans="1:25" s="1" customFormat="1" ht="15" customHeight="1">
      <c r="A1" s="132" t="s">
        <v>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s="1" customFormat="1" ht="1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s="1" customFormat="1" ht="15" customHeight="1">
      <c r="A3" s="121" t="s">
        <v>2</v>
      </c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</row>
    <row r="4" spans="1:25" s="1" customFormat="1" ht="1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8.25" customHeight="1">
      <c r="A5" s="133" t="s">
        <v>113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5"/>
    </row>
    <row r="6" spans="1:25" s="2" customFormat="1" ht="26.25" customHeight="1">
      <c r="A6" s="112" t="s">
        <v>7</v>
      </c>
      <c r="B6" s="127" t="s">
        <v>13</v>
      </c>
      <c r="C6" s="127" t="s">
        <v>86</v>
      </c>
      <c r="D6" s="129" t="s">
        <v>16</v>
      </c>
      <c r="E6" s="130"/>
      <c r="F6" s="131"/>
      <c r="G6" s="111" t="s">
        <v>19</v>
      </c>
      <c r="H6" s="111"/>
      <c r="I6" s="111"/>
      <c r="J6" s="127" t="s">
        <v>20</v>
      </c>
      <c r="K6" s="111" t="s">
        <v>19</v>
      </c>
      <c r="L6" s="111"/>
      <c r="M6" s="111"/>
      <c r="N6" s="127" t="s">
        <v>21</v>
      </c>
      <c r="O6" s="111" t="s">
        <v>19</v>
      </c>
      <c r="P6" s="111"/>
      <c r="Q6" s="111"/>
      <c r="R6" s="127" t="s">
        <v>22</v>
      </c>
      <c r="S6" s="111" t="s">
        <v>19</v>
      </c>
      <c r="T6" s="111"/>
      <c r="U6" s="111"/>
      <c r="V6" s="127" t="s">
        <v>23</v>
      </c>
      <c r="W6" s="127" t="s">
        <v>24</v>
      </c>
      <c r="X6" s="126" t="s">
        <v>87</v>
      </c>
      <c r="Y6" s="126"/>
    </row>
    <row r="7" spans="1:25" s="2" customFormat="1" ht="31.5">
      <c r="A7" s="112"/>
      <c r="B7" s="128"/>
      <c r="C7" s="128"/>
      <c r="D7" s="7" t="s">
        <v>29</v>
      </c>
      <c r="E7" s="7" t="s">
        <v>30</v>
      </c>
      <c r="F7" s="7" t="s">
        <v>31</v>
      </c>
      <c r="G7" s="7" t="s">
        <v>32</v>
      </c>
      <c r="H7" s="7" t="s">
        <v>33</v>
      </c>
      <c r="I7" s="7" t="s">
        <v>34</v>
      </c>
      <c r="J7" s="128"/>
      <c r="K7" s="7" t="s">
        <v>35</v>
      </c>
      <c r="L7" s="7" t="s">
        <v>36</v>
      </c>
      <c r="M7" s="7" t="s">
        <v>37</v>
      </c>
      <c r="N7" s="128"/>
      <c r="O7" s="7" t="s">
        <v>38</v>
      </c>
      <c r="P7" s="7" t="s">
        <v>39</v>
      </c>
      <c r="Q7" s="7" t="s">
        <v>40</v>
      </c>
      <c r="R7" s="128"/>
      <c r="S7" s="7" t="s">
        <v>41</v>
      </c>
      <c r="T7" s="7" t="s">
        <v>42</v>
      </c>
      <c r="U7" s="7" t="s">
        <v>43</v>
      </c>
      <c r="V7" s="128"/>
      <c r="W7" s="128"/>
      <c r="X7" s="15" t="s">
        <v>44</v>
      </c>
      <c r="Y7" s="15" t="s">
        <v>88</v>
      </c>
    </row>
    <row r="8" spans="1:25" ht="24.75" customHeight="1">
      <c r="A8" s="8" t="s">
        <v>46</v>
      </c>
      <c r="B8" s="9">
        <f>+'24-02-020 Ind. EM - JUNAEB '!J11</f>
        <v>0</v>
      </c>
      <c r="C8" s="9">
        <f>+'24-02-020 Ind. EM - JUNAEB '!K11</f>
        <v>0</v>
      </c>
      <c r="D8" s="9">
        <f>+'24-02-020 Ind. EM - JUNAEB '!M11</f>
        <v>0</v>
      </c>
      <c r="E8" s="9">
        <f>+'24-02-020 Ind. EM - JUNAEB '!N11</f>
        <v>0</v>
      </c>
      <c r="F8" s="9">
        <f>+'24-02-020 Ind. EM - JUNAEB '!O11</f>
        <v>0</v>
      </c>
      <c r="G8" s="9">
        <f>+'24-02-020 Ind. EM - JUNAEB '!R11</f>
        <v>0</v>
      </c>
      <c r="H8" s="9">
        <f>+'24-02-020 Ind. EM - JUNAEB '!S11</f>
        <v>0</v>
      </c>
      <c r="I8" s="9">
        <f>+'24-02-020 Ind. EM - JUNAEB '!T11</f>
        <v>0</v>
      </c>
      <c r="J8" s="9">
        <f>+'24-02-020 Ind. EM - JUNAEB '!U11</f>
        <v>0</v>
      </c>
      <c r="K8" s="9">
        <f>+'24-02-020 Ind. EM - JUNAEB '!V11</f>
        <v>0</v>
      </c>
      <c r="L8" s="9">
        <f>+'24-02-020 Ind. EM - JUNAEB '!W11</f>
        <v>0</v>
      </c>
      <c r="M8" s="9">
        <f>+'24-02-020 Ind. EM - JUNAEB '!X11</f>
        <v>0</v>
      </c>
      <c r="N8" s="9">
        <f>+'24-02-020 Ind. EM - JUNAEB '!Y11</f>
        <v>0</v>
      </c>
      <c r="O8" s="9">
        <f>+'24-02-020 Ind. EM - JUNAEB '!Z11</f>
        <v>0</v>
      </c>
      <c r="P8" s="9">
        <f>+'24-02-020 Ind. EM - JUNAEB '!AA11</f>
        <v>0</v>
      </c>
      <c r="Q8" s="9">
        <f>+'24-02-020 Ind. EM - JUNAEB '!AB11</f>
        <v>0</v>
      </c>
      <c r="R8" s="9">
        <f>+'24-02-020 Ind. EM - JUNAEB '!AC11</f>
        <v>0</v>
      </c>
      <c r="S8" s="9">
        <f>+'24-02-020 Ind. EM - JUNAEB '!AD11</f>
        <v>0</v>
      </c>
      <c r="T8" s="9">
        <f>+'24-02-020 Ind. EM - JUNAEB '!AE11</f>
        <v>0</v>
      </c>
      <c r="U8" s="9">
        <f>+'24-02-020 Ind. EM - JUNAEB '!AF11</f>
        <v>0</v>
      </c>
      <c r="V8" s="9">
        <f>+'24-02-020 Ind. EM - JUNAEB '!AG11</f>
        <v>0</v>
      </c>
      <c r="W8" s="9">
        <f>+'24-02-020 Ind. EM - JUNAEB '!AH11</f>
        <v>0</v>
      </c>
      <c r="X8" s="16">
        <f>+'24-02-020 Ind. EM - JUNAEB '!AI11</f>
        <v>0</v>
      </c>
      <c r="Y8" s="16">
        <f>+'24-02-020 Ind. EM - JUNAEB '!AJ11</f>
        <v>0</v>
      </c>
    </row>
    <row r="9" spans="1:25" ht="24.75" customHeight="1">
      <c r="A9" s="8" t="s">
        <v>48</v>
      </c>
      <c r="B9" s="9">
        <f>+'24-02-020 Ind. EM - JUNAEB '!J15</f>
        <v>0</v>
      </c>
      <c r="C9" s="9">
        <f>+'24-02-020 Ind. EM - JUNAEB '!K15</f>
        <v>0</v>
      </c>
      <c r="D9" s="9">
        <f>+'24-02-020 Ind. EM - JUNAEB '!M15</f>
        <v>0</v>
      </c>
      <c r="E9" s="9">
        <f>+'24-02-020 Ind. EM - JUNAEB '!N15</f>
        <v>0</v>
      </c>
      <c r="F9" s="9">
        <f>+'24-02-020 Ind. EM - JUNAEB '!O15</f>
        <v>0</v>
      </c>
      <c r="G9" s="9">
        <f>+'24-02-020 Ind. EM - JUNAEB '!R15</f>
        <v>0</v>
      </c>
      <c r="H9" s="9">
        <f>+'24-02-020 Ind. EM - JUNAEB '!S15</f>
        <v>0</v>
      </c>
      <c r="I9" s="9">
        <f>+'24-02-020 Ind. EM - JUNAEB '!T15</f>
        <v>0</v>
      </c>
      <c r="J9" s="9">
        <f>+'24-02-020 Ind. EM - JUNAEB '!U15</f>
        <v>0</v>
      </c>
      <c r="K9" s="9">
        <f>+'24-02-020 Ind. EM - JUNAEB '!V15</f>
        <v>0</v>
      </c>
      <c r="L9" s="9">
        <f>+'24-02-020 Ind. EM - JUNAEB '!W15</f>
        <v>0</v>
      </c>
      <c r="M9" s="9">
        <f>+'24-02-020 Ind. EM - JUNAEB '!X15</f>
        <v>0</v>
      </c>
      <c r="N9" s="9">
        <f>+'24-02-020 Ind. EM - JUNAEB '!Y15</f>
        <v>0</v>
      </c>
      <c r="O9" s="9">
        <f>+'24-02-020 Ind. EM - JUNAEB '!Z15</f>
        <v>0</v>
      </c>
      <c r="P9" s="9">
        <f>+'24-02-020 Ind. EM - JUNAEB '!AA15</f>
        <v>0</v>
      </c>
      <c r="Q9" s="9">
        <f>+'24-02-020 Ind. EM - JUNAEB '!AB15</f>
        <v>0</v>
      </c>
      <c r="R9" s="9">
        <f>+'24-02-020 Ind. EM - JUNAEB '!AC15</f>
        <v>0</v>
      </c>
      <c r="S9" s="9">
        <f>+'24-02-020 Ind. EM - JUNAEB '!AD15</f>
        <v>0</v>
      </c>
      <c r="T9" s="9">
        <f>+'24-02-020 Ind. EM - JUNAEB '!AE15</f>
        <v>0</v>
      </c>
      <c r="U9" s="9">
        <f>+'24-02-020 Ind. EM - JUNAEB '!AF15</f>
        <v>0</v>
      </c>
      <c r="V9" s="9">
        <f>+'24-02-020 Ind. EM - JUNAEB '!AG15</f>
        <v>0</v>
      </c>
      <c r="W9" s="9">
        <f>+'24-02-020 Ind. EM - JUNAEB '!AH15</f>
        <v>0</v>
      </c>
      <c r="X9" s="16">
        <f>+'24-02-020 Ind. EM - JUNAEB '!AI15</f>
        <v>0</v>
      </c>
      <c r="Y9" s="16">
        <f>+'24-02-020 Ind. EM - JUNAEB '!AJ15</f>
        <v>0</v>
      </c>
    </row>
    <row r="10" spans="1:25" ht="24.75" customHeight="1">
      <c r="A10" s="8" t="s">
        <v>50</v>
      </c>
      <c r="B10" s="9">
        <f>+'24-02-020 Ind. EM - JUNAEB '!J19</f>
        <v>0</v>
      </c>
      <c r="C10" s="9">
        <f>+'24-02-020 Ind. EM - JUNAEB '!K19</f>
        <v>0</v>
      </c>
      <c r="D10" s="9">
        <f>+'24-02-020 Ind. EM - JUNAEB '!M19</f>
        <v>0</v>
      </c>
      <c r="E10" s="9">
        <f>+'24-02-020 Ind. EM - JUNAEB '!N19</f>
        <v>0</v>
      </c>
      <c r="F10" s="9">
        <f>+'24-02-020 Ind. EM - JUNAEB '!O19</f>
        <v>0</v>
      </c>
      <c r="G10" s="9">
        <f>+'24-02-020 Ind. EM - JUNAEB '!R19</f>
        <v>0</v>
      </c>
      <c r="H10" s="9">
        <f>+'24-02-020 Ind. EM - JUNAEB '!S19</f>
        <v>0</v>
      </c>
      <c r="I10" s="9">
        <f>+'24-02-020 Ind. EM - JUNAEB '!T19</f>
        <v>0</v>
      </c>
      <c r="J10" s="9">
        <f>+'24-02-020 Ind. EM - JUNAEB '!U19</f>
        <v>0</v>
      </c>
      <c r="K10" s="9">
        <f>+'24-02-020 Ind. EM - JUNAEB '!V19</f>
        <v>0</v>
      </c>
      <c r="L10" s="9">
        <f>+'24-02-020 Ind. EM - JUNAEB '!W19</f>
        <v>0</v>
      </c>
      <c r="M10" s="9">
        <f>+'24-02-020 Ind. EM - JUNAEB '!X19</f>
        <v>0</v>
      </c>
      <c r="N10" s="9">
        <f>+'24-02-020 Ind. EM - JUNAEB '!Y19</f>
        <v>0</v>
      </c>
      <c r="O10" s="9">
        <f>+'24-02-020 Ind. EM - JUNAEB '!Z19</f>
        <v>0</v>
      </c>
      <c r="P10" s="9">
        <f>+'24-02-020 Ind. EM - JUNAEB '!AA19</f>
        <v>0</v>
      </c>
      <c r="Q10" s="9">
        <f>+'24-02-020 Ind. EM - JUNAEB '!AB19</f>
        <v>0</v>
      </c>
      <c r="R10" s="9">
        <f>+'24-02-020 Ind. EM - JUNAEB '!AC19</f>
        <v>0</v>
      </c>
      <c r="S10" s="9">
        <f>+'24-02-020 Ind. EM - JUNAEB '!AD19</f>
        <v>0</v>
      </c>
      <c r="T10" s="9">
        <f>+'24-02-020 Ind. EM - JUNAEB '!AE19</f>
        <v>0</v>
      </c>
      <c r="U10" s="9">
        <f>+'24-02-020 Ind. EM - JUNAEB '!AF19</f>
        <v>0</v>
      </c>
      <c r="V10" s="9">
        <f>+'24-02-020 Ind. EM - JUNAEB '!AG19</f>
        <v>0</v>
      </c>
      <c r="W10" s="9">
        <f>+'24-02-020 Ind. EM - JUNAEB '!AH19</f>
        <v>0</v>
      </c>
      <c r="X10" s="16">
        <f>+'24-02-020 Ind. EM - JUNAEB '!AI19</f>
        <v>0</v>
      </c>
      <c r="Y10" s="16">
        <f>+'24-02-020 Ind. EM - JUNAEB '!AJ19</f>
        <v>0</v>
      </c>
    </row>
    <row r="11" spans="1:25" ht="24.75" customHeight="1">
      <c r="A11" s="8" t="s">
        <v>52</v>
      </c>
      <c r="B11" s="9">
        <f>+'24-02-020 Ind. EM - JUNAEB '!J23</f>
        <v>0</v>
      </c>
      <c r="C11" s="9">
        <f>+'24-02-020 Ind. EM - JUNAEB '!K23</f>
        <v>0</v>
      </c>
      <c r="D11" s="9">
        <f>+'24-02-020 Ind. EM - JUNAEB '!M23</f>
        <v>0</v>
      </c>
      <c r="E11" s="9">
        <f>+'24-02-020 Ind. EM - JUNAEB '!N23</f>
        <v>0</v>
      </c>
      <c r="F11" s="9">
        <f>+'24-02-020 Ind. EM - JUNAEB '!O23</f>
        <v>0</v>
      </c>
      <c r="G11" s="9">
        <f>+'24-02-020 Ind. EM - JUNAEB '!R23</f>
        <v>0</v>
      </c>
      <c r="H11" s="9">
        <f>+'24-02-020 Ind. EM - JUNAEB '!S23</f>
        <v>0</v>
      </c>
      <c r="I11" s="9">
        <f>+'24-02-020 Ind. EM - JUNAEB '!T23</f>
        <v>0</v>
      </c>
      <c r="J11" s="9">
        <f>+'24-02-020 Ind. EM - JUNAEB '!U23</f>
        <v>0</v>
      </c>
      <c r="K11" s="9">
        <f>+'24-02-020 Ind. EM - JUNAEB '!V23</f>
        <v>0</v>
      </c>
      <c r="L11" s="9">
        <f>+'24-02-020 Ind. EM - JUNAEB '!W23</f>
        <v>0</v>
      </c>
      <c r="M11" s="9">
        <f>+'24-02-020 Ind. EM - JUNAEB '!X23</f>
        <v>0</v>
      </c>
      <c r="N11" s="9">
        <f>+'24-02-020 Ind. EM - JUNAEB '!Y23</f>
        <v>0</v>
      </c>
      <c r="O11" s="9">
        <f>+'24-02-020 Ind. EM - JUNAEB '!Z23</f>
        <v>0</v>
      </c>
      <c r="P11" s="9">
        <f>+'24-02-020 Ind. EM - JUNAEB '!AA23</f>
        <v>0</v>
      </c>
      <c r="Q11" s="9">
        <f>+'24-02-020 Ind. EM - JUNAEB '!AB23</f>
        <v>0</v>
      </c>
      <c r="R11" s="9">
        <f>+'24-02-020 Ind. EM - JUNAEB '!AC23</f>
        <v>0</v>
      </c>
      <c r="S11" s="9">
        <f>+'24-02-020 Ind. EM - JUNAEB '!AD23</f>
        <v>0</v>
      </c>
      <c r="T11" s="9">
        <f>+'24-02-020 Ind. EM - JUNAEB '!AE23</f>
        <v>0</v>
      </c>
      <c r="U11" s="9">
        <f>+'24-02-020 Ind. EM - JUNAEB '!AF23</f>
        <v>0</v>
      </c>
      <c r="V11" s="9">
        <f>+'24-02-020 Ind. EM - JUNAEB '!AG23</f>
        <v>0</v>
      </c>
      <c r="W11" s="9">
        <f>+'24-02-020 Ind. EM - JUNAEB '!AH23</f>
        <v>0</v>
      </c>
      <c r="X11" s="16">
        <f>+'24-02-020 Ind. EM - JUNAEB '!AI23</f>
        <v>0</v>
      </c>
      <c r="Y11" s="16">
        <f>+'24-02-020 Ind. EM - JUNAEB '!AJ23</f>
        <v>0</v>
      </c>
    </row>
    <row r="12" spans="1:25" ht="24.75" customHeight="1">
      <c r="A12" s="8" t="s">
        <v>54</v>
      </c>
      <c r="B12" s="9">
        <f>+'24-02-020 Ind. EM - JUNAEB '!J27</f>
        <v>0</v>
      </c>
      <c r="C12" s="9">
        <f>+'24-02-020 Ind. EM - JUNAEB '!K27</f>
        <v>0</v>
      </c>
      <c r="D12" s="9">
        <f>+'24-02-020 Ind. EM - JUNAEB '!M27</f>
        <v>0</v>
      </c>
      <c r="E12" s="9">
        <f>+'24-02-020 Ind. EM - JUNAEB '!N27</f>
        <v>0</v>
      </c>
      <c r="F12" s="9">
        <f>+'24-02-020 Ind. EM - JUNAEB '!O27</f>
        <v>0</v>
      </c>
      <c r="G12" s="9">
        <f>+'24-02-020 Ind. EM - JUNAEB '!R27</f>
        <v>0</v>
      </c>
      <c r="H12" s="9">
        <f>+'24-02-020 Ind. EM - JUNAEB '!S27</f>
        <v>0</v>
      </c>
      <c r="I12" s="9">
        <f>+'24-02-020 Ind. EM - JUNAEB '!T27</f>
        <v>0</v>
      </c>
      <c r="J12" s="9">
        <f>+'24-02-020 Ind. EM - JUNAEB '!U27</f>
        <v>0</v>
      </c>
      <c r="K12" s="9">
        <f>+'24-02-020 Ind. EM - JUNAEB '!V27</f>
        <v>0</v>
      </c>
      <c r="L12" s="9">
        <f>+'24-02-020 Ind. EM - JUNAEB '!W27</f>
        <v>0</v>
      </c>
      <c r="M12" s="9">
        <f>+'24-02-020 Ind. EM - JUNAEB '!X27</f>
        <v>0</v>
      </c>
      <c r="N12" s="9">
        <f>+'24-02-020 Ind. EM - JUNAEB '!Y27</f>
        <v>0</v>
      </c>
      <c r="O12" s="9">
        <f>+'24-02-020 Ind. EM - JUNAEB '!Z27</f>
        <v>0</v>
      </c>
      <c r="P12" s="9">
        <f>+'24-02-020 Ind. EM - JUNAEB '!AA27</f>
        <v>0</v>
      </c>
      <c r="Q12" s="9">
        <f>+'24-02-020 Ind. EM - JUNAEB '!AB27</f>
        <v>0</v>
      </c>
      <c r="R12" s="9">
        <f>+'24-02-020 Ind. EM - JUNAEB '!AC27</f>
        <v>0</v>
      </c>
      <c r="S12" s="9">
        <f>+'24-02-020 Ind. EM - JUNAEB '!AD27</f>
        <v>0</v>
      </c>
      <c r="T12" s="9">
        <f>+'24-02-020 Ind. EM - JUNAEB '!AE27</f>
        <v>0</v>
      </c>
      <c r="U12" s="9">
        <f>+'24-02-020 Ind. EM - JUNAEB '!AF27</f>
        <v>0</v>
      </c>
      <c r="V12" s="9">
        <f>+'24-02-020 Ind. EM - JUNAEB '!AG27</f>
        <v>0</v>
      </c>
      <c r="W12" s="9">
        <f>+'24-02-020 Ind. EM - JUNAEB '!AH27</f>
        <v>0</v>
      </c>
      <c r="X12" s="16">
        <f>+'24-02-020 Ind. EM - JUNAEB '!AI27</f>
        <v>0</v>
      </c>
      <c r="Y12" s="16">
        <f>+'24-02-020 Ind. EM - JUNAEB '!AJ27</f>
        <v>0</v>
      </c>
    </row>
    <row r="13" spans="1:25" ht="24.75" customHeight="1">
      <c r="A13" s="8" t="s">
        <v>57</v>
      </c>
      <c r="B13" s="9">
        <f>+'24-02-020 Ind. EM - JUNAEB '!J31</f>
        <v>0</v>
      </c>
      <c r="C13" s="9">
        <f>+'24-02-020 Ind. EM - JUNAEB '!K31</f>
        <v>0</v>
      </c>
      <c r="D13" s="9">
        <f>+'24-02-020 Ind. EM - JUNAEB '!M31</f>
        <v>0</v>
      </c>
      <c r="E13" s="9">
        <f>+'24-02-020 Ind. EM - JUNAEB '!N31</f>
        <v>0</v>
      </c>
      <c r="F13" s="9">
        <f>+'24-02-020 Ind. EM - JUNAEB '!O31</f>
        <v>0</v>
      </c>
      <c r="G13" s="9">
        <f>+'24-02-020 Ind. EM - JUNAEB '!R31</f>
        <v>0</v>
      </c>
      <c r="H13" s="9">
        <f>+'24-02-020 Ind. EM - JUNAEB '!S31</f>
        <v>0</v>
      </c>
      <c r="I13" s="9">
        <f>+'24-02-020 Ind. EM - JUNAEB '!T31</f>
        <v>0</v>
      </c>
      <c r="J13" s="9">
        <f>+'24-02-020 Ind. EM - JUNAEB '!U31</f>
        <v>0</v>
      </c>
      <c r="K13" s="9">
        <f>+'24-02-020 Ind. EM - JUNAEB '!V31</f>
        <v>0</v>
      </c>
      <c r="L13" s="9">
        <f>+'24-02-020 Ind. EM - JUNAEB '!W31</f>
        <v>0</v>
      </c>
      <c r="M13" s="9">
        <f>+'24-02-020 Ind. EM - JUNAEB '!X31</f>
        <v>0</v>
      </c>
      <c r="N13" s="9">
        <f>+'24-02-020 Ind. EM - JUNAEB '!Y31</f>
        <v>0</v>
      </c>
      <c r="O13" s="9">
        <f>+'24-02-020 Ind. EM - JUNAEB '!Z31</f>
        <v>0</v>
      </c>
      <c r="P13" s="9">
        <f>+'24-02-020 Ind. EM - JUNAEB '!AA31</f>
        <v>0</v>
      </c>
      <c r="Q13" s="9">
        <f>+'24-02-020 Ind. EM - JUNAEB '!AB31</f>
        <v>0</v>
      </c>
      <c r="R13" s="9">
        <f>+'24-02-020 Ind. EM - JUNAEB '!AC31</f>
        <v>0</v>
      </c>
      <c r="S13" s="9">
        <f>+'24-02-020 Ind. EM - JUNAEB '!AD31</f>
        <v>0</v>
      </c>
      <c r="T13" s="9">
        <f>+'24-02-020 Ind. EM - JUNAEB '!AE31</f>
        <v>0</v>
      </c>
      <c r="U13" s="9">
        <f>+'24-02-020 Ind. EM - JUNAEB '!AF31</f>
        <v>0</v>
      </c>
      <c r="V13" s="9">
        <f>+'24-02-020 Ind. EM - JUNAEB '!AG31</f>
        <v>0</v>
      </c>
      <c r="W13" s="9">
        <f>+'24-02-020 Ind. EM - JUNAEB '!AH31</f>
        <v>0</v>
      </c>
      <c r="X13" s="16">
        <f>+'24-02-020 Ind. EM - JUNAEB '!AI31</f>
        <v>0</v>
      </c>
      <c r="Y13" s="16">
        <f>+'24-02-020 Ind. EM - JUNAEB '!AJ31</f>
        <v>0</v>
      </c>
    </row>
    <row r="14" spans="1:25" ht="24.75" customHeight="1">
      <c r="A14" s="8" t="s">
        <v>59</v>
      </c>
      <c r="B14" s="9">
        <f>+'24-02-020 Ind. EM - JUNAEB '!J35</f>
        <v>0</v>
      </c>
      <c r="C14" s="9">
        <f>+'24-02-020 Ind. EM - JUNAEB '!K35</f>
        <v>0</v>
      </c>
      <c r="D14" s="9">
        <f>+'24-02-020 Ind. EM - JUNAEB '!M35</f>
        <v>0</v>
      </c>
      <c r="E14" s="9">
        <f>+'24-02-020 Ind. EM - JUNAEB '!N35</f>
        <v>0</v>
      </c>
      <c r="F14" s="9">
        <f>+'24-02-020 Ind. EM - JUNAEB '!O35</f>
        <v>0</v>
      </c>
      <c r="G14" s="9">
        <f>+'24-02-020 Ind. EM - JUNAEB '!R35</f>
        <v>0</v>
      </c>
      <c r="H14" s="9">
        <f>+'24-02-020 Ind. EM - JUNAEB '!S35</f>
        <v>0</v>
      </c>
      <c r="I14" s="9">
        <f>+'24-02-020 Ind. EM - JUNAEB '!T35</f>
        <v>0</v>
      </c>
      <c r="J14" s="9">
        <f>+'24-02-020 Ind. EM - JUNAEB '!U35</f>
        <v>0</v>
      </c>
      <c r="K14" s="9">
        <f>+'24-02-020 Ind. EM - JUNAEB '!V35</f>
        <v>0</v>
      </c>
      <c r="L14" s="9">
        <f>+'24-02-020 Ind. EM - JUNAEB '!W35</f>
        <v>0</v>
      </c>
      <c r="M14" s="9">
        <f>+'24-02-020 Ind. EM - JUNAEB '!X35</f>
        <v>0</v>
      </c>
      <c r="N14" s="9">
        <f>+'24-02-020 Ind. EM - JUNAEB '!Y35</f>
        <v>0</v>
      </c>
      <c r="O14" s="9">
        <f>+'24-02-020 Ind. EM - JUNAEB '!Z35</f>
        <v>0</v>
      </c>
      <c r="P14" s="9">
        <f>+'24-02-020 Ind. EM - JUNAEB '!AA35</f>
        <v>0</v>
      </c>
      <c r="Q14" s="9">
        <f>+'24-02-020 Ind. EM - JUNAEB '!AB35</f>
        <v>0</v>
      </c>
      <c r="R14" s="9">
        <f>+'24-02-020 Ind. EM - JUNAEB '!AC35</f>
        <v>0</v>
      </c>
      <c r="S14" s="9">
        <f>+'24-02-020 Ind. EM - JUNAEB '!AD35</f>
        <v>0</v>
      </c>
      <c r="T14" s="9">
        <f>+'24-02-020 Ind. EM - JUNAEB '!AE35</f>
        <v>0</v>
      </c>
      <c r="U14" s="9">
        <f>+'24-02-020 Ind. EM - JUNAEB '!AF35</f>
        <v>0</v>
      </c>
      <c r="V14" s="9">
        <f>+'24-02-020 Ind. EM - JUNAEB '!AG35</f>
        <v>0</v>
      </c>
      <c r="W14" s="9">
        <f>+'24-02-020 Ind. EM - JUNAEB '!AH35</f>
        <v>0</v>
      </c>
      <c r="X14" s="16">
        <f>+'24-02-020 Ind. EM - JUNAEB '!AI35</f>
        <v>0</v>
      </c>
      <c r="Y14" s="16">
        <f>+'24-02-020 Ind. EM - JUNAEB '!AJ35</f>
        <v>0</v>
      </c>
    </row>
    <row r="15" spans="1:25" ht="24.75" customHeight="1">
      <c r="A15" s="8" t="s">
        <v>61</v>
      </c>
      <c r="B15" s="9">
        <f>+'24-02-020 Ind. EM - JUNAEB '!J39</f>
        <v>0</v>
      </c>
      <c r="C15" s="9">
        <f>+'24-02-020 Ind. EM - JUNAEB '!K39</f>
        <v>0</v>
      </c>
      <c r="D15" s="9">
        <f>+'24-02-020 Ind. EM - JUNAEB '!M39</f>
        <v>0</v>
      </c>
      <c r="E15" s="9">
        <f>+'24-02-020 Ind. EM - JUNAEB '!N39</f>
        <v>0</v>
      </c>
      <c r="F15" s="9">
        <f>+'24-02-020 Ind. EM - JUNAEB '!O39</f>
        <v>0</v>
      </c>
      <c r="G15" s="9">
        <f>+'24-02-020 Ind. EM - JUNAEB '!R39</f>
        <v>0</v>
      </c>
      <c r="H15" s="9">
        <f>+'24-02-020 Ind. EM - JUNAEB '!S39</f>
        <v>0</v>
      </c>
      <c r="I15" s="9">
        <f>+'24-02-020 Ind. EM - JUNAEB '!T39</f>
        <v>0</v>
      </c>
      <c r="J15" s="9">
        <f>+'24-02-020 Ind. EM - JUNAEB '!U39</f>
        <v>0</v>
      </c>
      <c r="K15" s="9">
        <f>+'24-02-020 Ind. EM - JUNAEB '!V39</f>
        <v>0</v>
      </c>
      <c r="L15" s="9">
        <f>+'24-02-020 Ind. EM - JUNAEB '!W39</f>
        <v>0</v>
      </c>
      <c r="M15" s="9">
        <f>+'24-02-020 Ind. EM - JUNAEB '!X39</f>
        <v>0</v>
      </c>
      <c r="N15" s="9">
        <f>+'24-02-020 Ind. EM - JUNAEB '!Y39</f>
        <v>0</v>
      </c>
      <c r="O15" s="9">
        <f>+'24-02-020 Ind. EM - JUNAEB '!Z39</f>
        <v>0</v>
      </c>
      <c r="P15" s="9">
        <f>+'24-02-020 Ind. EM - JUNAEB '!AA39</f>
        <v>0</v>
      </c>
      <c r="Q15" s="9">
        <f>+'24-02-020 Ind. EM - JUNAEB '!AB39</f>
        <v>0</v>
      </c>
      <c r="R15" s="9">
        <f>+'24-02-020 Ind. EM - JUNAEB '!AC39</f>
        <v>0</v>
      </c>
      <c r="S15" s="9">
        <f>+'24-02-020 Ind. EM - JUNAEB '!AD39</f>
        <v>0</v>
      </c>
      <c r="T15" s="9">
        <f>+'24-02-020 Ind. EM - JUNAEB '!AE39</f>
        <v>0</v>
      </c>
      <c r="U15" s="9">
        <f>+'24-02-020 Ind. EM - JUNAEB '!AF39</f>
        <v>0</v>
      </c>
      <c r="V15" s="9">
        <f>+'24-02-020 Ind. EM - JUNAEB '!AG39</f>
        <v>0</v>
      </c>
      <c r="W15" s="9">
        <f>+'24-02-020 Ind. EM - JUNAEB '!AH39</f>
        <v>0</v>
      </c>
      <c r="X15" s="16">
        <f>+'24-02-020 Ind. EM - JUNAEB '!AI39</f>
        <v>0</v>
      </c>
      <c r="Y15" s="16">
        <f>+'24-02-020 Ind. EM - JUNAEB '!AJ39</f>
        <v>0</v>
      </c>
    </row>
    <row r="16" spans="1:25" ht="24.75" customHeight="1">
      <c r="A16" s="8" t="s">
        <v>63</v>
      </c>
      <c r="B16" s="9">
        <f>+'24-02-020 Ind. EM - JUNAEB '!J43</f>
        <v>0</v>
      </c>
      <c r="C16" s="9">
        <f>+'24-02-020 Ind. EM - JUNAEB '!K43</f>
        <v>0</v>
      </c>
      <c r="D16" s="9">
        <f>+'24-02-020 Ind. EM - JUNAEB '!M43</f>
        <v>0</v>
      </c>
      <c r="E16" s="9">
        <f>+'24-02-020 Ind. EM - JUNAEB '!N43</f>
        <v>0</v>
      </c>
      <c r="F16" s="9">
        <f>+'24-02-020 Ind. EM - JUNAEB '!O43</f>
        <v>0</v>
      </c>
      <c r="G16" s="9">
        <f>+'24-02-020 Ind. EM - JUNAEB '!R43</f>
        <v>0</v>
      </c>
      <c r="H16" s="9">
        <f>+'24-02-020 Ind. EM - JUNAEB '!S43</f>
        <v>0</v>
      </c>
      <c r="I16" s="9">
        <f>+'24-02-020 Ind. EM - JUNAEB '!T43</f>
        <v>0</v>
      </c>
      <c r="J16" s="9">
        <f>+'24-02-020 Ind. EM - JUNAEB '!U43</f>
        <v>0</v>
      </c>
      <c r="K16" s="9">
        <f>+'24-02-020 Ind. EM - JUNAEB '!V43</f>
        <v>0</v>
      </c>
      <c r="L16" s="9">
        <f>+'24-02-020 Ind. EM - JUNAEB '!W43</f>
        <v>0</v>
      </c>
      <c r="M16" s="9">
        <f>+'24-02-020 Ind. EM - JUNAEB '!X43</f>
        <v>0</v>
      </c>
      <c r="N16" s="9">
        <f>+'24-02-020 Ind. EM - JUNAEB '!Y43</f>
        <v>0</v>
      </c>
      <c r="O16" s="9">
        <f>+'24-02-020 Ind. EM - JUNAEB '!Z43</f>
        <v>0</v>
      </c>
      <c r="P16" s="9">
        <f>+'24-02-020 Ind. EM - JUNAEB '!AA43</f>
        <v>0</v>
      </c>
      <c r="Q16" s="9">
        <f>+'24-02-020 Ind. EM - JUNAEB '!AB43</f>
        <v>0</v>
      </c>
      <c r="R16" s="9">
        <f>+'24-02-020 Ind. EM - JUNAEB '!AC43</f>
        <v>0</v>
      </c>
      <c r="S16" s="9">
        <f>+'24-02-020 Ind. EM - JUNAEB '!AD43</f>
        <v>0</v>
      </c>
      <c r="T16" s="9">
        <f>+'24-02-020 Ind. EM - JUNAEB '!AE43</f>
        <v>0</v>
      </c>
      <c r="U16" s="9">
        <f>+'24-02-020 Ind. EM - JUNAEB '!AF43</f>
        <v>0</v>
      </c>
      <c r="V16" s="9">
        <f>+'24-02-020 Ind. EM - JUNAEB '!AG43</f>
        <v>0</v>
      </c>
      <c r="W16" s="9">
        <f>+'24-02-020 Ind. EM - JUNAEB '!AH43</f>
        <v>0</v>
      </c>
      <c r="X16" s="16">
        <f>+'24-02-020 Ind. EM - JUNAEB '!AI43</f>
        <v>0</v>
      </c>
      <c r="Y16" s="16">
        <f>+'24-02-020 Ind. EM - JUNAEB '!AJ43</f>
        <v>0</v>
      </c>
    </row>
    <row r="17" spans="1:25" ht="24.75" customHeight="1">
      <c r="A17" s="8" t="s">
        <v>66</v>
      </c>
      <c r="B17" s="9">
        <f>+'24-02-020 Ind. EM - JUNAEB '!J47</f>
        <v>0</v>
      </c>
      <c r="C17" s="9">
        <f>+'24-02-020 Ind. EM - JUNAEB '!K47</f>
        <v>0</v>
      </c>
      <c r="D17" s="9">
        <f>+'24-02-020 Ind. EM - JUNAEB '!M47</f>
        <v>0</v>
      </c>
      <c r="E17" s="9">
        <f>+'24-02-020 Ind. EM - JUNAEB '!N47</f>
        <v>0</v>
      </c>
      <c r="F17" s="9">
        <f>+'24-02-020 Ind. EM - JUNAEB '!O47</f>
        <v>0</v>
      </c>
      <c r="G17" s="9">
        <f>+'24-02-020 Ind. EM - JUNAEB '!R47</f>
        <v>0</v>
      </c>
      <c r="H17" s="9">
        <f>+'24-02-020 Ind. EM - JUNAEB '!S47</f>
        <v>0</v>
      </c>
      <c r="I17" s="9">
        <f>+'24-02-020 Ind. EM - JUNAEB '!T47</f>
        <v>0</v>
      </c>
      <c r="J17" s="9">
        <f>+'24-02-020 Ind. EM - JUNAEB '!U47</f>
        <v>0</v>
      </c>
      <c r="K17" s="9">
        <f>+'24-02-020 Ind. EM - JUNAEB '!V47</f>
        <v>0</v>
      </c>
      <c r="L17" s="9">
        <f>+'24-02-020 Ind. EM - JUNAEB '!W47</f>
        <v>0</v>
      </c>
      <c r="M17" s="9">
        <f>+'24-02-020 Ind. EM - JUNAEB '!X47</f>
        <v>0</v>
      </c>
      <c r="N17" s="9">
        <f>+'24-02-020 Ind. EM - JUNAEB '!Y47</f>
        <v>0</v>
      </c>
      <c r="O17" s="9">
        <f>+'24-02-020 Ind. EM - JUNAEB '!Z47</f>
        <v>0</v>
      </c>
      <c r="P17" s="9">
        <f>+'24-02-020 Ind. EM - JUNAEB '!AA47</f>
        <v>0</v>
      </c>
      <c r="Q17" s="9">
        <f>+'24-02-020 Ind. EM - JUNAEB '!AB47</f>
        <v>0</v>
      </c>
      <c r="R17" s="9">
        <f>+'24-02-020 Ind. EM - JUNAEB '!AC47</f>
        <v>0</v>
      </c>
      <c r="S17" s="9">
        <f>+'24-02-020 Ind. EM - JUNAEB '!AD47</f>
        <v>0</v>
      </c>
      <c r="T17" s="9">
        <f>+'24-02-020 Ind. EM - JUNAEB '!AE47</f>
        <v>0</v>
      </c>
      <c r="U17" s="9">
        <f>+'24-02-020 Ind. EM - JUNAEB '!AF47</f>
        <v>0</v>
      </c>
      <c r="V17" s="9">
        <f>+'24-02-020 Ind. EM - JUNAEB '!AG47</f>
        <v>0</v>
      </c>
      <c r="W17" s="9">
        <f>+'24-02-020 Ind. EM - JUNAEB '!AH47</f>
        <v>0</v>
      </c>
      <c r="X17" s="16">
        <f>+'24-02-020 Ind. EM - JUNAEB '!AI47</f>
        <v>0</v>
      </c>
      <c r="Y17" s="16">
        <f>+'24-02-020 Ind. EM - JUNAEB '!AJ44</f>
        <v>0</v>
      </c>
    </row>
    <row r="18" spans="1:25" ht="24.75" customHeight="1">
      <c r="A18" s="8" t="s">
        <v>68</v>
      </c>
      <c r="B18" s="9">
        <f>+'24-02-020 Ind. EM - JUNAEB '!J51</f>
        <v>0</v>
      </c>
      <c r="C18" s="9">
        <f>+'24-02-020 Ind. EM - JUNAEB '!K51</f>
        <v>0</v>
      </c>
      <c r="D18" s="9">
        <f>+'24-02-020 Ind. EM - JUNAEB '!M51</f>
        <v>0</v>
      </c>
      <c r="E18" s="9">
        <f>+'24-02-020 Ind. EM - JUNAEB '!N51</f>
        <v>0</v>
      </c>
      <c r="F18" s="9">
        <f>+'24-02-020 Ind. EM - JUNAEB '!O51</f>
        <v>0</v>
      </c>
      <c r="G18" s="9">
        <f>+'24-02-020 Ind. EM - JUNAEB '!R51</f>
        <v>0</v>
      </c>
      <c r="H18" s="9">
        <f>+'24-02-020 Ind. EM - JUNAEB '!S51</f>
        <v>0</v>
      </c>
      <c r="I18" s="9">
        <f>+'24-02-020 Ind. EM - JUNAEB '!T51</f>
        <v>0</v>
      </c>
      <c r="J18" s="9">
        <f>+'24-02-020 Ind. EM - JUNAEB '!U51</f>
        <v>0</v>
      </c>
      <c r="K18" s="9">
        <f>+'24-02-020 Ind. EM - JUNAEB '!V51</f>
        <v>0</v>
      </c>
      <c r="L18" s="9">
        <f>+'24-02-020 Ind. EM - JUNAEB '!W51</f>
        <v>0</v>
      </c>
      <c r="M18" s="9">
        <f>+'24-02-020 Ind. EM - JUNAEB '!X51</f>
        <v>0</v>
      </c>
      <c r="N18" s="9">
        <f>+'24-02-020 Ind. EM - JUNAEB '!Y51</f>
        <v>0</v>
      </c>
      <c r="O18" s="9">
        <f>+'24-02-020 Ind. EM - JUNAEB '!Z51</f>
        <v>0</v>
      </c>
      <c r="P18" s="9">
        <f>+'24-02-020 Ind. EM - JUNAEB '!AA51</f>
        <v>0</v>
      </c>
      <c r="Q18" s="9">
        <f>+'24-02-020 Ind. EM - JUNAEB '!AB51</f>
        <v>0</v>
      </c>
      <c r="R18" s="9">
        <f>+'24-02-020 Ind. EM - JUNAEB '!AC51</f>
        <v>0</v>
      </c>
      <c r="S18" s="9">
        <f>+'24-02-020 Ind. EM - JUNAEB '!AD51</f>
        <v>0</v>
      </c>
      <c r="T18" s="9">
        <f>+'24-02-020 Ind. EM - JUNAEB '!AE51</f>
        <v>0</v>
      </c>
      <c r="U18" s="9">
        <f>+'24-02-020 Ind. EM - JUNAEB '!AF51</f>
        <v>0</v>
      </c>
      <c r="V18" s="9">
        <f>+'24-02-020 Ind. EM - JUNAEB '!AG51</f>
        <v>0</v>
      </c>
      <c r="W18" s="9">
        <f>+'24-02-020 Ind. EM - JUNAEB '!AH51</f>
        <v>0</v>
      </c>
      <c r="X18" s="16">
        <f>+'24-02-020 Ind. EM - JUNAEB '!AI51</f>
        <v>0</v>
      </c>
      <c r="Y18" s="16">
        <f>+'24-02-020 Ind. EM - JUNAEB '!AJ51</f>
        <v>0</v>
      </c>
    </row>
    <row r="19" spans="1:25" ht="24.75" customHeight="1">
      <c r="A19" s="8" t="s">
        <v>70</v>
      </c>
      <c r="B19" s="9">
        <f>+'24-02-020 Ind. EM - JUNAEB '!J55</f>
        <v>0</v>
      </c>
      <c r="C19" s="9">
        <f>+'24-02-020 Ind. EM - JUNAEB '!K55</f>
        <v>0</v>
      </c>
      <c r="D19" s="9">
        <f>+'24-02-020 Ind. EM - JUNAEB '!M55</f>
        <v>0</v>
      </c>
      <c r="E19" s="9">
        <f>+'24-02-020 Ind. EM - JUNAEB '!N55</f>
        <v>0</v>
      </c>
      <c r="F19" s="9">
        <f>+'24-02-020 Ind. EM - JUNAEB '!O55</f>
        <v>0</v>
      </c>
      <c r="G19" s="9">
        <f>+'24-02-020 Ind. EM - JUNAEB '!R55</f>
        <v>0</v>
      </c>
      <c r="H19" s="9">
        <f>+'24-02-020 Ind. EM - JUNAEB '!S55</f>
        <v>0</v>
      </c>
      <c r="I19" s="9">
        <f>+'24-02-020 Ind. EM - JUNAEB '!T55</f>
        <v>0</v>
      </c>
      <c r="J19" s="9">
        <f>+'24-02-020 Ind. EM - JUNAEB '!U55</f>
        <v>0</v>
      </c>
      <c r="K19" s="9">
        <f>+'24-02-020 Ind. EM - JUNAEB '!V55</f>
        <v>0</v>
      </c>
      <c r="L19" s="9">
        <f>+'24-02-020 Ind. EM - JUNAEB '!W55</f>
        <v>0</v>
      </c>
      <c r="M19" s="9">
        <f>+'24-02-020 Ind. EM - JUNAEB '!X55</f>
        <v>0</v>
      </c>
      <c r="N19" s="9">
        <f>+'24-02-020 Ind. EM - JUNAEB '!Y55</f>
        <v>0</v>
      </c>
      <c r="O19" s="9">
        <f>+'24-02-020 Ind. EM - JUNAEB '!Z55</f>
        <v>0</v>
      </c>
      <c r="P19" s="9">
        <f>+'24-02-020 Ind. EM - JUNAEB '!AA55</f>
        <v>0</v>
      </c>
      <c r="Q19" s="9">
        <f>+'24-02-020 Ind. EM - JUNAEB '!AB55</f>
        <v>0</v>
      </c>
      <c r="R19" s="9">
        <f>+'24-02-020 Ind. EM - JUNAEB '!AC55</f>
        <v>0</v>
      </c>
      <c r="S19" s="9">
        <f>+'24-02-020 Ind. EM - JUNAEB '!AD55</f>
        <v>0</v>
      </c>
      <c r="T19" s="9">
        <f>+'24-02-020 Ind. EM - JUNAEB '!AE55</f>
        <v>0</v>
      </c>
      <c r="U19" s="9">
        <f>+'24-02-020 Ind. EM - JUNAEB '!AF55</f>
        <v>0</v>
      </c>
      <c r="V19" s="9">
        <f>+'24-02-020 Ind. EM - JUNAEB '!AG55</f>
        <v>0</v>
      </c>
      <c r="W19" s="9">
        <f>+'24-02-020 Ind. EM - JUNAEB '!AH55</f>
        <v>0</v>
      </c>
      <c r="X19" s="16">
        <f>+'24-02-020 Ind. EM - JUNAEB '!AI55</f>
        <v>0</v>
      </c>
      <c r="Y19" s="16">
        <f>+'24-02-020 Ind. EM - JUNAEB '!AJ55</f>
        <v>0</v>
      </c>
    </row>
    <row r="20" spans="1:25" ht="24.75" customHeight="1">
      <c r="A20" s="10" t="s">
        <v>72</v>
      </c>
      <c r="B20" s="9">
        <f>+'24-02-020 Ind. EM - JUNAEB '!J59</f>
        <v>0</v>
      </c>
      <c r="C20" s="9">
        <f>+'24-02-020 Ind. EM - JUNAEB '!K59</f>
        <v>0</v>
      </c>
      <c r="D20" s="9">
        <f>+'24-02-020 Ind. EM - JUNAEB '!M59</f>
        <v>0</v>
      </c>
      <c r="E20" s="9">
        <f>+'24-02-020 Ind. EM - JUNAEB '!N59</f>
        <v>0</v>
      </c>
      <c r="F20" s="9">
        <f>+'24-02-020 Ind. EM - JUNAEB '!O59</f>
        <v>0</v>
      </c>
      <c r="G20" s="9">
        <f>+'24-02-020 Ind. EM - JUNAEB '!R59</f>
        <v>0</v>
      </c>
      <c r="H20" s="9">
        <f>+'24-02-020 Ind. EM - JUNAEB '!S59</f>
        <v>0</v>
      </c>
      <c r="I20" s="9">
        <f>+'24-02-020 Ind. EM - JUNAEB '!T59</f>
        <v>0</v>
      </c>
      <c r="J20" s="9">
        <f>+'24-02-020 Ind. EM - JUNAEB '!U59</f>
        <v>0</v>
      </c>
      <c r="K20" s="9">
        <f>+'24-02-020 Ind. EM - JUNAEB '!V59</f>
        <v>0</v>
      </c>
      <c r="L20" s="9">
        <f>+'24-02-020 Ind. EM - JUNAEB '!W59</f>
        <v>0</v>
      </c>
      <c r="M20" s="9">
        <f>+'24-02-020 Ind. EM - JUNAEB '!X59</f>
        <v>0</v>
      </c>
      <c r="N20" s="9">
        <f>+'24-02-020 Ind. EM - JUNAEB '!Y59</f>
        <v>0</v>
      </c>
      <c r="O20" s="9">
        <f>+'24-02-020 Ind. EM - JUNAEB '!Z59</f>
        <v>0</v>
      </c>
      <c r="P20" s="9">
        <f>+'24-02-020 Ind. EM - JUNAEB '!AA59</f>
        <v>0</v>
      </c>
      <c r="Q20" s="9">
        <f>+'24-02-020 Ind. EM - JUNAEB '!AB59</f>
        <v>0</v>
      </c>
      <c r="R20" s="9">
        <f>+'24-02-020 Ind. EM - JUNAEB '!AC59</f>
        <v>0</v>
      </c>
      <c r="S20" s="9">
        <f>+'24-02-020 Ind. EM - JUNAEB '!AD59</f>
        <v>0</v>
      </c>
      <c r="T20" s="9">
        <f>+'24-02-020 Ind. EM - JUNAEB '!AE59</f>
        <v>0</v>
      </c>
      <c r="U20" s="9">
        <f>+'24-02-020 Ind. EM - JUNAEB '!AF59</f>
        <v>0</v>
      </c>
      <c r="V20" s="9">
        <f>+'24-02-020 Ind. EM - JUNAEB '!AG59</f>
        <v>0</v>
      </c>
      <c r="W20" s="9">
        <f>+'24-02-020 Ind. EM - JUNAEB '!AH59</f>
        <v>0</v>
      </c>
      <c r="X20" s="16">
        <f>+'24-02-020 Ind. EM - JUNAEB '!AI59</f>
        <v>0</v>
      </c>
      <c r="Y20" s="16">
        <f>+'24-02-020 Ind. EM - JUNAEB '!AJ59</f>
        <v>0</v>
      </c>
    </row>
    <row r="21" spans="1:25" ht="24.75" customHeight="1">
      <c r="A21" s="10" t="s">
        <v>74</v>
      </c>
      <c r="B21" s="9">
        <f>+'24-02-020 Ind. EM - JUNAEB '!J63</f>
        <v>0</v>
      </c>
      <c r="C21" s="9">
        <f>+'24-02-020 Ind. EM - JUNAEB '!K63</f>
        <v>0</v>
      </c>
      <c r="D21" s="9">
        <f>+'24-02-020 Ind. EM - JUNAEB '!M63</f>
        <v>0</v>
      </c>
      <c r="E21" s="9">
        <f>+'24-02-020 Ind. EM - JUNAEB '!N63</f>
        <v>0</v>
      </c>
      <c r="F21" s="9">
        <f>+'24-02-020 Ind. EM - JUNAEB '!O63</f>
        <v>0</v>
      </c>
      <c r="G21" s="9">
        <f>+'24-02-020 Ind. EM - JUNAEB '!R63</f>
        <v>0</v>
      </c>
      <c r="H21" s="9">
        <f>+'24-02-020 Ind. EM - JUNAEB '!S63</f>
        <v>0</v>
      </c>
      <c r="I21" s="9">
        <f>+'24-02-020 Ind. EM - JUNAEB '!T63</f>
        <v>0</v>
      </c>
      <c r="J21" s="9">
        <f>+'24-02-020 Ind. EM - JUNAEB '!U63</f>
        <v>0</v>
      </c>
      <c r="K21" s="9">
        <f>+'24-02-020 Ind. EM - JUNAEB '!V63</f>
        <v>0</v>
      </c>
      <c r="L21" s="9">
        <f>+'24-02-020 Ind. EM - JUNAEB '!W63</f>
        <v>0</v>
      </c>
      <c r="M21" s="9">
        <f>+'24-02-020 Ind. EM - JUNAEB '!X63</f>
        <v>0</v>
      </c>
      <c r="N21" s="9">
        <f>+'24-02-020 Ind. EM - JUNAEB '!Y63</f>
        <v>0</v>
      </c>
      <c r="O21" s="9">
        <f>+'24-02-020 Ind. EM - JUNAEB '!Z63</f>
        <v>0</v>
      </c>
      <c r="P21" s="9">
        <f>+'24-02-020 Ind. EM - JUNAEB '!AA63</f>
        <v>0</v>
      </c>
      <c r="Q21" s="9">
        <f>+'24-02-020 Ind. EM - JUNAEB '!AB63</f>
        <v>0</v>
      </c>
      <c r="R21" s="9">
        <f>+'24-02-020 Ind. EM - JUNAEB '!AC63</f>
        <v>0</v>
      </c>
      <c r="S21" s="9">
        <f>+'24-02-020 Ind. EM - JUNAEB '!AD63</f>
        <v>0</v>
      </c>
      <c r="T21" s="9">
        <f>+'24-02-020 Ind. EM - JUNAEB '!AE63</f>
        <v>0</v>
      </c>
      <c r="U21" s="9">
        <f>+'24-02-020 Ind. EM - JUNAEB '!AF63</f>
        <v>0</v>
      </c>
      <c r="V21" s="9">
        <f>+'24-02-020 Ind. EM - JUNAEB '!AG63</f>
        <v>0</v>
      </c>
      <c r="W21" s="9">
        <f>+'24-02-020 Ind. EM - JUNAEB '!AH63</f>
        <v>0</v>
      </c>
      <c r="X21" s="16">
        <f>+'24-02-020 Ind. EM - JUNAEB '!AI63</f>
        <v>0</v>
      </c>
      <c r="Y21" s="16">
        <f>+'24-02-020 Ind. EM - JUNAEB '!AJ63</f>
        <v>0</v>
      </c>
    </row>
    <row r="22" spans="1:25" ht="24.75" customHeight="1">
      <c r="A22" s="10" t="s">
        <v>76</v>
      </c>
      <c r="B22" s="9">
        <f>+'24-02-020 Ind. EM - JUNAEB '!J67</f>
        <v>0</v>
      </c>
      <c r="C22" s="9">
        <f>+'24-02-020 Ind. EM - JUNAEB '!K67</f>
        <v>0</v>
      </c>
      <c r="D22" s="9">
        <f>+'24-02-020 Ind. EM - JUNAEB '!M64</f>
        <v>0</v>
      </c>
      <c r="E22" s="9">
        <f>+'24-02-020 Ind. EM - JUNAEB '!N64</f>
        <v>0</v>
      </c>
      <c r="F22" s="9">
        <f>+'24-02-020 Ind. EM - JUNAEB '!O64</f>
        <v>0</v>
      </c>
      <c r="G22" s="9">
        <f>+'24-02-020 Ind. EM - JUNAEB '!R64</f>
        <v>0</v>
      </c>
      <c r="H22" s="9">
        <f>+'24-02-020 Ind. EM - JUNAEB '!S64</f>
        <v>0</v>
      </c>
      <c r="I22" s="9">
        <f>+'24-02-020 Ind. EM - JUNAEB '!T64</f>
        <v>0</v>
      </c>
      <c r="J22" s="9">
        <f>+'24-02-020 Ind. EM - JUNAEB '!U67</f>
        <v>0</v>
      </c>
      <c r="K22" s="9">
        <f>+'24-02-020 Ind. EM - JUNAEB '!V64</f>
        <v>0</v>
      </c>
      <c r="L22" s="9">
        <f>+'24-02-020 Ind. EM - JUNAEB '!W64</f>
        <v>0</v>
      </c>
      <c r="M22" s="9">
        <f>+'24-02-020 Ind. EM - JUNAEB '!X64</f>
        <v>0</v>
      </c>
      <c r="N22" s="9">
        <f>+'24-02-020 Ind. EM - JUNAEB '!Y67</f>
        <v>0</v>
      </c>
      <c r="O22" s="9">
        <f>+'24-02-020 Ind. EM - JUNAEB '!Z64</f>
        <v>0</v>
      </c>
      <c r="P22" s="9">
        <f>+'24-02-020 Ind. EM - JUNAEB '!AA64</f>
        <v>0</v>
      </c>
      <c r="Q22" s="9">
        <f>+'24-02-020 Ind. EM - JUNAEB '!AB64</f>
        <v>0</v>
      </c>
      <c r="R22" s="9">
        <f>+'24-02-020 Ind. EM - JUNAEB '!AC67</f>
        <v>0</v>
      </c>
      <c r="S22" s="9">
        <f>+'24-02-020 Ind. EM - JUNAEB '!AD64</f>
        <v>0</v>
      </c>
      <c r="T22" s="9">
        <f>+'24-02-020 Ind. EM - JUNAEB '!AE64</f>
        <v>0</v>
      </c>
      <c r="U22" s="9">
        <f>+'24-02-020 Ind. EM - JUNAEB '!AF64</f>
        <v>0</v>
      </c>
      <c r="V22" s="9">
        <f>+'24-02-020 Ind. EM - JUNAEB '!AG67</f>
        <v>0</v>
      </c>
      <c r="W22" s="9">
        <f>+'24-02-020 Ind. EM - JUNAEB '!AH67</f>
        <v>0</v>
      </c>
      <c r="X22" s="16">
        <f>+'24-02-020 Ind. EM - JUNAEB '!AI67</f>
        <v>0</v>
      </c>
      <c r="Y22" s="16">
        <f>+'24-02-020 Ind. EM - JUNAEB '!AJ67</f>
        <v>0</v>
      </c>
    </row>
    <row r="23" spans="1:25" ht="24.75" customHeight="1">
      <c r="A23" s="10" t="s">
        <v>78</v>
      </c>
      <c r="B23" s="9">
        <f>+'24-02-020 Ind. EM - JUNAEB '!J71</f>
        <v>0</v>
      </c>
      <c r="C23" s="9">
        <f>+'24-02-020 Ind. EM - JUNAEB '!K71</f>
        <v>0</v>
      </c>
      <c r="D23" s="9">
        <f>+'24-02-020 Ind. EM - JUNAEB '!M71</f>
        <v>0</v>
      </c>
      <c r="E23" s="9">
        <f>+'24-02-020 Ind. EM - JUNAEB '!N71</f>
        <v>0</v>
      </c>
      <c r="F23" s="9">
        <f>+'24-02-020 Ind. EM - JUNAEB '!O71</f>
        <v>0</v>
      </c>
      <c r="G23" s="9">
        <f>+'24-02-020 Ind. EM - JUNAEB '!R71</f>
        <v>0</v>
      </c>
      <c r="H23" s="9">
        <f>+'24-02-020 Ind. EM - JUNAEB '!S71</f>
        <v>0</v>
      </c>
      <c r="I23" s="9">
        <f>+'24-02-020 Ind. EM - JUNAEB '!T71</f>
        <v>0</v>
      </c>
      <c r="J23" s="9">
        <f>+'24-02-020 Ind. EM - JUNAEB '!U71</f>
        <v>0</v>
      </c>
      <c r="K23" s="9">
        <f>+'24-02-020 Ind. EM - JUNAEB '!V71</f>
        <v>0</v>
      </c>
      <c r="L23" s="9">
        <f>+'24-02-020 Ind. EM - JUNAEB '!W71</f>
        <v>0</v>
      </c>
      <c r="M23" s="9">
        <f>+'24-02-020 Ind. EM - JUNAEB '!X71</f>
        <v>0</v>
      </c>
      <c r="N23" s="9">
        <f>+'24-02-020 Ind. EM - JUNAEB '!Y71</f>
        <v>0</v>
      </c>
      <c r="O23" s="9">
        <f>+'24-02-020 Ind. EM - JUNAEB '!Z71</f>
        <v>0</v>
      </c>
      <c r="P23" s="9">
        <f>+'24-02-020 Ind. EM - JUNAEB '!AA71</f>
        <v>0</v>
      </c>
      <c r="Q23" s="9">
        <f>+'24-02-020 Ind. EM - JUNAEB '!AB71</f>
        <v>0</v>
      </c>
      <c r="R23" s="9">
        <f>+'24-02-020 Ind. EM - JUNAEB '!AC71</f>
        <v>0</v>
      </c>
      <c r="S23" s="9">
        <f>+'24-02-020 Ind. EM - JUNAEB '!AD71</f>
        <v>0</v>
      </c>
      <c r="T23" s="9">
        <f>+'24-02-020 Ind. EM - JUNAEB '!AE71</f>
        <v>0</v>
      </c>
      <c r="U23" s="9">
        <f>+'24-02-020 Ind. EM - JUNAEB '!AF71</f>
        <v>0</v>
      </c>
      <c r="V23" s="9">
        <f>+'24-02-020 Ind. EM - JUNAEB '!AG71</f>
        <v>0</v>
      </c>
      <c r="W23" s="9">
        <f>+'24-02-020 Ind. EM - JUNAEB '!AH71</f>
        <v>0</v>
      </c>
      <c r="X23" s="16">
        <f>+'24-02-020 Ind. EM - JUNAEB '!AI71</f>
        <v>0</v>
      </c>
      <c r="Y23" s="16">
        <f>+'24-02-020 Ind. EM - JUNAEB '!AJ71</f>
        <v>0</v>
      </c>
    </row>
    <row r="24" spans="1:25" ht="24.75" customHeight="1">
      <c r="A24" s="11" t="s">
        <v>80</v>
      </c>
      <c r="B24" s="9">
        <f>+'24-02-020 Ind. EM - JUNAEB '!J75</f>
        <v>50575000</v>
      </c>
      <c r="C24" s="9">
        <f>+'24-02-020 Ind. EM - JUNAEB '!K75</f>
        <v>50575000</v>
      </c>
      <c r="D24" s="9">
        <f>+'24-02-020 Ind. EM - JUNAEB '!M75</f>
        <v>0</v>
      </c>
      <c r="E24" s="9">
        <f>+'24-02-020 Ind. EM - JUNAEB '!N75</f>
        <v>0</v>
      </c>
      <c r="F24" s="9">
        <f>+'24-02-020 Ind. EM - JUNAEB '!O75</f>
        <v>0</v>
      </c>
      <c r="G24" s="9">
        <f>+'24-02-020 Ind. EM - JUNAEB '!R75</f>
        <v>50575000</v>
      </c>
      <c r="H24" s="9">
        <f>+'24-02-020 Ind. EM - JUNAEB '!S75</f>
        <v>0</v>
      </c>
      <c r="I24" s="9">
        <f>+'24-02-020 Ind. EM - JUNAEB '!T75</f>
        <v>0</v>
      </c>
      <c r="J24" s="9">
        <f>+'24-02-020 Ind. EM - JUNAEB '!U75</f>
        <v>50575000</v>
      </c>
      <c r="K24" s="9">
        <f>+'24-02-020 Ind. EM - JUNAEB '!V75</f>
        <v>0</v>
      </c>
      <c r="L24" s="9">
        <f>+'24-02-020 Ind. EM - JUNAEB '!W75</f>
        <v>0</v>
      </c>
      <c r="M24" s="9">
        <f>+'24-02-020 Ind. EM - JUNAEB '!X75</f>
        <v>0</v>
      </c>
      <c r="N24" s="9">
        <f>+'24-02-020 Ind. EM - JUNAEB '!Y75</f>
        <v>0</v>
      </c>
      <c r="O24" s="9">
        <f>+'24-02-020 Ind. EM - JUNAEB '!Z75</f>
        <v>0</v>
      </c>
      <c r="P24" s="9">
        <f>+'24-02-020 Ind. EM - JUNAEB '!AA75</f>
        <v>0</v>
      </c>
      <c r="Q24" s="9">
        <f>+'24-02-020 Ind. EM - JUNAEB '!AB75</f>
        <v>0</v>
      </c>
      <c r="R24" s="9">
        <f>+'24-02-020 Ind. EM - JUNAEB '!AC75</f>
        <v>0</v>
      </c>
      <c r="S24" s="9">
        <f>+'24-02-020 Ind. EM - JUNAEB '!AD75</f>
        <v>0</v>
      </c>
      <c r="T24" s="9">
        <f>+'24-02-020 Ind. EM - JUNAEB '!AE75</f>
        <v>0</v>
      </c>
      <c r="U24" s="9">
        <f>+'24-02-020 Ind. EM - JUNAEB '!AF75</f>
        <v>0</v>
      </c>
      <c r="V24" s="9">
        <f>+'24-02-020 Ind. EM - JUNAEB '!AG75</f>
        <v>0</v>
      </c>
      <c r="W24" s="9">
        <f>+'24-02-020 Ind. EM - JUNAEB '!AH75</f>
        <v>50575000</v>
      </c>
      <c r="X24" s="16">
        <f>+'24-02-020 Ind. EM - JUNAEB '!AI75</f>
        <v>1</v>
      </c>
      <c r="Y24" s="16">
        <f>+'24-02-020 Ind. EM - JUNAEB '!AJ75</f>
        <v>1</v>
      </c>
    </row>
    <row r="25" spans="1:25" ht="34.5" customHeight="1">
      <c r="A25" s="12" t="str">
        <f>"TOTAL ASIG."&amp;" "&amp;$A$5</f>
        <v>TOTAL ASIG. 24-02-020 "Programa de Educación Media - JUNAEB"</v>
      </c>
      <c r="B25" s="13">
        <f>SUM(B8:B24)</f>
        <v>50575000</v>
      </c>
      <c r="C25" s="13">
        <f t="shared" ref="C25:W25" si="0">SUM(C8:C24)</f>
        <v>50575000</v>
      </c>
      <c r="D25" s="13">
        <f t="shared" si="0"/>
        <v>0</v>
      </c>
      <c r="E25" s="13">
        <f t="shared" si="0"/>
        <v>0</v>
      </c>
      <c r="F25" s="13">
        <f t="shared" si="0"/>
        <v>0</v>
      </c>
      <c r="G25" s="13">
        <f t="shared" si="0"/>
        <v>50575000</v>
      </c>
      <c r="H25" s="13">
        <f t="shared" si="0"/>
        <v>0</v>
      </c>
      <c r="I25" s="13">
        <f t="shared" si="0"/>
        <v>0</v>
      </c>
      <c r="J25" s="13">
        <f t="shared" si="0"/>
        <v>50575000</v>
      </c>
      <c r="K25" s="13">
        <f t="shared" si="0"/>
        <v>0</v>
      </c>
      <c r="L25" s="13">
        <f t="shared" si="0"/>
        <v>0</v>
      </c>
      <c r="M25" s="13">
        <f t="shared" si="0"/>
        <v>0</v>
      </c>
      <c r="N25" s="13">
        <f t="shared" si="0"/>
        <v>0</v>
      </c>
      <c r="O25" s="13">
        <f t="shared" si="0"/>
        <v>0</v>
      </c>
      <c r="P25" s="13">
        <f t="shared" si="0"/>
        <v>0</v>
      </c>
      <c r="Q25" s="13">
        <f t="shared" si="0"/>
        <v>0</v>
      </c>
      <c r="R25" s="13">
        <f t="shared" si="0"/>
        <v>0</v>
      </c>
      <c r="S25" s="13">
        <f t="shared" si="0"/>
        <v>0</v>
      </c>
      <c r="T25" s="13">
        <f t="shared" si="0"/>
        <v>0</v>
      </c>
      <c r="U25" s="13">
        <f t="shared" si="0"/>
        <v>0</v>
      </c>
      <c r="V25" s="13">
        <f t="shared" si="0"/>
        <v>0</v>
      </c>
      <c r="W25" s="13">
        <f t="shared" si="0"/>
        <v>50575000</v>
      </c>
      <c r="X25" s="17">
        <f>+'24-02-020 Ind. EM - JUNAEB '!AI76</f>
        <v>1</v>
      </c>
      <c r="Y25" s="17">
        <f>'24-02-020 Ind. EM - JUNAEB '!AJ76</f>
        <v>1</v>
      </c>
    </row>
    <row r="26" spans="1:25">
      <c r="B26" s="14"/>
      <c r="G26" s="14"/>
      <c r="H26" s="14"/>
      <c r="I26" s="14"/>
      <c r="K26" s="14"/>
      <c r="L26" s="14"/>
      <c r="M26" s="14"/>
      <c r="O26" s="14"/>
      <c r="P26" s="14"/>
      <c r="Q26" s="14"/>
      <c r="S26" s="14"/>
      <c r="T26" s="14"/>
      <c r="U26" s="14"/>
    </row>
    <row r="27" spans="1:25">
      <c r="B27" s="14"/>
      <c r="G27" s="14"/>
      <c r="H27" s="14"/>
      <c r="I27" s="14"/>
      <c r="K27" s="14"/>
      <c r="L27" s="14"/>
      <c r="M27" s="14"/>
      <c r="O27" s="14"/>
      <c r="P27" s="14"/>
      <c r="Q27" s="14"/>
      <c r="S27" s="14"/>
      <c r="T27" s="14"/>
      <c r="U27" s="14"/>
    </row>
    <row r="28" spans="1:25">
      <c r="B28" s="14"/>
      <c r="G28" s="14"/>
      <c r="H28" s="14"/>
      <c r="I28" s="14"/>
      <c r="K28" s="14"/>
      <c r="L28" s="14"/>
      <c r="M28" s="14"/>
      <c r="O28" s="14"/>
      <c r="P28" s="14"/>
      <c r="Q28" s="14"/>
      <c r="S28" s="14"/>
      <c r="T28" s="14"/>
      <c r="U28" s="14"/>
    </row>
    <row r="29" spans="1:25">
      <c r="B29" s="14"/>
      <c r="G29" s="14"/>
      <c r="H29" s="14"/>
      <c r="I29" s="14"/>
      <c r="K29" s="14"/>
      <c r="L29" s="14"/>
      <c r="M29" s="14"/>
      <c r="O29" s="14"/>
      <c r="P29" s="14"/>
      <c r="Q29" s="14"/>
      <c r="S29" s="14"/>
      <c r="T29" s="14"/>
      <c r="U29" s="14"/>
    </row>
    <row r="30" spans="1:25">
      <c r="B30" s="14"/>
      <c r="G30" s="14"/>
      <c r="H30" s="14"/>
      <c r="I30" s="14"/>
      <c r="K30" s="14"/>
      <c r="L30" s="14"/>
      <c r="M30" s="14"/>
      <c r="O30" s="14"/>
      <c r="P30" s="14"/>
      <c r="Q30" s="14"/>
      <c r="S30" s="14"/>
      <c r="T30" s="14"/>
      <c r="U30" s="14"/>
    </row>
    <row r="31" spans="1:25">
      <c r="B31" s="14"/>
      <c r="G31" s="14"/>
      <c r="H31" s="14"/>
      <c r="I31" s="14"/>
      <c r="K31" s="14"/>
      <c r="L31" s="14"/>
      <c r="M31" s="14"/>
      <c r="O31" s="14"/>
      <c r="P31" s="14"/>
      <c r="Q31" s="14"/>
      <c r="S31" s="14"/>
      <c r="T31" s="14"/>
      <c r="U31" s="14"/>
    </row>
    <row r="32" spans="1:25">
      <c r="B32" s="14"/>
      <c r="G32" s="14"/>
      <c r="H32" s="14"/>
      <c r="I32" s="14"/>
      <c r="K32" s="14"/>
      <c r="L32" s="14"/>
      <c r="M32" s="14"/>
      <c r="O32" s="14"/>
      <c r="P32" s="14"/>
      <c r="Q32" s="14"/>
      <c r="S32" s="14"/>
      <c r="T32" s="14"/>
      <c r="U32" s="14"/>
    </row>
    <row r="33" spans="1:25">
      <c r="B33" s="14"/>
      <c r="G33" s="14"/>
      <c r="H33" s="14"/>
      <c r="I33" s="14"/>
      <c r="K33" s="14"/>
      <c r="L33" s="14"/>
      <c r="M33" s="14"/>
      <c r="O33" s="14"/>
      <c r="P33" s="14"/>
      <c r="Q33" s="14"/>
      <c r="S33" s="14"/>
      <c r="T33" s="14"/>
      <c r="U33" s="14"/>
    </row>
    <row r="34" spans="1:25">
      <c r="A34" s="5"/>
      <c r="B34" s="14"/>
      <c r="G34" s="14"/>
      <c r="H34" s="14"/>
      <c r="I34" s="14"/>
      <c r="K34" s="14"/>
      <c r="L34" s="14"/>
      <c r="M34" s="14"/>
      <c r="O34" s="14"/>
      <c r="P34" s="14"/>
      <c r="Q34" s="14"/>
      <c r="S34" s="14"/>
      <c r="T34" s="14"/>
      <c r="U34" s="14"/>
      <c r="V34" s="5"/>
      <c r="W34" s="5"/>
      <c r="X34" s="2"/>
      <c r="Y34" s="2"/>
    </row>
    <row r="35" spans="1:25">
      <c r="A35" s="5"/>
      <c r="B35" s="14"/>
      <c r="G35" s="14"/>
      <c r="H35" s="14"/>
      <c r="I35" s="14"/>
      <c r="K35" s="14"/>
      <c r="L35" s="14"/>
      <c r="M35" s="14"/>
      <c r="O35" s="14"/>
      <c r="P35" s="14"/>
      <c r="Q35" s="14"/>
      <c r="S35" s="14"/>
      <c r="T35" s="14"/>
      <c r="U35" s="14"/>
      <c r="V35" s="5"/>
      <c r="W35" s="5"/>
      <c r="X35" s="2"/>
      <c r="Y35" s="2"/>
    </row>
    <row r="36" spans="1:25">
      <c r="A36" s="5"/>
      <c r="B36" s="14"/>
      <c r="G36" s="14"/>
      <c r="H36" s="14"/>
      <c r="I36" s="14"/>
      <c r="K36" s="14"/>
      <c r="L36" s="14"/>
      <c r="M36" s="14"/>
      <c r="O36" s="14"/>
      <c r="P36" s="14"/>
      <c r="Q36" s="14"/>
      <c r="S36" s="14"/>
      <c r="T36" s="14"/>
      <c r="U36" s="14"/>
      <c r="V36" s="5"/>
      <c r="W36" s="5"/>
      <c r="X36" s="2"/>
      <c r="Y36" s="2"/>
    </row>
    <row r="37" spans="1:25">
      <c r="A37" s="5"/>
      <c r="B37" s="14"/>
      <c r="G37" s="14"/>
      <c r="H37" s="14"/>
      <c r="I37" s="14"/>
      <c r="K37" s="14"/>
      <c r="L37" s="14"/>
      <c r="M37" s="14"/>
      <c r="O37" s="14"/>
      <c r="P37" s="14"/>
      <c r="Q37" s="14"/>
      <c r="S37" s="14"/>
      <c r="T37" s="14"/>
      <c r="U37" s="14"/>
      <c r="V37" s="5"/>
      <c r="W37" s="5"/>
      <c r="X37" s="2"/>
      <c r="Y37" s="2"/>
    </row>
    <row r="38" spans="1:25">
      <c r="A38" s="5"/>
      <c r="B38" s="14"/>
      <c r="G38" s="14"/>
      <c r="H38" s="14"/>
      <c r="I38" s="14"/>
      <c r="K38" s="14"/>
      <c r="L38" s="14"/>
      <c r="M38" s="14"/>
      <c r="O38" s="14"/>
      <c r="P38" s="14"/>
      <c r="Q38" s="14"/>
      <c r="S38" s="14"/>
      <c r="T38" s="14"/>
      <c r="U38" s="14"/>
      <c r="V38" s="5"/>
      <c r="W38" s="5"/>
      <c r="X38" s="2"/>
      <c r="Y38" s="2"/>
    </row>
    <row r="39" spans="1:25">
      <c r="A39" s="5"/>
      <c r="B39" s="14"/>
      <c r="G39" s="14"/>
      <c r="H39" s="14"/>
      <c r="I39" s="14"/>
      <c r="K39" s="14"/>
      <c r="L39" s="14"/>
      <c r="M39" s="14"/>
      <c r="O39" s="14"/>
      <c r="P39" s="14"/>
      <c r="Q39" s="14"/>
      <c r="S39" s="14"/>
      <c r="T39" s="14"/>
      <c r="U39" s="14"/>
      <c r="V39" s="5"/>
      <c r="W39" s="5"/>
      <c r="X39" s="2"/>
      <c r="Y39" s="2"/>
    </row>
    <row r="40" spans="1:25">
      <c r="A40" s="5"/>
      <c r="B40" s="14"/>
      <c r="G40" s="14"/>
      <c r="H40" s="14"/>
      <c r="I40" s="14"/>
      <c r="K40" s="14"/>
      <c r="L40" s="14"/>
      <c r="M40" s="14"/>
      <c r="O40" s="14"/>
      <c r="P40" s="14"/>
      <c r="Q40" s="14"/>
      <c r="S40" s="14"/>
      <c r="T40" s="14"/>
      <c r="U40" s="14"/>
      <c r="V40" s="5"/>
      <c r="W40" s="5"/>
      <c r="X40" s="2"/>
      <c r="Y40" s="2"/>
    </row>
    <row r="41" spans="1:25">
      <c r="A41" s="5"/>
      <c r="B41" s="14"/>
      <c r="G41" s="14"/>
      <c r="H41" s="14"/>
      <c r="I41" s="14"/>
      <c r="K41" s="14"/>
      <c r="L41" s="14"/>
      <c r="M41" s="14"/>
      <c r="O41" s="14"/>
      <c r="P41" s="14"/>
      <c r="Q41" s="14"/>
      <c r="S41" s="14"/>
      <c r="T41" s="14"/>
      <c r="U41" s="14"/>
      <c r="V41" s="5"/>
      <c r="W41" s="5"/>
      <c r="X41" s="2"/>
      <c r="Y41" s="2"/>
    </row>
    <row r="42" spans="1:25">
      <c r="A42" s="5"/>
      <c r="B42" s="14"/>
      <c r="G42" s="14"/>
      <c r="H42" s="14"/>
      <c r="I42" s="14"/>
      <c r="K42" s="14"/>
      <c r="L42" s="14"/>
      <c r="M42" s="14"/>
      <c r="O42" s="14"/>
      <c r="P42" s="14"/>
      <c r="Q42" s="14"/>
      <c r="S42" s="14"/>
      <c r="T42" s="14"/>
      <c r="U42" s="14"/>
      <c r="V42" s="5"/>
      <c r="W42" s="5"/>
      <c r="X42" s="2"/>
      <c r="Y42" s="2"/>
    </row>
  </sheetData>
  <mergeCells count="19">
    <mergeCell ref="A1:Y1"/>
    <mergeCell ref="A2:Y2"/>
    <mergeCell ref="A3:Y3"/>
    <mergeCell ref="A4:Y4"/>
    <mergeCell ref="A5:Y5"/>
    <mergeCell ref="X6:Y6"/>
    <mergeCell ref="A6:A7"/>
    <mergeCell ref="B6:B7"/>
    <mergeCell ref="C6:C7"/>
    <mergeCell ref="J6:J7"/>
    <mergeCell ref="N6:N7"/>
    <mergeCell ref="R6:R7"/>
    <mergeCell ref="V6:V7"/>
    <mergeCell ref="W6:W7"/>
    <mergeCell ref="D6:F6"/>
    <mergeCell ref="G6:I6"/>
    <mergeCell ref="K6:M6"/>
    <mergeCell ref="O6:Q6"/>
    <mergeCell ref="S6:U6"/>
  </mergeCells>
  <printOptions horizontalCentered="1" verticalCentered="1"/>
  <pageMargins left="0" right="0" top="0.74803149606299202" bottom="0.74803149606299202" header="0.31496062992126" footer="0.31496062992126"/>
  <pageSetup paperSize="41" scale="56" orientation="landscape"/>
  <legacyDrawingHF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rgb="FF007DB5"/>
    <pageSetUpPr fitToPage="1"/>
  </sheetPr>
  <dimension ref="A1:DB364"/>
  <sheetViews>
    <sheetView topLeftCell="G331" workbookViewId="0">
      <selection activeCell="U345" activeCellId="3" sqref="AG345 AC345 Y345 U345"/>
    </sheetView>
  </sheetViews>
  <sheetFormatPr baseColWidth="10" defaultColWidth="11.42578125" defaultRowHeight="10.5" outlineLevelRow="1" outlineLevelCol="1"/>
  <cols>
    <col min="1" max="1" width="3.5703125" style="2" customWidth="1"/>
    <col min="2" max="2" width="8" style="2" hidden="1" customWidth="1"/>
    <col min="3" max="3" width="15.5703125" style="2" customWidth="1"/>
    <col min="4" max="4" width="10.42578125" style="2" customWidth="1"/>
    <col min="5" max="5" width="23" style="5" customWidth="1"/>
    <col min="6" max="6" width="27.7109375" style="5" customWidth="1"/>
    <col min="7" max="7" width="11.140625" style="2" customWidth="1"/>
    <col min="8" max="9" width="9.85546875" style="2" hidden="1" customWidth="1"/>
    <col min="10" max="10" width="15.7109375" style="3" customWidth="1"/>
    <col min="11" max="11" width="15.7109375" style="14" customWidth="1"/>
    <col min="12" max="12" width="14.85546875" style="5" customWidth="1"/>
    <col min="13" max="13" width="10.42578125" style="2" hidden="1" customWidth="1"/>
    <col min="14" max="14" width="9.140625" style="2" hidden="1" customWidth="1"/>
    <col min="15" max="15" width="13" style="2" hidden="1" customWidth="1"/>
    <col min="16" max="16" width="10.5703125" style="2" hidden="1" customWidth="1"/>
    <col min="17" max="17" width="10.5703125" style="21" hidden="1" customWidth="1"/>
    <col min="18" max="20" width="15.7109375" style="3" hidden="1" customWidth="1" outlineLevel="1"/>
    <col min="21" max="21" width="20.7109375" style="3" customWidth="1" collapsed="1"/>
    <col min="22" max="24" width="20.7109375" style="3" hidden="1" customWidth="1" outlineLevel="1"/>
    <col min="25" max="25" width="20.7109375" style="3" customWidth="1" collapsed="1"/>
    <col min="26" max="28" width="20.7109375" style="3" hidden="1" customWidth="1" outlineLevel="1"/>
    <col min="29" max="29" width="20.7109375" style="3" customWidth="1" collapsed="1"/>
    <col min="30" max="32" width="20.7109375" style="3" customWidth="1" outlineLevel="1"/>
    <col min="33" max="34" width="20.7109375" style="3" customWidth="1"/>
    <col min="35" max="36" width="20.7109375" style="22" customWidth="1"/>
    <col min="37" max="16384" width="11.42578125" style="5"/>
  </cols>
  <sheetData>
    <row r="1" spans="1:106" s="1" customFormat="1" ht="16.5" customHeight="1">
      <c r="A1" s="120" t="s">
        <v>0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</row>
    <row r="2" spans="1:106" s="1" customFormat="1" ht="16.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</row>
    <row r="3" spans="1:106" s="1" customFormat="1" ht="16.5" customHeight="1">
      <c r="A3" s="122" t="s">
        <v>2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106" s="1" customFormat="1" ht="16.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</row>
    <row r="5" spans="1:106" ht="54.75" customHeight="1">
      <c r="A5" s="147" t="s">
        <v>117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</row>
    <row r="6" spans="1:106" s="18" customFormat="1" ht="22.5" customHeight="1">
      <c r="A6" s="112" t="s">
        <v>5</v>
      </c>
      <c r="B6" s="112" t="s">
        <v>6</v>
      </c>
      <c r="C6" s="6" t="s">
        <v>7</v>
      </c>
      <c r="D6" s="112" t="s">
        <v>8</v>
      </c>
      <c r="E6" s="112" t="s">
        <v>9</v>
      </c>
      <c r="F6" s="112" t="s">
        <v>10</v>
      </c>
      <c r="G6" s="112" t="s">
        <v>11</v>
      </c>
      <c r="H6" s="112" t="s">
        <v>12</v>
      </c>
      <c r="I6" s="112"/>
      <c r="J6" s="111" t="s">
        <v>13</v>
      </c>
      <c r="K6" s="111" t="s">
        <v>14</v>
      </c>
      <c r="L6" s="112" t="s">
        <v>15</v>
      </c>
      <c r="M6" s="111" t="s">
        <v>16</v>
      </c>
      <c r="N6" s="111"/>
      <c r="O6" s="111"/>
      <c r="P6" s="112" t="s">
        <v>17</v>
      </c>
      <c r="Q6" s="112" t="s">
        <v>18</v>
      </c>
      <c r="R6" s="111" t="s">
        <v>19</v>
      </c>
      <c r="S6" s="111"/>
      <c r="T6" s="111"/>
      <c r="U6" s="111" t="s">
        <v>20</v>
      </c>
      <c r="V6" s="111" t="s">
        <v>19</v>
      </c>
      <c r="W6" s="111"/>
      <c r="X6" s="111"/>
      <c r="Y6" s="111" t="s">
        <v>21</v>
      </c>
      <c r="Z6" s="111" t="s">
        <v>19</v>
      </c>
      <c r="AA6" s="111"/>
      <c r="AB6" s="111"/>
      <c r="AC6" s="111" t="s">
        <v>22</v>
      </c>
      <c r="AD6" s="111" t="s">
        <v>19</v>
      </c>
      <c r="AE6" s="111"/>
      <c r="AF6" s="111"/>
      <c r="AG6" s="111" t="s">
        <v>23</v>
      </c>
      <c r="AH6" s="111" t="s">
        <v>24</v>
      </c>
      <c r="AI6" s="125" t="s">
        <v>25</v>
      </c>
      <c r="AJ6" s="125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18" customFormat="1" ht="27.75" customHeight="1">
      <c r="A7" s="112"/>
      <c r="B7" s="112"/>
      <c r="C7" s="6" t="s">
        <v>26</v>
      </c>
      <c r="D7" s="112"/>
      <c r="E7" s="112"/>
      <c r="F7" s="112"/>
      <c r="G7" s="112"/>
      <c r="H7" s="6" t="s">
        <v>27</v>
      </c>
      <c r="I7" s="6" t="s">
        <v>28</v>
      </c>
      <c r="J7" s="111"/>
      <c r="K7" s="111"/>
      <c r="L7" s="112"/>
      <c r="M7" s="7" t="s">
        <v>29</v>
      </c>
      <c r="N7" s="7" t="s">
        <v>30</v>
      </c>
      <c r="O7" s="7" t="s">
        <v>31</v>
      </c>
      <c r="P7" s="112"/>
      <c r="Q7" s="112"/>
      <c r="R7" s="7" t="s">
        <v>32</v>
      </c>
      <c r="S7" s="7" t="s">
        <v>33</v>
      </c>
      <c r="T7" s="7" t="s">
        <v>34</v>
      </c>
      <c r="U7" s="111"/>
      <c r="V7" s="7" t="s">
        <v>35</v>
      </c>
      <c r="W7" s="7" t="s">
        <v>36</v>
      </c>
      <c r="X7" s="7" t="s">
        <v>37</v>
      </c>
      <c r="Y7" s="111"/>
      <c r="Z7" s="7" t="s">
        <v>38</v>
      </c>
      <c r="AA7" s="7" t="s">
        <v>39</v>
      </c>
      <c r="AB7" s="7" t="s">
        <v>40</v>
      </c>
      <c r="AC7" s="111"/>
      <c r="AD7" s="7" t="s">
        <v>41</v>
      </c>
      <c r="AE7" s="7" t="s">
        <v>42</v>
      </c>
      <c r="AF7" s="7" t="s">
        <v>43</v>
      </c>
      <c r="AG7" s="111"/>
      <c r="AH7" s="111"/>
      <c r="AI7" s="15" t="s">
        <v>44</v>
      </c>
      <c r="AJ7" s="15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>
      <c r="A8" s="118" t="s">
        <v>46</v>
      </c>
      <c r="B8" s="118"/>
      <c r="C8" s="118"/>
      <c r="D8" s="118"/>
      <c r="E8" s="118"/>
      <c r="F8" s="23"/>
      <c r="G8" s="24"/>
      <c r="H8" s="25"/>
      <c r="I8" s="25"/>
      <c r="J8" s="113">
        <v>239801500</v>
      </c>
      <c r="K8" s="43"/>
      <c r="L8" s="44"/>
      <c r="M8" s="45"/>
      <c r="N8" s="45"/>
      <c r="O8" s="45"/>
      <c r="P8" s="24"/>
      <c r="Q8" s="55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57"/>
      <c r="AJ8" s="58"/>
    </row>
    <row r="9" spans="1:106" ht="24.95" customHeight="1" outlineLevel="1">
      <c r="A9" s="26">
        <v>1</v>
      </c>
      <c r="B9" s="26"/>
      <c r="C9" s="33" t="s">
        <v>118</v>
      </c>
      <c r="D9" s="87">
        <v>45652</v>
      </c>
      <c r="E9" s="27" t="s">
        <v>119</v>
      </c>
      <c r="F9" s="37" t="s">
        <v>120</v>
      </c>
      <c r="G9" s="33" t="s">
        <v>121</v>
      </c>
      <c r="H9" s="28"/>
      <c r="I9" s="28"/>
      <c r="J9" s="114"/>
      <c r="K9" s="51">
        <v>22414500</v>
      </c>
      <c r="L9" s="27"/>
      <c r="M9" s="48"/>
      <c r="N9" s="48"/>
      <c r="O9" s="48"/>
      <c r="P9" s="27"/>
      <c r="Q9" s="27"/>
      <c r="R9" s="48"/>
      <c r="S9" s="48"/>
      <c r="T9" s="48"/>
      <c r="U9" s="43">
        <f t="shared" ref="U9:U14" si="0">SUM(R9:T9)</f>
        <v>0</v>
      </c>
      <c r="V9" s="48">
        <v>22414500</v>
      </c>
      <c r="W9" s="48"/>
      <c r="X9" s="48"/>
      <c r="Y9" s="43">
        <f t="shared" ref="Y9:Y14" si="1">SUM(V9:X9)</f>
        <v>22414500</v>
      </c>
      <c r="Z9" s="48"/>
      <c r="AA9" s="48"/>
      <c r="AB9" s="48"/>
      <c r="AC9" s="43">
        <f t="shared" ref="AC9:AC14" si="2">SUM(Z9:AB9)</f>
        <v>0</v>
      </c>
      <c r="AD9" s="48"/>
      <c r="AE9" s="48"/>
      <c r="AF9" s="48"/>
      <c r="AG9" s="43">
        <f t="shared" ref="AG9:AG14" si="3">SUM(AD9:AF9)</f>
        <v>0</v>
      </c>
      <c r="AH9" s="43">
        <f t="shared" ref="AH9:AH14" si="4">SUM(U9,Y9,AC9,AG9)</f>
        <v>22414500</v>
      </c>
      <c r="AI9" s="59">
        <f t="shared" ref="AI9:AI14" si="5">IF(ISERROR(AH9/$J$8),0,AH9/$J$8)</f>
        <v>9.3471058354514094E-2</v>
      </c>
      <c r="AJ9" s="59">
        <f t="shared" ref="AJ9:AJ14" si="6">IF(ISERROR(AH9/$AH$345),"-",AH9/$AH$345)</f>
        <v>1.3268149934681801E-3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>
      <c r="A10" s="26">
        <v>2</v>
      </c>
      <c r="B10" s="26"/>
      <c r="C10" s="33" t="s">
        <v>122</v>
      </c>
      <c r="D10" s="87">
        <v>45985</v>
      </c>
      <c r="E10" s="27" t="s">
        <v>123</v>
      </c>
      <c r="F10" s="37" t="s">
        <v>120</v>
      </c>
      <c r="G10" s="33" t="s">
        <v>121</v>
      </c>
      <c r="H10" s="28"/>
      <c r="I10" s="28"/>
      <c r="J10" s="114"/>
      <c r="K10" s="51">
        <v>30000000</v>
      </c>
      <c r="L10" s="27"/>
      <c r="M10" s="48"/>
      <c r="N10" s="48"/>
      <c r="O10" s="48"/>
      <c r="P10" s="27"/>
      <c r="Q10" s="27"/>
      <c r="R10" s="48"/>
      <c r="S10" s="48"/>
      <c r="T10" s="48"/>
      <c r="U10" s="43">
        <f t="shared" si="0"/>
        <v>0</v>
      </c>
      <c r="V10" s="48"/>
      <c r="W10" s="48"/>
      <c r="X10" s="48"/>
      <c r="Y10" s="43">
        <f t="shared" si="1"/>
        <v>0</v>
      </c>
      <c r="Z10" s="48"/>
      <c r="AA10" s="48"/>
      <c r="AB10" s="48"/>
      <c r="AC10" s="43">
        <f t="shared" si="2"/>
        <v>0</v>
      </c>
      <c r="AD10" s="48"/>
      <c r="AE10" s="48"/>
      <c r="AF10" s="51">
        <v>30000000</v>
      </c>
      <c r="AG10" s="43">
        <f t="shared" si="3"/>
        <v>30000000</v>
      </c>
      <c r="AH10" s="43">
        <f t="shared" si="4"/>
        <v>30000000</v>
      </c>
      <c r="AI10" s="59">
        <f t="shared" si="5"/>
        <v>0.12510347099580299</v>
      </c>
      <c r="AJ10" s="59">
        <f t="shared" si="6"/>
        <v>1.7758348303127699E-3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24.95" customHeight="1" outlineLevel="1">
      <c r="A11" s="26">
        <v>3</v>
      </c>
      <c r="B11" s="26"/>
      <c r="C11" s="33" t="s">
        <v>124</v>
      </c>
      <c r="D11" s="87">
        <v>45992</v>
      </c>
      <c r="E11" s="27" t="s">
        <v>125</v>
      </c>
      <c r="F11" s="37" t="s">
        <v>120</v>
      </c>
      <c r="G11" s="33" t="s">
        <v>121</v>
      </c>
      <c r="H11" s="28"/>
      <c r="I11" s="28"/>
      <c r="J11" s="114"/>
      <c r="K11" s="51">
        <v>30000000</v>
      </c>
      <c r="L11" s="27"/>
      <c r="M11" s="48"/>
      <c r="N11" s="48"/>
      <c r="O11" s="48"/>
      <c r="P11" s="27"/>
      <c r="Q11" s="27"/>
      <c r="R11" s="48"/>
      <c r="S11" s="48"/>
      <c r="T11" s="48"/>
      <c r="U11" s="43">
        <f t="shared" si="0"/>
        <v>0</v>
      </c>
      <c r="V11" s="48"/>
      <c r="W11" s="48"/>
      <c r="X11" s="48"/>
      <c r="Y11" s="43">
        <f t="shared" si="1"/>
        <v>0</v>
      </c>
      <c r="Z11" s="48"/>
      <c r="AA11" s="48"/>
      <c r="AB11" s="48"/>
      <c r="AC11" s="43">
        <f t="shared" si="2"/>
        <v>0</v>
      </c>
      <c r="AD11" s="48"/>
      <c r="AE11" s="48"/>
      <c r="AF11" s="51">
        <v>30000000</v>
      </c>
      <c r="AG11" s="43">
        <f t="shared" si="3"/>
        <v>30000000</v>
      </c>
      <c r="AH11" s="43">
        <f t="shared" si="4"/>
        <v>30000000</v>
      </c>
      <c r="AI11" s="59">
        <f t="shared" si="5"/>
        <v>0.12510347099580299</v>
      </c>
      <c r="AJ11" s="59">
        <f t="shared" si="6"/>
        <v>1.7758348303127699E-3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outlineLevel="1">
      <c r="A12" s="26">
        <v>4</v>
      </c>
      <c r="B12" s="26"/>
      <c r="C12" s="33" t="s">
        <v>126</v>
      </c>
      <c r="D12" s="87">
        <v>46009</v>
      </c>
      <c r="E12" s="27" t="s">
        <v>127</v>
      </c>
      <c r="F12" s="37" t="s">
        <v>120</v>
      </c>
      <c r="G12" s="33" t="s">
        <v>121</v>
      </c>
      <c r="H12" s="28"/>
      <c r="I12" s="28"/>
      <c r="J12" s="114"/>
      <c r="K12" s="51">
        <v>40000000</v>
      </c>
      <c r="L12" s="27"/>
      <c r="M12" s="48"/>
      <c r="N12" s="48"/>
      <c r="O12" s="48"/>
      <c r="P12" s="27"/>
      <c r="Q12" s="27"/>
      <c r="R12" s="48"/>
      <c r="S12" s="48"/>
      <c r="T12" s="48"/>
      <c r="U12" s="43">
        <f t="shared" si="0"/>
        <v>0</v>
      </c>
      <c r="V12" s="48"/>
      <c r="W12" s="48"/>
      <c r="X12" s="48"/>
      <c r="Y12" s="43">
        <f t="shared" si="1"/>
        <v>0</v>
      </c>
      <c r="Z12" s="48"/>
      <c r="AA12" s="48"/>
      <c r="AB12" s="48"/>
      <c r="AC12" s="43">
        <f t="shared" si="2"/>
        <v>0</v>
      </c>
      <c r="AD12" s="48"/>
      <c r="AE12" s="48"/>
      <c r="AF12" s="51">
        <v>40000000</v>
      </c>
      <c r="AG12" s="43">
        <f t="shared" si="3"/>
        <v>40000000</v>
      </c>
      <c r="AH12" s="43">
        <f t="shared" si="4"/>
        <v>40000000</v>
      </c>
      <c r="AI12" s="59">
        <f t="shared" si="5"/>
        <v>0.16680462799440399</v>
      </c>
      <c r="AJ12" s="59">
        <f t="shared" si="6"/>
        <v>2.3677797737503602E-3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ht="24.95" customHeight="1" outlineLevel="1">
      <c r="A13" s="26">
        <v>5</v>
      </c>
      <c r="B13" s="26"/>
      <c r="C13" s="33" t="s">
        <v>128</v>
      </c>
      <c r="D13" s="87">
        <v>45989</v>
      </c>
      <c r="E13" s="27" t="s">
        <v>129</v>
      </c>
      <c r="F13" s="37" t="s">
        <v>120</v>
      </c>
      <c r="G13" s="33" t="s">
        <v>121</v>
      </c>
      <c r="H13" s="28"/>
      <c r="I13" s="28"/>
      <c r="J13" s="114"/>
      <c r="K13" s="51">
        <v>42000000</v>
      </c>
      <c r="L13" s="27"/>
      <c r="M13" s="48"/>
      <c r="N13" s="48"/>
      <c r="O13" s="48"/>
      <c r="P13" s="27"/>
      <c r="Q13" s="27"/>
      <c r="R13" s="48"/>
      <c r="S13" s="48"/>
      <c r="T13" s="48"/>
      <c r="U13" s="43">
        <f t="shared" si="0"/>
        <v>0</v>
      </c>
      <c r="V13" s="48"/>
      <c r="W13" s="48"/>
      <c r="X13" s="48"/>
      <c r="Y13" s="43">
        <f t="shared" si="1"/>
        <v>0</v>
      </c>
      <c r="Z13" s="48"/>
      <c r="AA13" s="48"/>
      <c r="AB13" s="48"/>
      <c r="AC13" s="43">
        <f t="shared" si="2"/>
        <v>0</v>
      </c>
      <c r="AD13" s="48"/>
      <c r="AE13" s="48"/>
      <c r="AF13" s="51">
        <v>42000000</v>
      </c>
      <c r="AG13" s="43">
        <f t="shared" si="3"/>
        <v>42000000</v>
      </c>
      <c r="AH13" s="43">
        <f t="shared" si="4"/>
        <v>42000000</v>
      </c>
      <c r="AI13" s="59">
        <f t="shared" si="5"/>
        <v>0.175144859394124</v>
      </c>
      <c r="AJ13" s="59">
        <f t="shared" si="6"/>
        <v>2.4861687624378702E-3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>
      <c r="A14" s="26">
        <v>6</v>
      </c>
      <c r="B14" s="26"/>
      <c r="C14" s="33" t="s">
        <v>130</v>
      </c>
      <c r="D14" s="87">
        <v>45985</v>
      </c>
      <c r="E14" s="27" t="s">
        <v>131</v>
      </c>
      <c r="F14" s="37" t="s">
        <v>120</v>
      </c>
      <c r="G14" s="33" t="s">
        <v>121</v>
      </c>
      <c r="H14" s="28"/>
      <c r="I14" s="28"/>
      <c r="J14" s="115"/>
      <c r="K14" s="51">
        <v>75387000</v>
      </c>
      <c r="L14" s="27"/>
      <c r="M14" s="48"/>
      <c r="N14" s="48"/>
      <c r="O14" s="48"/>
      <c r="P14" s="27"/>
      <c r="Q14" s="27"/>
      <c r="R14" s="48"/>
      <c r="S14" s="48"/>
      <c r="T14" s="48"/>
      <c r="U14" s="43">
        <f t="shared" si="0"/>
        <v>0</v>
      </c>
      <c r="V14" s="48"/>
      <c r="W14" s="48"/>
      <c r="X14" s="48"/>
      <c r="Y14" s="43">
        <f t="shared" si="1"/>
        <v>0</v>
      </c>
      <c r="Z14" s="48"/>
      <c r="AA14" s="48"/>
      <c r="AB14" s="48"/>
      <c r="AC14" s="43">
        <f t="shared" si="2"/>
        <v>0</v>
      </c>
      <c r="AD14" s="48"/>
      <c r="AE14" s="48"/>
      <c r="AF14" s="51">
        <v>75387000</v>
      </c>
      <c r="AG14" s="43">
        <f t="shared" si="3"/>
        <v>75387000</v>
      </c>
      <c r="AH14" s="43">
        <f t="shared" si="4"/>
        <v>75387000</v>
      </c>
      <c r="AI14" s="59">
        <f t="shared" si="5"/>
        <v>0.31437251226535301</v>
      </c>
      <c r="AJ14" s="59">
        <f t="shared" si="6"/>
        <v>4.4624953450929502E-3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19" customFormat="1" ht="24.95" customHeight="1">
      <c r="A15" s="117" t="s">
        <v>47</v>
      </c>
      <c r="B15" s="117"/>
      <c r="C15" s="117"/>
      <c r="D15" s="117"/>
      <c r="E15" s="117"/>
      <c r="F15" s="117"/>
      <c r="G15" s="117"/>
      <c r="H15" s="117"/>
      <c r="I15" s="117"/>
      <c r="J15" s="49">
        <f>SUM(J8:J14)</f>
        <v>239801500</v>
      </c>
      <c r="K15" s="49">
        <f>SUM(K9:K14)</f>
        <v>239801500</v>
      </c>
      <c r="L15" s="29"/>
      <c r="M15" s="49">
        <f>SUM(M9:M14)</f>
        <v>0</v>
      </c>
      <c r="N15" s="49">
        <f>SUM(N9:N14)</f>
        <v>0</v>
      </c>
      <c r="O15" s="49">
        <f>SUM(O9:O14)</f>
        <v>0</v>
      </c>
      <c r="P15" s="50"/>
      <c r="Q15" s="56"/>
      <c r="R15" s="49">
        <f>SUM(R9:R14)</f>
        <v>0</v>
      </c>
      <c r="S15" s="49">
        <f t="shared" ref="S15:AH15" si="7">SUM(S9:S14)</f>
        <v>0</v>
      </c>
      <c r="T15" s="49">
        <f t="shared" si="7"/>
        <v>0</v>
      </c>
      <c r="U15" s="49">
        <f t="shared" si="7"/>
        <v>0</v>
      </c>
      <c r="V15" s="49">
        <f t="shared" si="7"/>
        <v>22414500</v>
      </c>
      <c r="W15" s="49">
        <f t="shared" si="7"/>
        <v>0</v>
      </c>
      <c r="X15" s="49">
        <f t="shared" si="7"/>
        <v>0</v>
      </c>
      <c r="Y15" s="49">
        <f t="shared" si="7"/>
        <v>22414500</v>
      </c>
      <c r="Z15" s="49">
        <f t="shared" si="7"/>
        <v>0</v>
      </c>
      <c r="AA15" s="49">
        <f t="shared" si="7"/>
        <v>0</v>
      </c>
      <c r="AB15" s="49">
        <f t="shared" si="7"/>
        <v>0</v>
      </c>
      <c r="AC15" s="49">
        <f t="shared" si="7"/>
        <v>0</v>
      </c>
      <c r="AD15" s="49">
        <f t="shared" si="7"/>
        <v>0</v>
      </c>
      <c r="AE15" s="49">
        <f t="shared" si="7"/>
        <v>0</v>
      </c>
      <c r="AF15" s="49">
        <f t="shared" si="7"/>
        <v>217387000</v>
      </c>
      <c r="AG15" s="49">
        <f t="shared" si="7"/>
        <v>217387000</v>
      </c>
      <c r="AH15" s="49">
        <f t="shared" si="7"/>
        <v>239801500</v>
      </c>
      <c r="AI15" s="61">
        <f>IF(ISERROR(AH15/J15),0,AH15/J15)</f>
        <v>1</v>
      </c>
      <c r="AJ15" s="61">
        <f>IF(ISERROR(AH15/$AH$345),0,AH15/$AH$345)</f>
        <v>1.41949285353749E-2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>
      <c r="A16" s="118" t="s">
        <v>48</v>
      </c>
      <c r="B16" s="118"/>
      <c r="C16" s="118"/>
      <c r="D16" s="118"/>
      <c r="E16" s="118"/>
      <c r="F16" s="23"/>
      <c r="G16" s="24"/>
      <c r="H16" s="25"/>
      <c r="I16" s="25"/>
      <c r="J16" s="144"/>
      <c r="K16" s="43"/>
      <c r="L16" s="44"/>
      <c r="M16" s="45"/>
      <c r="N16" s="45"/>
      <c r="O16" s="45"/>
      <c r="P16" s="24"/>
      <c r="Q16" s="55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57"/>
      <c r="AJ16" s="58"/>
    </row>
    <row r="17" spans="1:106" ht="24.95" customHeight="1" outlineLevel="1">
      <c r="A17" s="26">
        <v>1</v>
      </c>
      <c r="B17" s="26"/>
      <c r="C17" s="27"/>
      <c r="D17" s="28"/>
      <c r="E17" s="27"/>
      <c r="F17" s="27"/>
      <c r="G17" s="27"/>
      <c r="H17" s="28"/>
      <c r="I17" s="28"/>
      <c r="J17" s="145"/>
      <c r="K17" s="51"/>
      <c r="L17" s="42"/>
      <c r="M17" s="48"/>
      <c r="N17" s="48"/>
      <c r="O17" s="48"/>
      <c r="P17" s="27"/>
      <c r="Q17" s="27"/>
      <c r="R17" s="48"/>
      <c r="S17" s="48"/>
      <c r="T17" s="48"/>
      <c r="U17" s="43">
        <f t="shared" ref="U17:U28" si="8">SUM(R17:T17)</f>
        <v>0</v>
      </c>
      <c r="V17" s="48"/>
      <c r="W17" s="48"/>
      <c r="X17" s="48"/>
      <c r="Y17" s="43">
        <f t="shared" ref="Y17:Y28" si="9">SUM(V17:X17)</f>
        <v>0</v>
      </c>
      <c r="Z17" s="48"/>
      <c r="AA17" s="48"/>
      <c r="AB17" s="48"/>
      <c r="AC17" s="43">
        <f t="shared" ref="AC17:AC28" si="10">SUM(Z17:AB17)</f>
        <v>0</v>
      </c>
      <c r="AD17" s="48"/>
      <c r="AE17" s="48"/>
      <c r="AF17" s="48"/>
      <c r="AG17" s="43">
        <f t="shared" ref="AG17:AG24" si="11">SUM(AD17:AF17)</f>
        <v>0</v>
      </c>
      <c r="AH17" s="43">
        <f t="shared" ref="AH17:AH24" si="12">SUM(U17,Y17,AC17,AG17)</f>
        <v>0</v>
      </c>
      <c r="AI17" s="59">
        <f>IF(ISERROR(AH17/J17),0,AH17/J17)</f>
        <v>0</v>
      </c>
      <c r="AJ17" s="59">
        <f>IF(ISERROR(AH17/$AH$345),"-",AH17/$AH$345)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>
      <c r="A18" s="26">
        <v>2</v>
      </c>
      <c r="B18" s="26"/>
      <c r="C18" s="27"/>
      <c r="D18" s="28"/>
      <c r="E18" s="27"/>
      <c r="F18" s="27"/>
      <c r="G18" s="27"/>
      <c r="H18" s="28"/>
      <c r="I18" s="28"/>
      <c r="J18" s="146"/>
      <c r="K18" s="47"/>
      <c r="L18" s="27"/>
      <c r="M18" s="48"/>
      <c r="N18" s="48"/>
      <c r="O18" s="48"/>
      <c r="P18" s="27"/>
      <c r="Q18" s="27"/>
      <c r="R18" s="48"/>
      <c r="S18" s="48"/>
      <c r="T18" s="48"/>
      <c r="U18" s="43">
        <f t="shared" si="8"/>
        <v>0</v>
      </c>
      <c r="V18" s="48"/>
      <c r="W18" s="48"/>
      <c r="X18" s="48"/>
      <c r="Y18" s="43">
        <f t="shared" si="9"/>
        <v>0</v>
      </c>
      <c r="Z18" s="48"/>
      <c r="AA18" s="48"/>
      <c r="AB18" s="48"/>
      <c r="AC18" s="43">
        <f t="shared" si="10"/>
        <v>0</v>
      </c>
      <c r="AD18" s="48"/>
      <c r="AE18" s="48"/>
      <c r="AF18" s="48"/>
      <c r="AG18" s="43">
        <f t="shared" si="11"/>
        <v>0</v>
      </c>
      <c r="AH18" s="43">
        <f t="shared" si="12"/>
        <v>0</v>
      </c>
      <c r="AI18" s="59">
        <f>IF(ISERROR(AH18/J18),0,AH18/J18)</f>
        <v>0</v>
      </c>
      <c r="AJ18" s="59">
        <f>IF(ISERROR(AH18/$AH$345),"-",AH18/$AH$345)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19" customFormat="1" ht="24.95" customHeight="1">
      <c r="A19" s="117" t="s">
        <v>49</v>
      </c>
      <c r="B19" s="117"/>
      <c r="C19" s="117"/>
      <c r="D19" s="117"/>
      <c r="E19" s="117"/>
      <c r="F19" s="117"/>
      <c r="G19" s="117"/>
      <c r="H19" s="117"/>
      <c r="I19" s="117"/>
      <c r="J19" s="49">
        <f>SUM(J17:J18)</f>
        <v>0</v>
      </c>
      <c r="K19" s="49">
        <f>SUM(K17:K18)</f>
        <v>0</v>
      </c>
      <c r="L19" s="29"/>
      <c r="M19" s="49">
        <f>SUM(M17:M18)</f>
        <v>0</v>
      </c>
      <c r="N19" s="49">
        <f>SUM(N17:N18)</f>
        <v>0</v>
      </c>
      <c r="O19" s="49">
        <f>SUM(O17:O18)</f>
        <v>0</v>
      </c>
      <c r="P19" s="50"/>
      <c r="Q19" s="56"/>
      <c r="R19" s="49">
        <f t="shared" ref="R19:AH19" si="13">SUM(R17:R18)</f>
        <v>0</v>
      </c>
      <c r="S19" s="49">
        <f t="shared" si="13"/>
        <v>0</v>
      </c>
      <c r="T19" s="49">
        <f t="shared" si="13"/>
        <v>0</v>
      </c>
      <c r="U19" s="49">
        <f t="shared" si="13"/>
        <v>0</v>
      </c>
      <c r="V19" s="49">
        <f t="shared" si="13"/>
        <v>0</v>
      </c>
      <c r="W19" s="49">
        <f t="shared" si="13"/>
        <v>0</v>
      </c>
      <c r="X19" s="49">
        <f t="shared" si="13"/>
        <v>0</v>
      </c>
      <c r="Y19" s="49">
        <f t="shared" si="13"/>
        <v>0</v>
      </c>
      <c r="Z19" s="49">
        <f t="shared" si="13"/>
        <v>0</v>
      </c>
      <c r="AA19" s="49">
        <f t="shared" si="13"/>
        <v>0</v>
      </c>
      <c r="AB19" s="49">
        <f t="shared" si="13"/>
        <v>0</v>
      </c>
      <c r="AC19" s="49">
        <f t="shared" si="13"/>
        <v>0</v>
      </c>
      <c r="AD19" s="49">
        <f t="shared" si="13"/>
        <v>0</v>
      </c>
      <c r="AE19" s="49">
        <f t="shared" si="13"/>
        <v>0</v>
      </c>
      <c r="AF19" s="49">
        <f t="shared" si="13"/>
        <v>0</v>
      </c>
      <c r="AG19" s="49">
        <f t="shared" si="13"/>
        <v>0</v>
      </c>
      <c r="AH19" s="49">
        <f t="shared" si="13"/>
        <v>0</v>
      </c>
      <c r="AI19" s="61">
        <f>IF(ISERROR(AH19/J19),0,AH19/J19)</f>
        <v>0</v>
      </c>
      <c r="AJ19" s="61">
        <f>IF(ISERROR(AH19/$AH$345),0,AH19/$AH$345)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>
      <c r="A20" s="118" t="s">
        <v>50</v>
      </c>
      <c r="B20" s="118"/>
      <c r="C20" s="118"/>
      <c r="D20" s="118"/>
      <c r="E20" s="118"/>
      <c r="F20" s="23"/>
      <c r="G20" s="24"/>
      <c r="H20" s="25"/>
      <c r="I20" s="25"/>
      <c r="J20" s="113">
        <v>345733000</v>
      </c>
      <c r="K20" s="43"/>
      <c r="L20" s="44"/>
      <c r="M20" s="45"/>
      <c r="N20" s="45"/>
      <c r="O20" s="45"/>
      <c r="P20" s="24"/>
      <c r="Q20" s="55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57"/>
      <c r="AJ20" s="58"/>
    </row>
    <row r="21" spans="1:106" ht="24.95" customHeight="1">
      <c r="A21" s="26">
        <v>1</v>
      </c>
      <c r="B21" s="26"/>
      <c r="C21" s="33" t="s">
        <v>132</v>
      </c>
      <c r="D21" s="28">
        <v>45996</v>
      </c>
      <c r="E21" s="27" t="s">
        <v>133</v>
      </c>
      <c r="F21" s="37" t="s">
        <v>120</v>
      </c>
      <c r="G21" s="33" t="s">
        <v>121</v>
      </c>
      <c r="H21" s="25"/>
      <c r="I21" s="25"/>
      <c r="J21" s="114"/>
      <c r="K21" s="51">
        <v>33882831</v>
      </c>
      <c r="L21" s="44"/>
      <c r="M21" s="45"/>
      <c r="N21" s="45"/>
      <c r="O21" s="45"/>
      <c r="P21" s="24"/>
      <c r="Q21" s="55"/>
      <c r="R21" s="43"/>
      <c r="S21" s="43"/>
      <c r="T21" s="43"/>
      <c r="U21" s="43">
        <f t="shared" si="8"/>
        <v>0</v>
      </c>
      <c r="V21" s="43"/>
      <c r="W21" s="43"/>
      <c r="X21" s="43"/>
      <c r="Y21" s="43">
        <f t="shared" si="9"/>
        <v>0</v>
      </c>
      <c r="Z21" s="43"/>
      <c r="AA21" s="43"/>
      <c r="AB21" s="43"/>
      <c r="AC21" s="43">
        <f t="shared" si="10"/>
        <v>0</v>
      </c>
      <c r="AD21" s="43"/>
      <c r="AE21" s="43"/>
      <c r="AF21" s="51">
        <v>33882831</v>
      </c>
      <c r="AG21" s="43">
        <f t="shared" si="11"/>
        <v>33882831</v>
      </c>
      <c r="AH21" s="43">
        <f t="shared" si="12"/>
        <v>33882831</v>
      </c>
      <c r="AI21" s="59">
        <f>IF(ISERROR(AH21/$J$20),0,AH21/$J$20)</f>
        <v>9.8002883728194906E-2</v>
      </c>
      <c r="AJ21" s="59">
        <f>IF(ISERROR(AH21/$AH$345),"-",AH21/$AH$345)</f>
        <v>2.0056770479800401E-3</v>
      </c>
    </row>
    <row r="22" spans="1:106" ht="24.95" customHeight="1">
      <c r="A22" s="26">
        <v>2</v>
      </c>
      <c r="B22" s="26"/>
      <c r="C22" s="33" t="s">
        <v>134</v>
      </c>
      <c r="D22" s="28">
        <v>45637</v>
      </c>
      <c r="E22" s="27" t="s">
        <v>135</v>
      </c>
      <c r="F22" s="37" t="s">
        <v>120</v>
      </c>
      <c r="G22" s="33" t="s">
        <v>121</v>
      </c>
      <c r="H22" s="25"/>
      <c r="I22" s="25"/>
      <c r="J22" s="114"/>
      <c r="K22" s="51">
        <v>45177104</v>
      </c>
      <c r="L22" s="44"/>
      <c r="M22" s="45"/>
      <c r="N22" s="45"/>
      <c r="O22" s="45"/>
      <c r="P22" s="24"/>
      <c r="Q22" s="55"/>
      <c r="R22" s="43"/>
      <c r="S22" s="43"/>
      <c r="T22" s="43"/>
      <c r="U22" s="43">
        <f t="shared" si="8"/>
        <v>0</v>
      </c>
      <c r="V22" s="43"/>
      <c r="W22" s="43"/>
      <c r="X22" s="43"/>
      <c r="Y22" s="43">
        <f t="shared" si="9"/>
        <v>0</v>
      </c>
      <c r="Z22" s="43"/>
      <c r="AA22" s="43"/>
      <c r="AB22" s="43"/>
      <c r="AC22" s="43">
        <f t="shared" si="10"/>
        <v>0</v>
      </c>
      <c r="AD22" s="43"/>
      <c r="AE22" s="43"/>
      <c r="AF22" s="51">
        <v>45177104</v>
      </c>
      <c r="AG22" s="43">
        <f t="shared" si="11"/>
        <v>45177104</v>
      </c>
      <c r="AH22" s="43">
        <f t="shared" si="12"/>
        <v>45177104</v>
      </c>
      <c r="AI22" s="59">
        <f t="shared" ref="AI22:AI28" si="14">IF(ISERROR(AH22/$J$20),0,AH22/$J$20)</f>
        <v>0.13067050006797201</v>
      </c>
      <c r="AJ22" s="59">
        <f t="shared" ref="AJ22:AJ28" si="15">IF(ISERROR(AH22/$AH$345),"-",AH22/$AH$345)</f>
        <v>2.6742358271954099E-3</v>
      </c>
    </row>
    <row r="23" spans="1:106" ht="24.95" customHeight="1">
      <c r="A23" s="26">
        <v>3</v>
      </c>
      <c r="B23" s="26"/>
      <c r="C23" s="33" t="s">
        <v>136</v>
      </c>
      <c r="D23" s="28">
        <v>45985</v>
      </c>
      <c r="E23" s="27" t="s">
        <v>137</v>
      </c>
      <c r="F23" s="37" t="s">
        <v>120</v>
      </c>
      <c r="G23" s="33" t="s">
        <v>121</v>
      </c>
      <c r="H23" s="25"/>
      <c r="I23" s="25"/>
      <c r="J23" s="114"/>
      <c r="K23" s="51">
        <v>33882831</v>
      </c>
      <c r="L23" s="44"/>
      <c r="M23" s="45"/>
      <c r="N23" s="45"/>
      <c r="O23" s="45"/>
      <c r="P23" s="24"/>
      <c r="Q23" s="55"/>
      <c r="R23" s="43"/>
      <c r="S23" s="43"/>
      <c r="T23" s="43"/>
      <c r="U23" s="43">
        <f t="shared" si="8"/>
        <v>0</v>
      </c>
      <c r="V23" s="43"/>
      <c r="W23" s="43"/>
      <c r="X23" s="43"/>
      <c r="Y23" s="43">
        <f t="shared" si="9"/>
        <v>0</v>
      </c>
      <c r="Z23" s="43"/>
      <c r="AA23" s="43"/>
      <c r="AB23" s="43"/>
      <c r="AC23" s="43">
        <f t="shared" si="10"/>
        <v>0</v>
      </c>
      <c r="AD23" s="43"/>
      <c r="AE23" s="43"/>
      <c r="AF23" s="51">
        <v>33882831</v>
      </c>
      <c r="AG23" s="43">
        <f t="shared" si="11"/>
        <v>33882831</v>
      </c>
      <c r="AH23" s="43">
        <f t="shared" si="12"/>
        <v>33882831</v>
      </c>
      <c r="AI23" s="59">
        <f t="shared" si="14"/>
        <v>9.8002883728194906E-2</v>
      </c>
      <c r="AJ23" s="59">
        <f t="shared" si="15"/>
        <v>2.0056770479800401E-3</v>
      </c>
    </row>
    <row r="24" spans="1:106" ht="24.95" customHeight="1">
      <c r="A24" s="26">
        <v>4</v>
      </c>
      <c r="B24" s="26"/>
      <c r="C24" s="33" t="s">
        <v>138</v>
      </c>
      <c r="D24" s="28">
        <v>45965</v>
      </c>
      <c r="E24" s="27" t="s">
        <v>139</v>
      </c>
      <c r="F24" s="37" t="s">
        <v>120</v>
      </c>
      <c r="G24" s="33" t="s">
        <v>121</v>
      </c>
      <c r="H24" s="25"/>
      <c r="I24" s="25"/>
      <c r="J24" s="114"/>
      <c r="K24" s="51">
        <v>57728945</v>
      </c>
      <c r="L24" s="44"/>
      <c r="M24" s="45"/>
      <c r="N24" s="45"/>
      <c r="O24" s="45"/>
      <c r="P24" s="24"/>
      <c r="Q24" s="55"/>
      <c r="R24" s="43"/>
      <c r="S24" s="43"/>
      <c r="T24" s="43"/>
      <c r="U24" s="43">
        <f t="shared" si="8"/>
        <v>0</v>
      </c>
      <c r="V24" s="43"/>
      <c r="W24" s="43"/>
      <c r="X24" s="43"/>
      <c r="Y24" s="43">
        <f t="shared" si="9"/>
        <v>0</v>
      </c>
      <c r="Z24" s="43"/>
      <c r="AA24" s="43"/>
      <c r="AB24" s="43"/>
      <c r="AC24" s="43">
        <f t="shared" si="10"/>
        <v>0</v>
      </c>
      <c r="AD24" s="43"/>
      <c r="AE24" s="43"/>
      <c r="AF24" s="51">
        <v>57728945</v>
      </c>
      <c r="AG24" s="43">
        <f t="shared" si="11"/>
        <v>57728945</v>
      </c>
      <c r="AH24" s="43">
        <f t="shared" si="12"/>
        <v>57728945</v>
      </c>
      <c r="AI24" s="59">
        <f t="shared" si="14"/>
        <v>0.16697551289578999</v>
      </c>
      <c r="AJ24" s="59">
        <f t="shared" si="15"/>
        <v>3.41723570827367E-3</v>
      </c>
    </row>
    <row r="25" spans="1:106" ht="24.95" customHeight="1">
      <c r="A25" s="26">
        <v>5</v>
      </c>
      <c r="B25" s="26"/>
      <c r="C25" s="33" t="s">
        <v>140</v>
      </c>
      <c r="D25" s="28">
        <v>45982</v>
      </c>
      <c r="E25" s="27" t="s">
        <v>141</v>
      </c>
      <c r="F25" s="37" t="s">
        <v>120</v>
      </c>
      <c r="G25" s="33" t="s">
        <v>121</v>
      </c>
      <c r="H25" s="28"/>
      <c r="I25" s="28"/>
      <c r="J25" s="114"/>
      <c r="K25" s="51">
        <v>33882831</v>
      </c>
      <c r="L25" s="27"/>
      <c r="M25" s="48"/>
      <c r="N25" s="48"/>
      <c r="O25" s="48"/>
      <c r="P25" s="27"/>
      <c r="Q25" s="27"/>
      <c r="R25" s="48"/>
      <c r="S25" s="48"/>
      <c r="T25" s="48"/>
      <c r="U25" s="43">
        <f t="shared" si="8"/>
        <v>0</v>
      </c>
      <c r="V25" s="48"/>
      <c r="W25" s="48"/>
      <c r="X25" s="48"/>
      <c r="Y25" s="43">
        <f t="shared" si="9"/>
        <v>0</v>
      </c>
      <c r="Z25" s="48"/>
      <c r="AA25" s="48"/>
      <c r="AB25" s="48"/>
      <c r="AC25" s="43">
        <f t="shared" si="10"/>
        <v>0</v>
      </c>
      <c r="AD25" s="48"/>
      <c r="AE25" s="48"/>
      <c r="AF25" s="51">
        <v>33882831</v>
      </c>
      <c r="AG25" s="43">
        <f>SUM(AD25:AF25)</f>
        <v>33882831</v>
      </c>
      <c r="AH25" s="43">
        <f>SUM(U25,Y25,AC25,AG25)</f>
        <v>33882831</v>
      </c>
      <c r="AI25" s="59">
        <f t="shared" si="14"/>
        <v>9.8002883728194906E-2</v>
      </c>
      <c r="AJ25" s="59">
        <f t="shared" si="15"/>
        <v>2.0056770479800401E-3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>
      <c r="A26" s="26">
        <v>6</v>
      </c>
      <c r="B26" s="26"/>
      <c r="C26" s="33" t="s">
        <v>142</v>
      </c>
      <c r="D26" s="28">
        <v>45975</v>
      </c>
      <c r="E26" s="27" t="s">
        <v>143</v>
      </c>
      <c r="F26" s="37" t="s">
        <v>120</v>
      </c>
      <c r="G26" s="33" t="s">
        <v>121</v>
      </c>
      <c r="H26" s="28"/>
      <c r="I26" s="28"/>
      <c r="J26" s="114"/>
      <c r="K26" s="51">
        <v>56471385</v>
      </c>
      <c r="L26" s="27"/>
      <c r="M26" s="48"/>
      <c r="N26" s="48"/>
      <c r="O26" s="48"/>
      <c r="P26" s="27"/>
      <c r="Q26" s="27"/>
      <c r="R26" s="48"/>
      <c r="S26" s="48"/>
      <c r="T26" s="48"/>
      <c r="U26" s="43">
        <f t="shared" si="8"/>
        <v>0</v>
      </c>
      <c r="V26" s="48"/>
      <c r="W26" s="48"/>
      <c r="X26" s="48"/>
      <c r="Y26" s="43">
        <f t="shared" si="9"/>
        <v>0</v>
      </c>
      <c r="Z26" s="48"/>
      <c r="AA26" s="48"/>
      <c r="AB26" s="48"/>
      <c r="AC26" s="43">
        <f t="shared" si="10"/>
        <v>0</v>
      </c>
      <c r="AD26" s="48"/>
      <c r="AE26" s="48"/>
      <c r="AF26" s="51">
        <v>56471385</v>
      </c>
      <c r="AG26" s="43">
        <f>SUM(AD26:AF26)</f>
        <v>56471385</v>
      </c>
      <c r="AH26" s="43">
        <f>SUM(U26,Y26,AC26,AG26)</f>
        <v>56471385</v>
      </c>
      <c r="AI26" s="59">
        <f t="shared" si="14"/>
        <v>0.163338139546991</v>
      </c>
      <c r="AJ26" s="59">
        <f t="shared" si="15"/>
        <v>3.3427950799667298E-3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24.95" customHeight="1">
      <c r="A27" s="26">
        <v>7</v>
      </c>
      <c r="B27" s="26"/>
      <c r="C27" s="33" t="s">
        <v>144</v>
      </c>
      <c r="D27" s="28">
        <v>45966</v>
      </c>
      <c r="E27" s="27" t="s">
        <v>145</v>
      </c>
      <c r="F27" s="37" t="s">
        <v>120</v>
      </c>
      <c r="G27" s="33" t="s">
        <v>121</v>
      </c>
      <c r="H27" s="28"/>
      <c r="I27" s="28"/>
      <c r="J27" s="114"/>
      <c r="K27" s="51">
        <v>45177104</v>
      </c>
      <c r="L27" s="27"/>
      <c r="M27" s="48"/>
      <c r="N27" s="48"/>
      <c r="O27" s="48"/>
      <c r="P27" s="27"/>
      <c r="Q27" s="27"/>
      <c r="R27" s="48"/>
      <c r="S27" s="48"/>
      <c r="T27" s="48"/>
      <c r="U27" s="43">
        <f t="shared" si="8"/>
        <v>0</v>
      </c>
      <c r="V27" s="48"/>
      <c r="W27" s="48"/>
      <c r="X27" s="48"/>
      <c r="Y27" s="43">
        <f t="shared" si="9"/>
        <v>0</v>
      </c>
      <c r="Z27" s="48"/>
      <c r="AA27" s="48"/>
      <c r="AB27" s="48"/>
      <c r="AC27" s="43">
        <f t="shared" si="10"/>
        <v>0</v>
      </c>
      <c r="AD27" s="48"/>
      <c r="AE27" s="48"/>
      <c r="AF27" s="51">
        <v>45177104</v>
      </c>
      <c r="AG27" s="43">
        <f>SUM(AD27:AF27)</f>
        <v>45177104</v>
      </c>
      <c r="AH27" s="43">
        <f>SUM(U27,Y27,AC27,AG27)</f>
        <v>45177104</v>
      </c>
      <c r="AI27" s="59">
        <f t="shared" si="14"/>
        <v>0.13067050006797201</v>
      </c>
      <c r="AJ27" s="59">
        <f t="shared" si="15"/>
        <v>2.6742358271954099E-3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>
      <c r="A28" s="26">
        <v>8</v>
      </c>
      <c r="B28" s="26"/>
      <c r="C28" s="33" t="s">
        <v>146</v>
      </c>
      <c r="D28" s="28">
        <v>45974</v>
      </c>
      <c r="E28" s="27" t="s">
        <v>147</v>
      </c>
      <c r="F28" s="37" t="s">
        <v>120</v>
      </c>
      <c r="G28" s="33" t="s">
        <v>121</v>
      </c>
      <c r="H28" s="28"/>
      <c r="I28" s="28"/>
      <c r="J28" s="114"/>
      <c r="K28" s="51">
        <v>39529969</v>
      </c>
      <c r="L28" s="27"/>
      <c r="M28" s="48"/>
      <c r="N28" s="48"/>
      <c r="O28" s="48"/>
      <c r="P28" s="27"/>
      <c r="Q28" s="27"/>
      <c r="R28" s="48"/>
      <c r="S28" s="48"/>
      <c r="T28" s="48"/>
      <c r="U28" s="43">
        <f t="shared" si="8"/>
        <v>0</v>
      </c>
      <c r="V28" s="48"/>
      <c r="W28" s="48"/>
      <c r="X28" s="48"/>
      <c r="Y28" s="43">
        <f t="shared" si="9"/>
        <v>0</v>
      </c>
      <c r="Z28" s="48"/>
      <c r="AA28" s="48"/>
      <c r="AB28" s="48"/>
      <c r="AC28" s="43">
        <f t="shared" si="10"/>
        <v>0</v>
      </c>
      <c r="AD28" s="48"/>
      <c r="AE28" s="48"/>
      <c r="AF28" s="51">
        <v>39529969</v>
      </c>
      <c r="AG28" s="43">
        <f>SUM(AD28:AF28)</f>
        <v>39529969</v>
      </c>
      <c r="AH28" s="43">
        <f>SUM(U28,Y28,AC28,AG28)</f>
        <v>39529969</v>
      </c>
      <c r="AI28" s="59">
        <f t="shared" si="14"/>
        <v>0.114336696236691</v>
      </c>
      <c r="AJ28" s="59">
        <f t="shared" si="15"/>
        <v>2.3399565263794598E-3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s="19" customFormat="1" ht="24.95" customHeight="1">
      <c r="A29" s="117" t="s">
        <v>51</v>
      </c>
      <c r="B29" s="117"/>
      <c r="C29" s="117"/>
      <c r="D29" s="117"/>
      <c r="E29" s="117"/>
      <c r="F29" s="117"/>
      <c r="G29" s="117"/>
      <c r="H29" s="117"/>
      <c r="I29" s="117"/>
      <c r="J29" s="49">
        <f>+J20</f>
        <v>345733000</v>
      </c>
      <c r="K29" s="49">
        <f>SUM(K21:K28)</f>
        <v>345733000</v>
      </c>
      <c r="L29" s="29"/>
      <c r="M29" s="49">
        <f>SUM(M25:M28)</f>
        <v>0</v>
      </c>
      <c r="N29" s="49">
        <f>SUM(N25:N28)</f>
        <v>0</v>
      </c>
      <c r="O29" s="49">
        <f>SUM(O25:O28)</f>
        <v>0</v>
      </c>
      <c r="P29" s="50"/>
      <c r="Q29" s="56"/>
      <c r="R29" s="49">
        <f t="shared" ref="R29:AE29" si="16">SUM(R25:R28)</f>
        <v>0</v>
      </c>
      <c r="S29" s="49">
        <f t="shared" si="16"/>
        <v>0</v>
      </c>
      <c r="T29" s="49">
        <f t="shared" si="16"/>
        <v>0</v>
      </c>
      <c r="U29" s="49">
        <f t="shared" si="16"/>
        <v>0</v>
      </c>
      <c r="V29" s="49">
        <f t="shared" si="16"/>
        <v>0</v>
      </c>
      <c r="W29" s="49">
        <f t="shared" si="16"/>
        <v>0</v>
      </c>
      <c r="X29" s="49">
        <f t="shared" si="16"/>
        <v>0</v>
      </c>
      <c r="Y29" s="49">
        <f t="shared" si="16"/>
        <v>0</v>
      </c>
      <c r="Z29" s="49">
        <f t="shared" si="16"/>
        <v>0</v>
      </c>
      <c r="AA29" s="49">
        <f t="shared" si="16"/>
        <v>0</v>
      </c>
      <c r="AB29" s="49">
        <f t="shared" si="16"/>
        <v>0</v>
      </c>
      <c r="AC29" s="49">
        <f t="shared" si="16"/>
        <v>0</v>
      </c>
      <c r="AD29" s="49">
        <f t="shared" si="16"/>
        <v>0</v>
      </c>
      <c r="AE29" s="49">
        <f t="shared" si="16"/>
        <v>0</v>
      </c>
      <c r="AF29" s="49">
        <f>SUM(AF21:AF28)</f>
        <v>345733000</v>
      </c>
      <c r="AG29" s="49">
        <f>SUM(AG21:AG28)</f>
        <v>345733000</v>
      </c>
      <c r="AH29" s="49">
        <f>SUM(AH21:AH28)</f>
        <v>345733000</v>
      </c>
      <c r="AI29" s="61">
        <f>IF(ISERROR(AH29/J29),0,AH29/J29)</f>
        <v>1</v>
      </c>
      <c r="AJ29" s="61">
        <f>IF(ISERROR(AH29/$AH$345),0,AH29/$AH$345)</f>
        <v>2.0465490112950801E-2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>
      <c r="A30" s="118" t="s">
        <v>52</v>
      </c>
      <c r="B30" s="118"/>
      <c r="C30" s="118"/>
      <c r="D30" s="118"/>
      <c r="E30" s="118"/>
      <c r="F30" s="23"/>
      <c r="G30" s="24"/>
      <c r="H30" s="25"/>
      <c r="I30" s="25"/>
      <c r="J30" s="113">
        <v>597312000</v>
      </c>
      <c r="K30" s="43"/>
      <c r="L30" s="44"/>
      <c r="M30" s="45"/>
      <c r="N30" s="45"/>
      <c r="O30" s="45"/>
      <c r="P30" s="24"/>
      <c r="Q30" s="55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57"/>
      <c r="AJ30" s="58"/>
    </row>
    <row r="31" spans="1:106" ht="24.95" customHeight="1" outlineLevel="1">
      <c r="A31" s="26">
        <v>1</v>
      </c>
      <c r="B31" s="26"/>
      <c r="C31" s="33" t="s">
        <v>2049</v>
      </c>
      <c r="D31" s="28">
        <v>46022</v>
      </c>
      <c r="E31" s="37" t="s">
        <v>149</v>
      </c>
      <c r="F31" s="37" t="s">
        <v>120</v>
      </c>
      <c r="G31" s="33" t="s">
        <v>121</v>
      </c>
      <c r="H31" s="28"/>
      <c r="I31" s="28"/>
      <c r="J31" s="114"/>
      <c r="K31" s="51">
        <v>33787200</v>
      </c>
      <c r="L31" s="27"/>
      <c r="M31" s="48"/>
      <c r="N31" s="48"/>
      <c r="O31" s="48"/>
      <c r="P31" s="27"/>
      <c r="Q31" s="27"/>
      <c r="R31" s="48"/>
      <c r="S31" s="48"/>
      <c r="T31" s="48"/>
      <c r="U31" s="43">
        <f>SUM(R31:T31)</f>
        <v>0</v>
      </c>
      <c r="V31" s="48"/>
      <c r="W31" s="48"/>
      <c r="X31" s="48"/>
      <c r="Y31" s="43">
        <f>SUM(V31:X31)</f>
        <v>0</v>
      </c>
      <c r="Z31" s="48"/>
      <c r="AA31" s="48"/>
      <c r="AB31" s="48"/>
      <c r="AC31" s="43">
        <f>SUM(Z31:AB31)</f>
        <v>0</v>
      </c>
      <c r="AD31" s="48"/>
      <c r="AE31" s="48"/>
      <c r="AF31" s="51">
        <v>33787200</v>
      </c>
      <c r="AG31" s="43">
        <f>SUM(AD31:AF31)</f>
        <v>33787200</v>
      </c>
      <c r="AH31" s="43">
        <f>SUM(U31,Y31,AC31,AG31)</f>
        <v>33787200</v>
      </c>
      <c r="AI31" s="59">
        <f>IF(ISERROR(AH31/$J$30),0,AH31/$J$30)</f>
        <v>5.6565413050466098E-2</v>
      </c>
      <c r="AJ31" s="59">
        <f>IF(ISERROR(AH31/$AH$345),"-",AH31/$AH$345)</f>
        <v>2.0000162192914499E-3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outlineLevel="1">
      <c r="A32" s="26">
        <v>2</v>
      </c>
      <c r="B32" s="26"/>
      <c r="C32" s="33" t="s">
        <v>148</v>
      </c>
      <c r="D32" s="28">
        <v>46017</v>
      </c>
      <c r="E32" s="37" t="s">
        <v>150</v>
      </c>
      <c r="F32" s="37" t="s">
        <v>120</v>
      </c>
      <c r="G32" s="33" t="s">
        <v>121</v>
      </c>
      <c r="H32" s="28"/>
      <c r="I32" s="28"/>
      <c r="J32" s="114"/>
      <c r="K32" s="51">
        <v>43800000</v>
      </c>
      <c r="L32" s="27"/>
      <c r="M32" s="48"/>
      <c r="N32" s="48"/>
      <c r="O32" s="48"/>
      <c r="P32" s="27"/>
      <c r="Q32" s="27"/>
      <c r="R32" s="48"/>
      <c r="S32" s="48"/>
      <c r="T32" s="48"/>
      <c r="U32" s="43">
        <f t="shared" ref="U32:U44" si="17">SUM(R32:T32)</f>
        <v>0</v>
      </c>
      <c r="V32" s="48"/>
      <c r="W32" s="48"/>
      <c r="X32" s="48"/>
      <c r="Y32" s="43">
        <f t="shared" ref="Y32:Y44" si="18">SUM(V32:X32)</f>
        <v>0</v>
      </c>
      <c r="Z32" s="48"/>
      <c r="AA32" s="48"/>
      <c r="AB32" s="48"/>
      <c r="AC32" s="43">
        <f t="shared" ref="AC32:AC44" si="19">SUM(Z32:AB32)</f>
        <v>0</v>
      </c>
      <c r="AD32" s="48"/>
      <c r="AE32" s="48"/>
      <c r="AF32" s="51">
        <v>43800000</v>
      </c>
      <c r="AG32" s="43">
        <f t="shared" ref="AG32:AG44" si="20">SUM(AD32:AF32)</f>
        <v>43800000</v>
      </c>
      <c r="AH32" s="43">
        <f t="shared" ref="AH32:AH44" si="21">SUM(U32,Y32,AC32,AG32)</f>
        <v>43800000</v>
      </c>
      <c r="AI32" s="59">
        <f t="shared" ref="AI32:AI44" si="22">IF(ISERROR(AH32/$J$30),0,AH32/$J$30)</f>
        <v>7.3328511732561899E-2</v>
      </c>
      <c r="AJ32" s="59">
        <f t="shared" ref="AJ32:AJ44" si="23">IF(ISERROR(AH32/$AH$345),"-",AH32/$AH$345)</f>
        <v>2.5927188522566402E-3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24.95" customHeight="1" outlineLevel="1">
      <c r="A33" s="26">
        <v>3</v>
      </c>
      <c r="B33" s="26"/>
      <c r="C33" s="33" t="s">
        <v>151</v>
      </c>
      <c r="D33" s="28">
        <v>46017</v>
      </c>
      <c r="E33" s="37" t="s">
        <v>152</v>
      </c>
      <c r="F33" s="37" t="s">
        <v>120</v>
      </c>
      <c r="G33" s="33" t="s">
        <v>121</v>
      </c>
      <c r="H33" s="28"/>
      <c r="I33" s="28"/>
      <c r="J33" s="114"/>
      <c r="K33" s="51">
        <v>54474400</v>
      </c>
      <c r="L33" s="27"/>
      <c r="M33" s="48"/>
      <c r="N33" s="48"/>
      <c r="O33" s="48"/>
      <c r="P33" s="27"/>
      <c r="Q33" s="27"/>
      <c r="R33" s="48"/>
      <c r="S33" s="48"/>
      <c r="T33" s="48"/>
      <c r="U33" s="43">
        <f t="shared" si="17"/>
        <v>0</v>
      </c>
      <c r="V33" s="48"/>
      <c r="W33" s="48"/>
      <c r="X33" s="48"/>
      <c r="Y33" s="43">
        <f t="shared" si="18"/>
        <v>0</v>
      </c>
      <c r="Z33" s="48"/>
      <c r="AA33" s="48"/>
      <c r="AB33" s="48"/>
      <c r="AC33" s="43">
        <f t="shared" si="19"/>
        <v>0</v>
      </c>
      <c r="AD33" s="48"/>
      <c r="AE33" s="48"/>
      <c r="AF33" s="51">
        <v>54474400</v>
      </c>
      <c r="AG33" s="43">
        <f t="shared" si="20"/>
        <v>54474400</v>
      </c>
      <c r="AH33" s="43">
        <f t="shared" si="21"/>
        <v>54474400</v>
      </c>
      <c r="AI33" s="59">
        <f t="shared" si="22"/>
        <v>9.1199239258545006E-2</v>
      </c>
      <c r="AJ33" s="59">
        <f t="shared" si="23"/>
        <v>3.2245845626796602E-3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>
      <c r="A34" s="26">
        <v>4</v>
      </c>
      <c r="B34" s="26"/>
      <c r="C34" s="33" t="s">
        <v>153</v>
      </c>
      <c r="D34" s="28">
        <v>46006</v>
      </c>
      <c r="E34" s="37" t="s">
        <v>154</v>
      </c>
      <c r="F34" s="37" t="s">
        <v>120</v>
      </c>
      <c r="G34" s="33" t="s">
        <v>121</v>
      </c>
      <c r="H34" s="28"/>
      <c r="I34" s="28"/>
      <c r="J34" s="114"/>
      <c r="K34" s="51">
        <v>33787200</v>
      </c>
      <c r="L34" s="27"/>
      <c r="M34" s="48"/>
      <c r="N34" s="48"/>
      <c r="O34" s="48"/>
      <c r="P34" s="27"/>
      <c r="Q34" s="27"/>
      <c r="R34" s="48"/>
      <c r="S34" s="48"/>
      <c r="T34" s="48"/>
      <c r="U34" s="43">
        <f t="shared" si="17"/>
        <v>0</v>
      </c>
      <c r="V34" s="48"/>
      <c r="W34" s="48"/>
      <c r="X34" s="48"/>
      <c r="Y34" s="43">
        <f t="shared" si="18"/>
        <v>0</v>
      </c>
      <c r="Z34" s="48"/>
      <c r="AA34" s="48"/>
      <c r="AB34" s="48"/>
      <c r="AC34" s="43">
        <f t="shared" si="19"/>
        <v>0</v>
      </c>
      <c r="AD34" s="48"/>
      <c r="AE34" s="48"/>
      <c r="AF34" s="51">
        <v>33787200</v>
      </c>
      <c r="AG34" s="43">
        <f t="shared" si="20"/>
        <v>33787200</v>
      </c>
      <c r="AH34" s="43">
        <f t="shared" si="21"/>
        <v>33787200</v>
      </c>
      <c r="AI34" s="59">
        <f t="shared" si="22"/>
        <v>5.6565413050466098E-2</v>
      </c>
      <c r="AJ34" s="59">
        <f t="shared" si="23"/>
        <v>2.0000162192914499E-3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24.95" customHeight="1" outlineLevel="1">
      <c r="A35" s="26">
        <v>5</v>
      </c>
      <c r="B35" s="26"/>
      <c r="C35" s="33" t="s">
        <v>155</v>
      </c>
      <c r="D35" s="28">
        <v>45994</v>
      </c>
      <c r="E35" s="37" t="s">
        <v>156</v>
      </c>
      <c r="F35" s="37" t="s">
        <v>120</v>
      </c>
      <c r="G35" s="33" t="s">
        <v>121</v>
      </c>
      <c r="H35" s="28"/>
      <c r="I35" s="28"/>
      <c r="J35" s="114"/>
      <c r="K35" s="51">
        <v>70570000</v>
      </c>
      <c r="L35" s="27"/>
      <c r="M35" s="48"/>
      <c r="N35" s="48"/>
      <c r="O35" s="48"/>
      <c r="P35" s="27"/>
      <c r="Q35" s="27"/>
      <c r="R35" s="48"/>
      <c r="S35" s="48"/>
      <c r="T35" s="48"/>
      <c r="U35" s="43">
        <f t="shared" si="17"/>
        <v>0</v>
      </c>
      <c r="V35" s="48"/>
      <c r="W35" s="48"/>
      <c r="X35" s="48"/>
      <c r="Y35" s="43">
        <f t="shared" si="18"/>
        <v>0</v>
      </c>
      <c r="Z35" s="48"/>
      <c r="AA35" s="48"/>
      <c r="AB35" s="48"/>
      <c r="AC35" s="43">
        <f t="shared" si="19"/>
        <v>0</v>
      </c>
      <c r="AD35" s="48"/>
      <c r="AE35" s="48"/>
      <c r="AF35" s="51">
        <v>70570000</v>
      </c>
      <c r="AG35" s="43">
        <f t="shared" si="20"/>
        <v>70570000</v>
      </c>
      <c r="AH35" s="43">
        <f t="shared" si="21"/>
        <v>70570000</v>
      </c>
      <c r="AI35" s="59">
        <f t="shared" si="22"/>
        <v>0.11814596057002</v>
      </c>
      <c r="AJ35" s="59">
        <f t="shared" si="23"/>
        <v>4.1773554658390598E-3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outlineLevel="1">
      <c r="A36" s="26">
        <v>6</v>
      </c>
      <c r="B36" s="26"/>
      <c r="C36" s="33" t="s">
        <v>157</v>
      </c>
      <c r="D36" s="28">
        <v>45994</v>
      </c>
      <c r="E36" s="37" t="s">
        <v>158</v>
      </c>
      <c r="F36" s="37" t="s">
        <v>120</v>
      </c>
      <c r="G36" s="33" t="s">
        <v>121</v>
      </c>
      <c r="H36" s="28"/>
      <c r="I36" s="28"/>
      <c r="J36" s="114"/>
      <c r="K36" s="51">
        <v>70570000</v>
      </c>
      <c r="L36" s="27"/>
      <c r="M36" s="48"/>
      <c r="N36" s="48"/>
      <c r="O36" s="48"/>
      <c r="P36" s="27"/>
      <c r="Q36" s="27"/>
      <c r="R36" s="48"/>
      <c r="S36" s="48"/>
      <c r="T36" s="48"/>
      <c r="U36" s="43">
        <f t="shared" si="17"/>
        <v>0</v>
      </c>
      <c r="V36" s="48"/>
      <c r="W36" s="48"/>
      <c r="X36" s="48"/>
      <c r="Y36" s="43">
        <f t="shared" si="18"/>
        <v>0</v>
      </c>
      <c r="Z36" s="48"/>
      <c r="AA36" s="48"/>
      <c r="AB36" s="48"/>
      <c r="AC36" s="43">
        <f t="shared" si="19"/>
        <v>0</v>
      </c>
      <c r="AD36" s="48"/>
      <c r="AE36" s="48"/>
      <c r="AF36" s="51">
        <v>70570000</v>
      </c>
      <c r="AG36" s="43">
        <f t="shared" si="20"/>
        <v>70570000</v>
      </c>
      <c r="AH36" s="43">
        <f t="shared" si="21"/>
        <v>70570000</v>
      </c>
      <c r="AI36" s="59">
        <f t="shared" si="22"/>
        <v>0.11814596057002</v>
      </c>
      <c r="AJ36" s="59">
        <f t="shared" si="23"/>
        <v>4.1773554658390598E-3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24.95" customHeight="1" outlineLevel="1">
      <c r="A37" s="26">
        <v>7</v>
      </c>
      <c r="B37" s="26"/>
      <c r="C37" s="33" t="s">
        <v>159</v>
      </c>
      <c r="D37" s="28">
        <v>45992</v>
      </c>
      <c r="E37" s="37" t="s">
        <v>160</v>
      </c>
      <c r="F37" s="37" t="s">
        <v>120</v>
      </c>
      <c r="G37" s="33" t="s">
        <v>121</v>
      </c>
      <c r="H37" s="28"/>
      <c r="I37" s="28"/>
      <c r="J37" s="114"/>
      <c r="K37" s="51">
        <v>33787200</v>
      </c>
      <c r="L37" s="27"/>
      <c r="M37" s="48"/>
      <c r="N37" s="48"/>
      <c r="O37" s="48"/>
      <c r="P37" s="27"/>
      <c r="Q37" s="27"/>
      <c r="R37" s="48"/>
      <c r="S37" s="48"/>
      <c r="T37" s="48"/>
      <c r="U37" s="43">
        <f t="shared" si="17"/>
        <v>0</v>
      </c>
      <c r="V37" s="48"/>
      <c r="W37" s="48"/>
      <c r="X37" s="48"/>
      <c r="Y37" s="43">
        <f t="shared" si="18"/>
        <v>0</v>
      </c>
      <c r="Z37" s="48"/>
      <c r="AA37" s="48"/>
      <c r="AB37" s="48"/>
      <c r="AC37" s="43">
        <f t="shared" si="19"/>
        <v>0</v>
      </c>
      <c r="AD37" s="48"/>
      <c r="AE37" s="48"/>
      <c r="AF37" s="51">
        <v>33787200</v>
      </c>
      <c r="AG37" s="43">
        <f t="shared" si="20"/>
        <v>33787200</v>
      </c>
      <c r="AH37" s="43">
        <f t="shared" si="21"/>
        <v>33787200</v>
      </c>
      <c r="AI37" s="59">
        <f t="shared" si="22"/>
        <v>5.6565413050466098E-2</v>
      </c>
      <c r="AJ37" s="59">
        <f t="shared" si="23"/>
        <v>2.0000162192914499E-3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>
      <c r="A38" s="26">
        <v>8</v>
      </c>
      <c r="B38" s="26"/>
      <c r="C38" s="33" t="s">
        <v>161</v>
      </c>
      <c r="D38" s="28">
        <v>45986</v>
      </c>
      <c r="E38" s="37" t="s">
        <v>162</v>
      </c>
      <c r="F38" s="37" t="s">
        <v>120</v>
      </c>
      <c r="G38" s="33" t="s">
        <v>121</v>
      </c>
      <c r="H38" s="28"/>
      <c r="I38" s="28"/>
      <c r="J38" s="114"/>
      <c r="K38" s="51">
        <v>33787200</v>
      </c>
      <c r="L38" s="27"/>
      <c r="M38" s="48"/>
      <c r="N38" s="48"/>
      <c r="O38" s="48"/>
      <c r="P38" s="27"/>
      <c r="Q38" s="27"/>
      <c r="R38" s="48"/>
      <c r="S38" s="48"/>
      <c r="T38" s="48"/>
      <c r="U38" s="43">
        <f t="shared" si="17"/>
        <v>0</v>
      </c>
      <c r="V38" s="48"/>
      <c r="W38" s="48"/>
      <c r="X38" s="48"/>
      <c r="Y38" s="43">
        <f t="shared" si="18"/>
        <v>0</v>
      </c>
      <c r="Z38" s="48"/>
      <c r="AA38" s="48"/>
      <c r="AB38" s="48"/>
      <c r="AC38" s="43">
        <f t="shared" si="19"/>
        <v>0</v>
      </c>
      <c r="AD38" s="48"/>
      <c r="AE38" s="48"/>
      <c r="AF38" s="51">
        <v>33787200</v>
      </c>
      <c r="AG38" s="43">
        <f t="shared" si="20"/>
        <v>33787200</v>
      </c>
      <c r="AH38" s="43">
        <f t="shared" si="21"/>
        <v>33787200</v>
      </c>
      <c r="AI38" s="59">
        <f t="shared" si="22"/>
        <v>5.6565413050466098E-2</v>
      </c>
      <c r="AJ38" s="59">
        <f t="shared" si="23"/>
        <v>2.0000162192914499E-3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24.95" customHeight="1" outlineLevel="1">
      <c r="A39" s="26">
        <v>9</v>
      </c>
      <c r="B39" s="26"/>
      <c r="C39" s="33" t="s">
        <v>163</v>
      </c>
      <c r="D39" s="28">
        <v>45982</v>
      </c>
      <c r="E39" s="37" t="s">
        <v>164</v>
      </c>
      <c r="F39" s="37" t="s">
        <v>120</v>
      </c>
      <c r="G39" s="33" t="s">
        <v>121</v>
      </c>
      <c r="H39" s="28"/>
      <c r="I39" s="28"/>
      <c r="J39" s="114"/>
      <c r="K39" s="51">
        <v>43800000</v>
      </c>
      <c r="L39" s="27"/>
      <c r="M39" s="48"/>
      <c r="N39" s="48"/>
      <c r="O39" s="48"/>
      <c r="P39" s="27"/>
      <c r="Q39" s="27"/>
      <c r="R39" s="48"/>
      <c r="S39" s="48"/>
      <c r="T39" s="48"/>
      <c r="U39" s="43">
        <f t="shared" si="17"/>
        <v>0</v>
      </c>
      <c r="V39" s="48"/>
      <c r="W39" s="48"/>
      <c r="X39" s="48"/>
      <c r="Y39" s="43">
        <f t="shared" si="18"/>
        <v>0</v>
      </c>
      <c r="Z39" s="48"/>
      <c r="AA39" s="48"/>
      <c r="AB39" s="48"/>
      <c r="AC39" s="43">
        <f t="shared" si="19"/>
        <v>0</v>
      </c>
      <c r="AD39" s="48"/>
      <c r="AE39" s="48"/>
      <c r="AF39" s="51">
        <v>43800000</v>
      </c>
      <c r="AG39" s="43">
        <f t="shared" si="20"/>
        <v>43800000</v>
      </c>
      <c r="AH39" s="43">
        <f t="shared" si="21"/>
        <v>43800000</v>
      </c>
      <c r="AI39" s="59">
        <f t="shared" si="22"/>
        <v>7.3328511732561899E-2</v>
      </c>
      <c r="AJ39" s="59">
        <f t="shared" si="23"/>
        <v>2.5927188522566402E-3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outlineLevel="1">
      <c r="A40" s="26">
        <v>10</v>
      </c>
      <c r="B40" s="26"/>
      <c r="C40" s="33" t="s">
        <v>165</v>
      </c>
      <c r="D40" s="28">
        <v>45979</v>
      </c>
      <c r="E40" s="37" t="s">
        <v>166</v>
      </c>
      <c r="F40" s="37" t="s">
        <v>120</v>
      </c>
      <c r="G40" s="33" t="s">
        <v>121</v>
      </c>
      <c r="H40" s="28"/>
      <c r="I40" s="28"/>
      <c r="J40" s="114"/>
      <c r="K40" s="51">
        <v>33787200</v>
      </c>
      <c r="L40" s="27"/>
      <c r="M40" s="48"/>
      <c r="N40" s="48"/>
      <c r="O40" s="48"/>
      <c r="P40" s="27"/>
      <c r="Q40" s="27"/>
      <c r="R40" s="48"/>
      <c r="S40" s="48"/>
      <c r="T40" s="48"/>
      <c r="U40" s="43">
        <f t="shared" si="17"/>
        <v>0</v>
      </c>
      <c r="V40" s="48"/>
      <c r="W40" s="48"/>
      <c r="X40" s="48"/>
      <c r="Y40" s="43">
        <f t="shared" si="18"/>
        <v>0</v>
      </c>
      <c r="Z40" s="48"/>
      <c r="AA40" s="48"/>
      <c r="AB40" s="48"/>
      <c r="AC40" s="43">
        <f t="shared" si="19"/>
        <v>0</v>
      </c>
      <c r="AD40" s="48"/>
      <c r="AE40" s="48"/>
      <c r="AF40" s="51">
        <v>33787200</v>
      </c>
      <c r="AG40" s="43">
        <f t="shared" si="20"/>
        <v>33787200</v>
      </c>
      <c r="AH40" s="43">
        <f t="shared" si="21"/>
        <v>33787200</v>
      </c>
      <c r="AI40" s="59">
        <f t="shared" si="22"/>
        <v>5.6565413050466098E-2</v>
      </c>
      <c r="AJ40" s="59">
        <f t="shared" si="23"/>
        <v>2.0000162192914499E-3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24.95" customHeight="1" outlineLevel="1">
      <c r="A41" s="26">
        <v>11</v>
      </c>
      <c r="B41" s="26"/>
      <c r="C41" s="33" t="s">
        <v>167</v>
      </c>
      <c r="D41" s="28">
        <v>45979</v>
      </c>
      <c r="E41" s="37" t="s">
        <v>168</v>
      </c>
      <c r="F41" s="37" t="s">
        <v>120</v>
      </c>
      <c r="G41" s="33" t="s">
        <v>121</v>
      </c>
      <c r="H41" s="28"/>
      <c r="I41" s="28"/>
      <c r="J41" s="114"/>
      <c r="K41" s="51">
        <v>33787200</v>
      </c>
      <c r="L41" s="27"/>
      <c r="M41" s="48"/>
      <c r="N41" s="48"/>
      <c r="O41" s="48"/>
      <c r="P41" s="27"/>
      <c r="Q41" s="27"/>
      <c r="R41" s="48"/>
      <c r="S41" s="48"/>
      <c r="T41" s="48"/>
      <c r="U41" s="43">
        <f t="shared" si="17"/>
        <v>0</v>
      </c>
      <c r="V41" s="48"/>
      <c r="W41" s="48"/>
      <c r="X41" s="48"/>
      <c r="Y41" s="43">
        <f t="shared" si="18"/>
        <v>0</v>
      </c>
      <c r="Z41" s="48"/>
      <c r="AA41" s="48"/>
      <c r="AB41" s="48"/>
      <c r="AC41" s="43">
        <f t="shared" si="19"/>
        <v>0</v>
      </c>
      <c r="AD41" s="48"/>
      <c r="AE41" s="48"/>
      <c r="AF41" s="51">
        <v>33787200</v>
      </c>
      <c r="AG41" s="43">
        <f t="shared" si="20"/>
        <v>33787200</v>
      </c>
      <c r="AH41" s="43">
        <f t="shared" si="21"/>
        <v>33787200</v>
      </c>
      <c r="AI41" s="59">
        <f t="shared" si="22"/>
        <v>5.6565413050466098E-2</v>
      </c>
      <c r="AJ41" s="59">
        <f t="shared" si="23"/>
        <v>2.0000162192914499E-3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>
      <c r="A42" s="26">
        <v>12</v>
      </c>
      <c r="B42" s="26"/>
      <c r="C42" s="33" t="s">
        <v>169</v>
      </c>
      <c r="D42" s="28">
        <v>45979</v>
      </c>
      <c r="E42" s="37" t="s">
        <v>170</v>
      </c>
      <c r="F42" s="37" t="s">
        <v>120</v>
      </c>
      <c r="G42" s="33" t="s">
        <v>121</v>
      </c>
      <c r="H42" s="28"/>
      <c r="I42" s="28"/>
      <c r="J42" s="114"/>
      <c r="K42" s="51">
        <v>33787200</v>
      </c>
      <c r="L42" s="27"/>
      <c r="M42" s="48"/>
      <c r="N42" s="48"/>
      <c r="O42" s="48"/>
      <c r="P42" s="27"/>
      <c r="Q42" s="27"/>
      <c r="R42" s="48"/>
      <c r="S42" s="48"/>
      <c r="T42" s="48"/>
      <c r="U42" s="43">
        <f t="shared" si="17"/>
        <v>0</v>
      </c>
      <c r="V42" s="48"/>
      <c r="W42" s="48"/>
      <c r="X42" s="48"/>
      <c r="Y42" s="43">
        <f t="shared" si="18"/>
        <v>0</v>
      </c>
      <c r="Z42" s="48"/>
      <c r="AA42" s="48"/>
      <c r="AB42" s="48"/>
      <c r="AC42" s="43">
        <f t="shared" si="19"/>
        <v>0</v>
      </c>
      <c r="AD42" s="48"/>
      <c r="AE42" s="48"/>
      <c r="AF42" s="51">
        <v>33787200</v>
      </c>
      <c r="AG42" s="43">
        <f t="shared" si="20"/>
        <v>33787200</v>
      </c>
      <c r="AH42" s="43">
        <f t="shared" si="21"/>
        <v>33787200</v>
      </c>
      <c r="AI42" s="59">
        <f t="shared" si="22"/>
        <v>5.6565413050466098E-2</v>
      </c>
      <c r="AJ42" s="59">
        <f t="shared" si="23"/>
        <v>2.0000162192914499E-3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24.95" customHeight="1" outlineLevel="1">
      <c r="A43" s="26">
        <v>13</v>
      </c>
      <c r="B43" s="26"/>
      <c r="C43" s="33" t="s">
        <v>171</v>
      </c>
      <c r="D43" s="28">
        <v>45971</v>
      </c>
      <c r="E43" s="37" t="s">
        <v>172</v>
      </c>
      <c r="F43" s="37" t="s">
        <v>120</v>
      </c>
      <c r="G43" s="33" t="s">
        <v>121</v>
      </c>
      <c r="H43" s="28"/>
      <c r="I43" s="28"/>
      <c r="J43" s="114"/>
      <c r="K43" s="51">
        <v>43800000</v>
      </c>
      <c r="L43" s="27"/>
      <c r="M43" s="48"/>
      <c r="N43" s="48"/>
      <c r="O43" s="48"/>
      <c r="P43" s="27"/>
      <c r="Q43" s="27"/>
      <c r="R43" s="48"/>
      <c r="S43" s="48"/>
      <c r="T43" s="48"/>
      <c r="U43" s="43">
        <f t="shared" si="17"/>
        <v>0</v>
      </c>
      <c r="V43" s="48"/>
      <c r="W43" s="48"/>
      <c r="X43" s="48"/>
      <c r="Y43" s="43">
        <f t="shared" si="18"/>
        <v>0</v>
      </c>
      <c r="Z43" s="48"/>
      <c r="AA43" s="48"/>
      <c r="AB43" s="48"/>
      <c r="AC43" s="43">
        <f t="shared" si="19"/>
        <v>0</v>
      </c>
      <c r="AD43" s="48"/>
      <c r="AE43" s="48"/>
      <c r="AF43" s="51">
        <v>43800000</v>
      </c>
      <c r="AG43" s="43">
        <f t="shared" si="20"/>
        <v>43800000</v>
      </c>
      <c r="AH43" s="43">
        <f t="shared" si="21"/>
        <v>43800000</v>
      </c>
      <c r="AI43" s="59">
        <f t="shared" si="22"/>
        <v>7.3328511732561899E-2</v>
      </c>
      <c r="AJ43" s="59">
        <f t="shared" si="23"/>
        <v>2.5927188522566402E-3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outlineLevel="1">
      <c r="A44" s="26">
        <v>14</v>
      </c>
      <c r="B44" s="26"/>
      <c r="C44" s="33" t="s">
        <v>173</v>
      </c>
      <c r="D44" s="28">
        <v>45965</v>
      </c>
      <c r="E44" s="37" t="s">
        <v>174</v>
      </c>
      <c r="F44" s="37" t="s">
        <v>120</v>
      </c>
      <c r="G44" s="33" t="s">
        <v>121</v>
      </c>
      <c r="H44" s="28"/>
      <c r="I44" s="28"/>
      <c r="J44" s="114"/>
      <c r="K44" s="51">
        <v>33787200</v>
      </c>
      <c r="L44" s="27"/>
      <c r="M44" s="48"/>
      <c r="N44" s="48"/>
      <c r="O44" s="48"/>
      <c r="P44" s="27"/>
      <c r="Q44" s="27"/>
      <c r="R44" s="48"/>
      <c r="S44" s="48"/>
      <c r="T44" s="48"/>
      <c r="U44" s="43">
        <f t="shared" si="17"/>
        <v>0</v>
      </c>
      <c r="V44" s="48"/>
      <c r="W44" s="48"/>
      <c r="X44" s="48"/>
      <c r="Y44" s="43">
        <f t="shared" si="18"/>
        <v>0</v>
      </c>
      <c r="Z44" s="48"/>
      <c r="AA44" s="48"/>
      <c r="AB44" s="48"/>
      <c r="AC44" s="43">
        <f t="shared" si="19"/>
        <v>0</v>
      </c>
      <c r="AD44" s="48"/>
      <c r="AE44" s="48"/>
      <c r="AF44" s="51">
        <v>33787200</v>
      </c>
      <c r="AG44" s="43">
        <f t="shared" si="20"/>
        <v>33787200</v>
      </c>
      <c r="AH44" s="43">
        <f t="shared" si="21"/>
        <v>33787200</v>
      </c>
      <c r="AI44" s="59">
        <f t="shared" si="22"/>
        <v>5.6565413050466098E-2</v>
      </c>
      <c r="AJ44" s="59">
        <f t="shared" si="23"/>
        <v>2.0000162192914499E-3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s="19" customFormat="1" ht="24.95" customHeight="1">
      <c r="A45" s="117" t="s">
        <v>53</v>
      </c>
      <c r="B45" s="117"/>
      <c r="C45" s="117"/>
      <c r="D45" s="117"/>
      <c r="E45" s="117"/>
      <c r="F45" s="117"/>
      <c r="G45" s="117"/>
      <c r="H45" s="117"/>
      <c r="I45" s="117"/>
      <c r="J45" s="49">
        <f>+J30</f>
        <v>597312000</v>
      </c>
      <c r="K45" s="49">
        <f>SUM(K31:K44)</f>
        <v>597312000</v>
      </c>
      <c r="L45" s="29"/>
      <c r="M45" s="49">
        <f>SUM(M31:M44)</f>
        <v>0</v>
      </c>
      <c r="N45" s="49">
        <f>SUM(N31:N44)</f>
        <v>0</v>
      </c>
      <c r="O45" s="49">
        <f>SUM(O31:O44)</f>
        <v>0</v>
      </c>
      <c r="P45" s="50"/>
      <c r="Q45" s="56"/>
      <c r="R45" s="49">
        <f t="shared" ref="R45:AH45" si="24">SUM(R31:R44)</f>
        <v>0</v>
      </c>
      <c r="S45" s="49">
        <f t="shared" si="24"/>
        <v>0</v>
      </c>
      <c r="T45" s="49">
        <f t="shared" si="24"/>
        <v>0</v>
      </c>
      <c r="U45" s="49">
        <f t="shared" si="24"/>
        <v>0</v>
      </c>
      <c r="V45" s="49">
        <f t="shared" si="24"/>
        <v>0</v>
      </c>
      <c r="W45" s="49">
        <f t="shared" si="24"/>
        <v>0</v>
      </c>
      <c r="X45" s="49">
        <f t="shared" si="24"/>
        <v>0</v>
      </c>
      <c r="Y45" s="49">
        <f t="shared" si="24"/>
        <v>0</v>
      </c>
      <c r="Z45" s="49">
        <f t="shared" si="24"/>
        <v>0</v>
      </c>
      <c r="AA45" s="49">
        <f t="shared" si="24"/>
        <v>0</v>
      </c>
      <c r="AB45" s="49">
        <f t="shared" si="24"/>
        <v>0</v>
      </c>
      <c r="AC45" s="49">
        <f t="shared" si="24"/>
        <v>0</v>
      </c>
      <c r="AD45" s="49">
        <f t="shared" si="24"/>
        <v>0</v>
      </c>
      <c r="AE45" s="49">
        <f t="shared" si="24"/>
        <v>0</v>
      </c>
      <c r="AF45" s="49">
        <f t="shared" si="24"/>
        <v>597312000</v>
      </c>
      <c r="AG45" s="49">
        <f t="shared" si="24"/>
        <v>597312000</v>
      </c>
      <c r="AH45" s="49">
        <f t="shared" si="24"/>
        <v>597312000</v>
      </c>
      <c r="AI45" s="61">
        <f>IF(ISERROR(AH45/J45),0,AH45/J45)</f>
        <v>1</v>
      </c>
      <c r="AJ45" s="61">
        <f>IF(ISERROR(AH45/$AH$345),0,AH45/$AH$345)</f>
        <v>3.5357581805459302E-2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>
      <c r="A46" s="143" t="s">
        <v>54</v>
      </c>
      <c r="B46" s="143"/>
      <c r="C46" s="143"/>
      <c r="D46" s="143"/>
      <c r="E46" s="143"/>
      <c r="F46" s="23"/>
      <c r="G46" s="24"/>
      <c r="H46" s="25"/>
      <c r="I46" s="25"/>
      <c r="J46" s="113">
        <v>1547084000</v>
      </c>
      <c r="K46" s="43"/>
      <c r="L46" s="44"/>
      <c r="M46" s="45"/>
      <c r="N46" s="45"/>
      <c r="O46" s="45"/>
      <c r="P46" s="24"/>
      <c r="Q46" s="55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57"/>
      <c r="AJ46" s="58"/>
    </row>
    <row r="47" spans="1:106" ht="24.95" customHeight="1" outlineLevel="1">
      <c r="A47" s="26">
        <v>1</v>
      </c>
      <c r="B47" s="26"/>
      <c r="C47" s="41" t="s">
        <v>175</v>
      </c>
      <c r="D47" s="40">
        <v>45941</v>
      </c>
      <c r="E47" s="75" t="s">
        <v>176</v>
      </c>
      <c r="F47" s="69" t="s">
        <v>120</v>
      </c>
      <c r="G47" s="33" t="s">
        <v>121</v>
      </c>
      <c r="H47" s="34"/>
      <c r="I47" s="34"/>
      <c r="J47" s="114"/>
      <c r="K47" s="64">
        <v>32730000</v>
      </c>
      <c r="L47" s="41"/>
      <c r="M47" s="52"/>
      <c r="N47" s="53"/>
      <c r="O47" s="52"/>
      <c r="P47" s="33"/>
      <c r="Q47" s="33"/>
      <c r="R47" s="48"/>
      <c r="S47" s="48"/>
      <c r="T47" s="48"/>
      <c r="U47" s="43">
        <f>SUM(R47:T47)</f>
        <v>0</v>
      </c>
      <c r="V47" s="48"/>
      <c r="W47" s="48"/>
      <c r="X47" s="48"/>
      <c r="Y47" s="43">
        <f>SUM(V47:X47)</f>
        <v>0</v>
      </c>
      <c r="Z47" s="48"/>
      <c r="AA47" s="48"/>
      <c r="AB47" s="48"/>
      <c r="AC47" s="43">
        <f>SUM(Z47:AB47)</f>
        <v>0</v>
      </c>
      <c r="AD47" s="48"/>
      <c r="AE47" s="48">
        <v>0</v>
      </c>
      <c r="AF47" s="64">
        <v>32730000</v>
      </c>
      <c r="AG47" s="43">
        <f>SUM(AD47:AF47)</f>
        <v>32730000</v>
      </c>
      <c r="AH47" s="43">
        <f>SUM(U47,Y47,AC47,AG47)</f>
        <v>32730000</v>
      </c>
      <c r="AI47" s="59">
        <f>IF(ISERROR(AH47/$J$46),0,AH47/$J$46)</f>
        <v>2.1155929477649601E-2</v>
      </c>
      <c r="AJ47" s="59">
        <f>IF(ISERROR(AH47/$AH$345),"-",AH47/$AH$345)</f>
        <v>1.93743579987123E-3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outlineLevel="1">
      <c r="A48" s="26">
        <v>2</v>
      </c>
      <c r="B48" s="26"/>
      <c r="C48" s="41" t="s">
        <v>177</v>
      </c>
      <c r="D48" s="40">
        <v>45941</v>
      </c>
      <c r="E48" s="75" t="s">
        <v>178</v>
      </c>
      <c r="F48" s="69" t="s">
        <v>120</v>
      </c>
      <c r="G48" s="33" t="s">
        <v>121</v>
      </c>
      <c r="H48" s="34"/>
      <c r="I48" s="34"/>
      <c r="J48" s="114"/>
      <c r="K48" s="64">
        <v>32730000</v>
      </c>
      <c r="L48" s="41"/>
      <c r="M48" s="52"/>
      <c r="N48" s="53"/>
      <c r="O48" s="52"/>
      <c r="P48" s="33"/>
      <c r="Q48" s="33"/>
      <c r="R48" s="48"/>
      <c r="S48" s="48"/>
      <c r="T48" s="48"/>
      <c r="U48" s="43">
        <f t="shared" ref="U48:U80" si="25">SUM(R48:T48)</f>
        <v>0</v>
      </c>
      <c r="V48" s="48"/>
      <c r="W48" s="48"/>
      <c r="X48" s="48"/>
      <c r="Y48" s="43">
        <f t="shared" ref="Y48:Y80" si="26">SUM(V48:X48)</f>
        <v>0</v>
      </c>
      <c r="Z48" s="48"/>
      <c r="AA48" s="48"/>
      <c r="AB48" s="48"/>
      <c r="AC48" s="43">
        <f t="shared" ref="AC48:AC80" si="27">SUM(Z48:AB48)</f>
        <v>0</v>
      </c>
      <c r="AD48" s="48"/>
      <c r="AE48" s="48"/>
      <c r="AF48" s="64">
        <v>32730000</v>
      </c>
      <c r="AG48" s="43">
        <f t="shared" ref="AG48:AG80" si="28">SUM(AD48:AF48)</f>
        <v>32730000</v>
      </c>
      <c r="AH48" s="43">
        <f t="shared" ref="AH48:AH80" si="29">SUM(U48,Y48,AC48,AG48)</f>
        <v>32730000</v>
      </c>
      <c r="AI48" s="59">
        <f t="shared" ref="AI48:AI80" si="30">IF(ISERROR(AH48/$J$46),0,AH48/$J$46)</f>
        <v>2.1155929477649601E-2</v>
      </c>
      <c r="AJ48" s="59">
        <f t="shared" ref="AJ48:AJ80" si="31">IF(ISERROR(AH48/$AH$345),"-",AH48/$AH$345)</f>
        <v>1.93743579987123E-3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24.95" customHeight="1" outlineLevel="1">
      <c r="A49" s="26">
        <v>3</v>
      </c>
      <c r="B49" s="26"/>
      <c r="C49" s="41" t="s">
        <v>179</v>
      </c>
      <c r="D49" s="40" t="s">
        <v>180</v>
      </c>
      <c r="E49" s="75" t="s">
        <v>181</v>
      </c>
      <c r="F49" s="69" t="s">
        <v>120</v>
      </c>
      <c r="G49" s="33" t="s">
        <v>121</v>
      </c>
      <c r="H49" s="34"/>
      <c r="I49" s="34"/>
      <c r="J49" s="114"/>
      <c r="K49" s="64">
        <v>32730000</v>
      </c>
      <c r="L49" s="41"/>
      <c r="M49" s="52"/>
      <c r="N49" s="53"/>
      <c r="O49" s="52"/>
      <c r="P49" s="33"/>
      <c r="Q49" s="33"/>
      <c r="R49" s="48"/>
      <c r="S49" s="48"/>
      <c r="T49" s="48"/>
      <c r="U49" s="43">
        <f t="shared" si="25"/>
        <v>0</v>
      </c>
      <c r="V49" s="48"/>
      <c r="W49" s="48"/>
      <c r="X49" s="48"/>
      <c r="Y49" s="43">
        <f t="shared" si="26"/>
        <v>0</v>
      </c>
      <c r="Z49" s="48"/>
      <c r="AA49" s="48"/>
      <c r="AB49" s="48"/>
      <c r="AC49" s="43">
        <f t="shared" si="27"/>
        <v>0</v>
      </c>
      <c r="AD49" s="48"/>
      <c r="AE49" s="48"/>
      <c r="AF49" s="64">
        <v>32730000</v>
      </c>
      <c r="AG49" s="43">
        <f t="shared" si="28"/>
        <v>32730000</v>
      </c>
      <c r="AH49" s="43">
        <f t="shared" si="29"/>
        <v>32730000</v>
      </c>
      <c r="AI49" s="59">
        <f t="shared" si="30"/>
        <v>2.1155929477649601E-2</v>
      </c>
      <c r="AJ49" s="59">
        <f t="shared" si="31"/>
        <v>1.93743579987123E-3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>
      <c r="A50" s="26">
        <v>4</v>
      </c>
      <c r="B50" s="26"/>
      <c r="C50" s="41" t="s">
        <v>182</v>
      </c>
      <c r="D50" s="40" t="s">
        <v>180</v>
      </c>
      <c r="E50" s="75" t="s">
        <v>183</v>
      </c>
      <c r="F50" s="69" t="s">
        <v>120</v>
      </c>
      <c r="G50" s="33" t="s">
        <v>121</v>
      </c>
      <c r="H50" s="34"/>
      <c r="I50" s="34"/>
      <c r="J50" s="114"/>
      <c r="K50" s="64">
        <v>104034000</v>
      </c>
      <c r="L50" s="41"/>
      <c r="M50" s="52"/>
      <c r="N50" s="53"/>
      <c r="O50" s="52"/>
      <c r="P50" s="33"/>
      <c r="Q50" s="33"/>
      <c r="R50" s="48"/>
      <c r="S50" s="48"/>
      <c r="T50" s="48"/>
      <c r="U50" s="43">
        <f t="shared" si="25"/>
        <v>0</v>
      </c>
      <c r="V50" s="48"/>
      <c r="W50" s="48"/>
      <c r="X50" s="48"/>
      <c r="Y50" s="43">
        <f t="shared" si="26"/>
        <v>0</v>
      </c>
      <c r="Z50" s="48"/>
      <c r="AA50" s="48"/>
      <c r="AB50" s="48"/>
      <c r="AC50" s="43">
        <f t="shared" si="27"/>
        <v>0</v>
      </c>
      <c r="AD50" s="48"/>
      <c r="AE50" s="48"/>
      <c r="AF50" s="64">
        <v>104034000</v>
      </c>
      <c r="AG50" s="43">
        <f t="shared" si="28"/>
        <v>104034000</v>
      </c>
      <c r="AH50" s="43">
        <f t="shared" si="29"/>
        <v>104034000</v>
      </c>
      <c r="AI50" s="59">
        <f t="shared" si="30"/>
        <v>6.7245217454255907E-2</v>
      </c>
      <c r="AJ50" s="59">
        <f t="shared" si="31"/>
        <v>6.1582400245586101E-3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24.95" customHeight="1" outlineLevel="1">
      <c r="A51" s="26">
        <v>5</v>
      </c>
      <c r="B51" s="26"/>
      <c r="C51" s="41" t="s">
        <v>184</v>
      </c>
      <c r="D51" s="40">
        <v>46002</v>
      </c>
      <c r="E51" s="75" t="s">
        <v>185</v>
      </c>
      <c r="F51" s="69" t="s">
        <v>120</v>
      </c>
      <c r="G51" s="33" t="s">
        <v>121</v>
      </c>
      <c r="H51" s="34"/>
      <c r="I51" s="34"/>
      <c r="J51" s="114"/>
      <c r="K51" s="64">
        <v>43280000</v>
      </c>
      <c r="L51" s="41"/>
      <c r="M51" s="52"/>
      <c r="N51" s="53"/>
      <c r="O51" s="52"/>
      <c r="P51" s="33"/>
      <c r="Q51" s="33"/>
      <c r="R51" s="48"/>
      <c r="S51" s="48"/>
      <c r="T51" s="48"/>
      <c r="U51" s="43">
        <f t="shared" si="25"/>
        <v>0</v>
      </c>
      <c r="V51" s="48"/>
      <c r="W51" s="48"/>
      <c r="X51" s="48"/>
      <c r="Y51" s="43">
        <f t="shared" si="26"/>
        <v>0</v>
      </c>
      <c r="Z51" s="48"/>
      <c r="AA51" s="48"/>
      <c r="AB51" s="48"/>
      <c r="AC51" s="43">
        <f t="shared" si="27"/>
        <v>0</v>
      </c>
      <c r="AD51" s="48"/>
      <c r="AE51" s="48"/>
      <c r="AF51" s="64">
        <v>43280000</v>
      </c>
      <c r="AG51" s="43">
        <f t="shared" si="28"/>
        <v>43280000</v>
      </c>
      <c r="AH51" s="43">
        <f t="shared" si="29"/>
        <v>43280000</v>
      </c>
      <c r="AI51" s="59">
        <f t="shared" si="30"/>
        <v>2.79752101372647E-2</v>
      </c>
      <c r="AJ51" s="59">
        <f t="shared" si="31"/>
        <v>2.5619377151978799E-3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outlineLevel="1">
      <c r="A52" s="26">
        <v>6</v>
      </c>
      <c r="B52" s="26"/>
      <c r="C52" s="41" t="s">
        <v>186</v>
      </c>
      <c r="D52" s="40" t="s">
        <v>187</v>
      </c>
      <c r="E52" s="75" t="s">
        <v>188</v>
      </c>
      <c r="F52" s="69" t="s">
        <v>120</v>
      </c>
      <c r="G52" s="33" t="s">
        <v>121</v>
      </c>
      <c r="H52" s="34"/>
      <c r="I52" s="34"/>
      <c r="J52" s="114"/>
      <c r="K52" s="64">
        <v>32730000</v>
      </c>
      <c r="L52" s="41"/>
      <c r="M52" s="52"/>
      <c r="N52" s="53"/>
      <c r="O52" s="52"/>
      <c r="P52" s="33"/>
      <c r="Q52" s="33"/>
      <c r="R52" s="48"/>
      <c r="S52" s="48"/>
      <c r="T52" s="48"/>
      <c r="U52" s="43">
        <f t="shared" si="25"/>
        <v>0</v>
      </c>
      <c r="V52" s="48"/>
      <c r="W52" s="48"/>
      <c r="X52" s="48"/>
      <c r="Y52" s="43">
        <f t="shared" si="26"/>
        <v>0</v>
      </c>
      <c r="Z52" s="48"/>
      <c r="AA52" s="48"/>
      <c r="AB52" s="48"/>
      <c r="AC52" s="43">
        <f t="shared" si="27"/>
        <v>0</v>
      </c>
      <c r="AD52" s="48"/>
      <c r="AE52" s="48"/>
      <c r="AF52" s="64">
        <v>32730000</v>
      </c>
      <c r="AG52" s="43">
        <f t="shared" si="28"/>
        <v>32730000</v>
      </c>
      <c r="AH52" s="43">
        <f t="shared" si="29"/>
        <v>32730000</v>
      </c>
      <c r="AI52" s="59">
        <f t="shared" si="30"/>
        <v>2.1155929477649601E-2</v>
      </c>
      <c r="AJ52" s="59">
        <f t="shared" si="31"/>
        <v>1.93743579987123E-3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24.95" customHeight="1" outlineLevel="1">
      <c r="A53" s="26">
        <v>7</v>
      </c>
      <c r="B53" s="26"/>
      <c r="C53" s="41" t="s">
        <v>189</v>
      </c>
      <c r="D53" s="40">
        <v>45912</v>
      </c>
      <c r="E53" s="75" t="s">
        <v>190</v>
      </c>
      <c r="F53" s="69" t="s">
        <v>120</v>
      </c>
      <c r="G53" s="33" t="s">
        <v>121</v>
      </c>
      <c r="H53" s="34"/>
      <c r="I53" s="34"/>
      <c r="J53" s="114"/>
      <c r="K53" s="64">
        <v>156000000</v>
      </c>
      <c r="L53" s="41"/>
      <c r="M53" s="52"/>
      <c r="N53" s="53"/>
      <c r="O53" s="52"/>
      <c r="P53" s="33"/>
      <c r="Q53" s="33"/>
      <c r="R53" s="48"/>
      <c r="S53" s="48"/>
      <c r="T53" s="48"/>
      <c r="U53" s="43">
        <f t="shared" si="25"/>
        <v>0</v>
      </c>
      <c r="V53" s="48"/>
      <c r="W53" s="48"/>
      <c r="X53" s="48"/>
      <c r="Y53" s="43">
        <f t="shared" si="26"/>
        <v>0</v>
      </c>
      <c r="Z53" s="48"/>
      <c r="AA53" s="48"/>
      <c r="AB53" s="48"/>
      <c r="AC53" s="43">
        <f t="shared" si="27"/>
        <v>0</v>
      </c>
      <c r="AD53" s="48"/>
      <c r="AE53" s="48"/>
      <c r="AF53" s="64">
        <v>156000000</v>
      </c>
      <c r="AG53" s="43">
        <f t="shared" si="28"/>
        <v>156000000</v>
      </c>
      <c r="AH53" s="43">
        <f t="shared" si="29"/>
        <v>156000000</v>
      </c>
      <c r="AI53" s="59">
        <f t="shared" si="30"/>
        <v>0.10083486093838499</v>
      </c>
      <c r="AJ53" s="59">
        <f t="shared" si="31"/>
        <v>9.2343411176263896E-3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>
      <c r="A54" s="26">
        <v>8</v>
      </c>
      <c r="B54" s="26"/>
      <c r="C54" s="41" t="s">
        <v>191</v>
      </c>
      <c r="D54" s="40" t="s">
        <v>180</v>
      </c>
      <c r="E54" s="75" t="s">
        <v>192</v>
      </c>
      <c r="F54" s="69" t="s">
        <v>120</v>
      </c>
      <c r="G54" s="33" t="s">
        <v>121</v>
      </c>
      <c r="H54" s="34"/>
      <c r="I54" s="34"/>
      <c r="J54" s="114"/>
      <c r="K54" s="64">
        <v>95400000</v>
      </c>
      <c r="L54" s="41"/>
      <c r="M54" s="52"/>
      <c r="N54" s="53"/>
      <c r="O54" s="52"/>
      <c r="P54" s="33"/>
      <c r="Q54" s="33"/>
      <c r="R54" s="48"/>
      <c r="S54" s="48"/>
      <c r="T54" s="48"/>
      <c r="U54" s="43">
        <f t="shared" si="25"/>
        <v>0</v>
      </c>
      <c r="V54" s="48"/>
      <c r="W54" s="48"/>
      <c r="X54" s="48"/>
      <c r="Y54" s="43">
        <f t="shared" si="26"/>
        <v>0</v>
      </c>
      <c r="Z54" s="48"/>
      <c r="AA54" s="48"/>
      <c r="AB54" s="48"/>
      <c r="AC54" s="43">
        <f t="shared" si="27"/>
        <v>0</v>
      </c>
      <c r="AD54" s="48"/>
      <c r="AE54" s="48"/>
      <c r="AF54" s="64">
        <v>95400000</v>
      </c>
      <c r="AG54" s="43">
        <f t="shared" si="28"/>
        <v>95400000</v>
      </c>
      <c r="AH54" s="43">
        <f t="shared" si="29"/>
        <v>95400000</v>
      </c>
      <c r="AI54" s="59">
        <f t="shared" si="30"/>
        <v>6.1664395727704498E-2</v>
      </c>
      <c r="AJ54" s="59">
        <f t="shared" si="31"/>
        <v>5.6471547603946003E-3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24.95" customHeight="1" outlineLevel="1">
      <c r="A55" s="26">
        <v>9</v>
      </c>
      <c r="B55" s="26"/>
      <c r="C55" s="41" t="s">
        <v>193</v>
      </c>
      <c r="D55" s="40">
        <v>45728</v>
      </c>
      <c r="E55" s="75" t="s">
        <v>194</v>
      </c>
      <c r="F55" s="69" t="s">
        <v>120</v>
      </c>
      <c r="G55" s="33" t="s">
        <v>121</v>
      </c>
      <c r="H55" s="34"/>
      <c r="I55" s="34"/>
      <c r="J55" s="114"/>
      <c r="K55" s="64">
        <v>32730000</v>
      </c>
      <c r="L55" s="41"/>
      <c r="M55" s="52"/>
      <c r="N55" s="53"/>
      <c r="O55" s="52"/>
      <c r="P55" s="33"/>
      <c r="Q55" s="33"/>
      <c r="R55" s="48"/>
      <c r="S55" s="48"/>
      <c r="T55" s="48"/>
      <c r="U55" s="43">
        <f t="shared" si="25"/>
        <v>0</v>
      </c>
      <c r="V55" s="48"/>
      <c r="W55" s="48"/>
      <c r="X55" s="48"/>
      <c r="Y55" s="43">
        <f t="shared" si="26"/>
        <v>0</v>
      </c>
      <c r="Z55" s="48"/>
      <c r="AA55" s="48"/>
      <c r="AB55" s="48"/>
      <c r="AC55" s="43">
        <f t="shared" si="27"/>
        <v>0</v>
      </c>
      <c r="AD55" s="48"/>
      <c r="AE55" s="48"/>
      <c r="AF55" s="64">
        <v>32730000</v>
      </c>
      <c r="AG55" s="43">
        <f t="shared" si="28"/>
        <v>32730000</v>
      </c>
      <c r="AH55" s="43">
        <f t="shared" si="29"/>
        <v>32730000</v>
      </c>
      <c r="AI55" s="59">
        <f t="shared" si="30"/>
        <v>2.1155929477649601E-2</v>
      </c>
      <c r="AJ55" s="59">
        <f t="shared" si="31"/>
        <v>1.93743579987123E-3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outlineLevel="1">
      <c r="A56" s="26">
        <v>10</v>
      </c>
      <c r="B56" s="26"/>
      <c r="C56" s="41" t="s">
        <v>195</v>
      </c>
      <c r="D56" s="40">
        <v>45941</v>
      </c>
      <c r="E56" s="75" t="s">
        <v>196</v>
      </c>
      <c r="F56" s="69" t="s">
        <v>120</v>
      </c>
      <c r="G56" s="33" t="s">
        <v>121</v>
      </c>
      <c r="H56" s="34"/>
      <c r="I56" s="34"/>
      <c r="J56" s="114"/>
      <c r="K56" s="64">
        <v>32730000</v>
      </c>
      <c r="L56" s="41"/>
      <c r="M56" s="52"/>
      <c r="N56" s="53"/>
      <c r="O56" s="52"/>
      <c r="P56" s="33"/>
      <c r="Q56" s="33"/>
      <c r="R56" s="48"/>
      <c r="S56" s="48"/>
      <c r="T56" s="48"/>
      <c r="U56" s="43">
        <f t="shared" si="25"/>
        <v>0</v>
      </c>
      <c r="V56" s="48"/>
      <c r="W56" s="48"/>
      <c r="X56" s="48"/>
      <c r="Y56" s="43">
        <f t="shared" si="26"/>
        <v>0</v>
      </c>
      <c r="Z56" s="48"/>
      <c r="AA56" s="48"/>
      <c r="AB56" s="48"/>
      <c r="AC56" s="43">
        <f t="shared" si="27"/>
        <v>0</v>
      </c>
      <c r="AD56" s="48"/>
      <c r="AE56" s="48"/>
      <c r="AF56" s="64">
        <v>32730000</v>
      </c>
      <c r="AG56" s="43">
        <f t="shared" si="28"/>
        <v>32730000</v>
      </c>
      <c r="AH56" s="43">
        <f t="shared" si="29"/>
        <v>32730000</v>
      </c>
      <c r="AI56" s="59">
        <f t="shared" si="30"/>
        <v>2.1155929477649601E-2</v>
      </c>
      <c r="AJ56" s="59">
        <f t="shared" si="31"/>
        <v>1.93743579987123E-3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24.95" customHeight="1" outlineLevel="1">
      <c r="A57" s="26">
        <v>11</v>
      </c>
      <c r="B57" s="26"/>
      <c r="C57" s="41" t="s">
        <v>197</v>
      </c>
      <c r="D57" s="40" t="s">
        <v>198</v>
      </c>
      <c r="E57" s="75" t="s">
        <v>199</v>
      </c>
      <c r="F57" s="69" t="s">
        <v>120</v>
      </c>
      <c r="G57" s="33" t="s">
        <v>121</v>
      </c>
      <c r="H57" s="34"/>
      <c r="I57" s="34"/>
      <c r="J57" s="114"/>
      <c r="K57" s="64">
        <v>39585000</v>
      </c>
      <c r="L57" s="41"/>
      <c r="M57" s="52"/>
      <c r="N57" s="53"/>
      <c r="O57" s="52"/>
      <c r="P57" s="33"/>
      <c r="Q57" s="33"/>
      <c r="R57" s="48"/>
      <c r="S57" s="48"/>
      <c r="T57" s="48"/>
      <c r="U57" s="43">
        <f t="shared" si="25"/>
        <v>0</v>
      </c>
      <c r="V57" s="48"/>
      <c r="W57" s="48"/>
      <c r="X57" s="48"/>
      <c r="Y57" s="43">
        <f t="shared" si="26"/>
        <v>0</v>
      </c>
      <c r="Z57" s="48"/>
      <c r="AA57" s="48"/>
      <c r="AB57" s="48"/>
      <c r="AC57" s="43">
        <f t="shared" si="27"/>
        <v>0</v>
      </c>
      <c r="AD57" s="48"/>
      <c r="AE57" s="48"/>
      <c r="AF57" s="64">
        <v>39585000</v>
      </c>
      <c r="AG57" s="43">
        <f t="shared" si="28"/>
        <v>39585000</v>
      </c>
      <c r="AH57" s="43">
        <f t="shared" si="29"/>
        <v>39585000</v>
      </c>
      <c r="AI57" s="59">
        <f t="shared" si="30"/>
        <v>2.5586845963115099E-2</v>
      </c>
      <c r="AJ57" s="59">
        <f t="shared" si="31"/>
        <v>2.3432140585977002E-3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>
      <c r="A58" s="26">
        <v>12</v>
      </c>
      <c r="B58" s="26"/>
      <c r="C58" s="41" t="s">
        <v>200</v>
      </c>
      <c r="D58" s="40" t="s">
        <v>201</v>
      </c>
      <c r="E58" s="75" t="s">
        <v>202</v>
      </c>
      <c r="F58" s="69" t="s">
        <v>120</v>
      </c>
      <c r="G58" s="33" t="s">
        <v>121</v>
      </c>
      <c r="H58" s="34"/>
      <c r="I58" s="34"/>
      <c r="J58" s="114"/>
      <c r="K58" s="64">
        <v>32730000</v>
      </c>
      <c r="L58" s="41"/>
      <c r="M58" s="52"/>
      <c r="N58" s="53"/>
      <c r="O58" s="52"/>
      <c r="P58" s="33"/>
      <c r="Q58" s="33"/>
      <c r="R58" s="48"/>
      <c r="S58" s="48"/>
      <c r="T58" s="48"/>
      <c r="U58" s="43">
        <f t="shared" si="25"/>
        <v>0</v>
      </c>
      <c r="V58" s="48"/>
      <c r="W58" s="48"/>
      <c r="X58" s="48"/>
      <c r="Y58" s="43">
        <f t="shared" si="26"/>
        <v>0</v>
      </c>
      <c r="Z58" s="48"/>
      <c r="AA58" s="48"/>
      <c r="AB58" s="48"/>
      <c r="AC58" s="43">
        <f t="shared" si="27"/>
        <v>0</v>
      </c>
      <c r="AD58" s="48"/>
      <c r="AE58" s="48"/>
      <c r="AF58" s="64">
        <v>32730000</v>
      </c>
      <c r="AG58" s="43">
        <f t="shared" si="28"/>
        <v>32730000</v>
      </c>
      <c r="AH58" s="43">
        <f t="shared" si="29"/>
        <v>32730000</v>
      </c>
      <c r="AI58" s="59">
        <f t="shared" si="30"/>
        <v>2.1155929477649601E-2</v>
      </c>
      <c r="AJ58" s="59">
        <f t="shared" si="31"/>
        <v>1.93743579987123E-3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24.95" customHeight="1" outlineLevel="1">
      <c r="A59" s="26">
        <v>13</v>
      </c>
      <c r="B59" s="26"/>
      <c r="C59" s="41" t="s">
        <v>203</v>
      </c>
      <c r="D59" s="40" t="s">
        <v>187</v>
      </c>
      <c r="E59" s="75" t="s">
        <v>204</v>
      </c>
      <c r="F59" s="69" t="s">
        <v>120</v>
      </c>
      <c r="G59" s="33" t="s">
        <v>121</v>
      </c>
      <c r="H59" s="34"/>
      <c r="I59" s="34"/>
      <c r="J59" s="114"/>
      <c r="K59" s="64">
        <v>75180000</v>
      </c>
      <c r="L59" s="41"/>
      <c r="M59" s="52"/>
      <c r="N59" s="53"/>
      <c r="O59" s="52"/>
      <c r="P59" s="33"/>
      <c r="Q59" s="33"/>
      <c r="R59" s="48"/>
      <c r="S59" s="48"/>
      <c r="T59" s="48"/>
      <c r="U59" s="43">
        <f t="shared" si="25"/>
        <v>0</v>
      </c>
      <c r="V59" s="48"/>
      <c r="W59" s="48"/>
      <c r="X59" s="48"/>
      <c r="Y59" s="43">
        <f t="shared" si="26"/>
        <v>0</v>
      </c>
      <c r="Z59" s="48"/>
      <c r="AA59" s="48"/>
      <c r="AB59" s="48"/>
      <c r="AC59" s="43">
        <f t="shared" si="27"/>
        <v>0</v>
      </c>
      <c r="AD59" s="48"/>
      <c r="AE59" s="48"/>
      <c r="AF59" s="64">
        <v>75180000</v>
      </c>
      <c r="AG59" s="43">
        <f t="shared" si="28"/>
        <v>75180000</v>
      </c>
      <c r="AH59" s="43">
        <f t="shared" si="29"/>
        <v>75180000</v>
      </c>
      <c r="AI59" s="59">
        <f t="shared" si="30"/>
        <v>4.8594646444536899E-2</v>
      </c>
      <c r="AJ59" s="59">
        <f t="shared" si="31"/>
        <v>4.4502420847637898E-3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outlineLevel="1">
      <c r="A60" s="26">
        <v>14</v>
      </c>
      <c r="B60" s="26"/>
      <c r="C60" s="41" t="s">
        <v>205</v>
      </c>
      <c r="D60" s="40" t="s">
        <v>180</v>
      </c>
      <c r="E60" s="75" t="s">
        <v>206</v>
      </c>
      <c r="F60" s="69" t="s">
        <v>120</v>
      </c>
      <c r="G60" s="33" t="s">
        <v>121</v>
      </c>
      <c r="H60" s="34"/>
      <c r="I60" s="34"/>
      <c r="J60" s="114"/>
      <c r="K60" s="64">
        <v>84800000</v>
      </c>
      <c r="L60" s="41"/>
      <c r="M60" s="52"/>
      <c r="N60" s="53"/>
      <c r="O60" s="52"/>
      <c r="P60" s="33"/>
      <c r="Q60" s="33"/>
      <c r="R60" s="48"/>
      <c r="S60" s="48"/>
      <c r="T60" s="48"/>
      <c r="U60" s="43">
        <f t="shared" si="25"/>
        <v>0</v>
      </c>
      <c r="V60" s="48"/>
      <c r="W60" s="48"/>
      <c r="X60" s="48"/>
      <c r="Y60" s="43">
        <f t="shared" si="26"/>
        <v>0</v>
      </c>
      <c r="Z60" s="48"/>
      <c r="AA60" s="48"/>
      <c r="AB60" s="48"/>
      <c r="AC60" s="43">
        <f t="shared" si="27"/>
        <v>0</v>
      </c>
      <c r="AD60" s="48"/>
      <c r="AE60" s="48"/>
      <c r="AF60" s="64">
        <v>84800000</v>
      </c>
      <c r="AG60" s="43">
        <f t="shared" si="28"/>
        <v>84800000</v>
      </c>
      <c r="AH60" s="43">
        <f t="shared" si="29"/>
        <v>84800000</v>
      </c>
      <c r="AI60" s="59">
        <f t="shared" si="30"/>
        <v>5.4812796202404E-2</v>
      </c>
      <c r="AJ60" s="59">
        <f t="shared" si="31"/>
        <v>5.0196931203507498E-3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24.95" customHeight="1" outlineLevel="1">
      <c r="A61" s="26">
        <v>15</v>
      </c>
      <c r="B61" s="26"/>
      <c r="C61" s="41" t="s">
        <v>207</v>
      </c>
      <c r="D61" s="40">
        <v>45912</v>
      </c>
      <c r="E61" s="75" t="s">
        <v>208</v>
      </c>
      <c r="F61" s="69" t="s">
        <v>120</v>
      </c>
      <c r="G61" s="33" t="s">
        <v>121</v>
      </c>
      <c r="H61" s="34"/>
      <c r="I61" s="34"/>
      <c r="J61" s="114"/>
      <c r="K61" s="64">
        <v>39585000</v>
      </c>
      <c r="L61" s="41"/>
      <c r="M61" s="52"/>
      <c r="N61" s="53"/>
      <c r="O61" s="52"/>
      <c r="P61" s="33"/>
      <c r="Q61" s="33"/>
      <c r="R61" s="48"/>
      <c r="S61" s="48"/>
      <c r="T61" s="48"/>
      <c r="U61" s="43">
        <f t="shared" si="25"/>
        <v>0</v>
      </c>
      <c r="V61" s="48"/>
      <c r="W61" s="48"/>
      <c r="X61" s="48"/>
      <c r="Y61" s="43">
        <f t="shared" si="26"/>
        <v>0</v>
      </c>
      <c r="Z61" s="48"/>
      <c r="AA61" s="48"/>
      <c r="AB61" s="48"/>
      <c r="AC61" s="43">
        <f t="shared" si="27"/>
        <v>0</v>
      </c>
      <c r="AD61" s="48"/>
      <c r="AE61" s="48"/>
      <c r="AF61" s="64">
        <v>39585000</v>
      </c>
      <c r="AG61" s="43">
        <f t="shared" si="28"/>
        <v>39585000</v>
      </c>
      <c r="AH61" s="43">
        <f t="shared" si="29"/>
        <v>39585000</v>
      </c>
      <c r="AI61" s="59">
        <f t="shared" si="30"/>
        <v>2.5586845963115099E-2</v>
      </c>
      <c r="AJ61" s="59">
        <f t="shared" si="31"/>
        <v>2.3432140585977002E-3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>
      <c r="A62" s="26">
        <v>16</v>
      </c>
      <c r="B62" s="26"/>
      <c r="C62" s="41" t="s">
        <v>209</v>
      </c>
      <c r="D62" s="40" t="s">
        <v>210</v>
      </c>
      <c r="E62" s="75" t="s">
        <v>211</v>
      </c>
      <c r="F62" s="69" t="s">
        <v>120</v>
      </c>
      <c r="G62" s="33" t="s">
        <v>121</v>
      </c>
      <c r="H62" s="34"/>
      <c r="I62" s="34"/>
      <c r="J62" s="114"/>
      <c r="K62" s="64">
        <v>32730000</v>
      </c>
      <c r="L62" s="41"/>
      <c r="M62" s="52"/>
      <c r="N62" s="53"/>
      <c r="O62" s="52"/>
      <c r="P62" s="33"/>
      <c r="Q62" s="33"/>
      <c r="R62" s="48"/>
      <c r="S62" s="48"/>
      <c r="T62" s="48"/>
      <c r="U62" s="43">
        <f t="shared" si="25"/>
        <v>0</v>
      </c>
      <c r="V62" s="48"/>
      <c r="W62" s="48"/>
      <c r="X62" s="48"/>
      <c r="Y62" s="43">
        <f t="shared" si="26"/>
        <v>0</v>
      </c>
      <c r="Z62" s="48"/>
      <c r="AA62" s="48"/>
      <c r="AB62" s="48"/>
      <c r="AC62" s="43">
        <f t="shared" si="27"/>
        <v>0</v>
      </c>
      <c r="AD62" s="48"/>
      <c r="AE62" s="48"/>
      <c r="AF62" s="64">
        <v>32730000</v>
      </c>
      <c r="AG62" s="43">
        <f t="shared" si="28"/>
        <v>32730000</v>
      </c>
      <c r="AH62" s="43">
        <f t="shared" si="29"/>
        <v>32730000</v>
      </c>
      <c r="AI62" s="59">
        <f t="shared" si="30"/>
        <v>2.1155929477649601E-2</v>
      </c>
      <c r="AJ62" s="59">
        <f t="shared" si="31"/>
        <v>1.93743579987123E-3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24.95" customHeight="1" outlineLevel="1">
      <c r="A63" s="26">
        <v>17</v>
      </c>
      <c r="B63" s="26"/>
      <c r="C63" s="41" t="s">
        <v>212</v>
      </c>
      <c r="D63" s="40" t="s">
        <v>187</v>
      </c>
      <c r="E63" s="75" t="s">
        <v>213</v>
      </c>
      <c r="F63" s="69" t="s">
        <v>120</v>
      </c>
      <c r="G63" s="33" t="s">
        <v>121</v>
      </c>
      <c r="H63" s="34"/>
      <c r="I63" s="34"/>
      <c r="J63" s="114"/>
      <c r="K63" s="64">
        <v>69850000</v>
      </c>
      <c r="L63" s="41"/>
      <c r="M63" s="52"/>
      <c r="N63" s="53"/>
      <c r="O63" s="52"/>
      <c r="P63" s="33"/>
      <c r="Q63" s="33"/>
      <c r="R63" s="48"/>
      <c r="S63" s="48"/>
      <c r="T63" s="48"/>
      <c r="U63" s="43">
        <f t="shared" si="25"/>
        <v>0</v>
      </c>
      <c r="V63" s="48"/>
      <c r="W63" s="48"/>
      <c r="X63" s="48"/>
      <c r="Y63" s="43">
        <f t="shared" si="26"/>
        <v>0</v>
      </c>
      <c r="Z63" s="48"/>
      <c r="AA63" s="48"/>
      <c r="AB63" s="48"/>
      <c r="AC63" s="43">
        <f t="shared" si="27"/>
        <v>0</v>
      </c>
      <c r="AD63" s="48"/>
      <c r="AE63" s="48"/>
      <c r="AF63" s="64">
        <v>69850000</v>
      </c>
      <c r="AG63" s="43">
        <f t="shared" si="28"/>
        <v>69850000</v>
      </c>
      <c r="AH63" s="43">
        <f t="shared" si="29"/>
        <v>69850000</v>
      </c>
      <c r="AI63" s="59">
        <f t="shared" si="30"/>
        <v>4.5149455362475499E-2</v>
      </c>
      <c r="AJ63" s="59">
        <f t="shared" si="31"/>
        <v>4.13473542991156E-3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outlineLevel="1">
      <c r="A64" s="26">
        <v>18</v>
      </c>
      <c r="B64" s="26"/>
      <c r="C64" s="41" t="s">
        <v>214</v>
      </c>
      <c r="D64" s="40" t="s">
        <v>215</v>
      </c>
      <c r="E64" s="75" t="s">
        <v>216</v>
      </c>
      <c r="F64" s="69" t="s">
        <v>120</v>
      </c>
      <c r="G64" s="33" t="s">
        <v>121</v>
      </c>
      <c r="H64" s="34"/>
      <c r="I64" s="34"/>
      <c r="J64" s="114"/>
      <c r="K64" s="64">
        <v>32730000</v>
      </c>
      <c r="L64" s="41"/>
      <c r="M64" s="52"/>
      <c r="N64" s="53"/>
      <c r="O64" s="52"/>
      <c r="P64" s="33"/>
      <c r="Q64" s="33"/>
      <c r="R64" s="48"/>
      <c r="S64" s="48"/>
      <c r="T64" s="48"/>
      <c r="U64" s="43">
        <f t="shared" si="25"/>
        <v>0</v>
      </c>
      <c r="V64" s="48"/>
      <c r="W64" s="48"/>
      <c r="X64" s="48"/>
      <c r="Y64" s="43">
        <f t="shared" si="26"/>
        <v>0</v>
      </c>
      <c r="Z64" s="48"/>
      <c r="AA64" s="48"/>
      <c r="AB64" s="48"/>
      <c r="AC64" s="43">
        <f t="shared" si="27"/>
        <v>0</v>
      </c>
      <c r="AD64" s="48"/>
      <c r="AE64" s="48"/>
      <c r="AF64" s="64">
        <v>32730000</v>
      </c>
      <c r="AG64" s="43">
        <f t="shared" si="28"/>
        <v>32730000</v>
      </c>
      <c r="AH64" s="43">
        <f t="shared" si="29"/>
        <v>32730000</v>
      </c>
      <c r="AI64" s="59">
        <f t="shared" si="30"/>
        <v>2.1155929477649601E-2</v>
      </c>
      <c r="AJ64" s="59">
        <f t="shared" si="31"/>
        <v>1.93743579987123E-3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24.95" customHeight="1" outlineLevel="1">
      <c r="A65" s="26">
        <v>19</v>
      </c>
      <c r="B65" s="26"/>
      <c r="C65" s="41" t="s">
        <v>217</v>
      </c>
      <c r="D65" s="40">
        <v>45973</v>
      </c>
      <c r="E65" s="75" t="s">
        <v>218</v>
      </c>
      <c r="F65" s="69" t="s">
        <v>120</v>
      </c>
      <c r="G65" s="33" t="s">
        <v>121</v>
      </c>
      <c r="H65" s="34"/>
      <c r="I65" s="34"/>
      <c r="J65" s="114"/>
      <c r="K65" s="64">
        <v>32730000</v>
      </c>
      <c r="L65" s="41"/>
      <c r="M65" s="52"/>
      <c r="N65" s="53"/>
      <c r="O65" s="52"/>
      <c r="P65" s="33"/>
      <c r="Q65" s="33"/>
      <c r="R65" s="48"/>
      <c r="S65" s="48"/>
      <c r="T65" s="48"/>
      <c r="U65" s="43">
        <f t="shared" si="25"/>
        <v>0</v>
      </c>
      <c r="V65" s="48"/>
      <c r="W65" s="48"/>
      <c r="X65" s="48"/>
      <c r="Y65" s="43">
        <f t="shared" si="26"/>
        <v>0</v>
      </c>
      <c r="Z65" s="48"/>
      <c r="AA65" s="48"/>
      <c r="AB65" s="48"/>
      <c r="AC65" s="43">
        <f t="shared" si="27"/>
        <v>0</v>
      </c>
      <c r="AD65" s="48"/>
      <c r="AE65" s="48"/>
      <c r="AF65" s="64">
        <v>32730000</v>
      </c>
      <c r="AG65" s="43">
        <f t="shared" si="28"/>
        <v>32730000</v>
      </c>
      <c r="AH65" s="43">
        <f t="shared" si="29"/>
        <v>32730000</v>
      </c>
      <c r="AI65" s="59">
        <f t="shared" si="30"/>
        <v>2.1155929477649601E-2</v>
      </c>
      <c r="AJ65" s="59">
        <f t="shared" si="31"/>
        <v>1.93743579987123E-3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>
      <c r="A66" s="26">
        <v>20</v>
      </c>
      <c r="B66" s="26"/>
      <c r="C66" s="41" t="s">
        <v>219</v>
      </c>
      <c r="D66" s="40">
        <v>45912</v>
      </c>
      <c r="E66" s="75" t="s">
        <v>220</v>
      </c>
      <c r="F66" s="69" t="s">
        <v>120</v>
      </c>
      <c r="G66" s="33" t="s">
        <v>121</v>
      </c>
      <c r="H66" s="34"/>
      <c r="I66" s="34"/>
      <c r="J66" s="114"/>
      <c r="K66" s="64">
        <v>38010000</v>
      </c>
      <c r="L66" s="41"/>
      <c r="M66" s="52"/>
      <c r="N66" s="53"/>
      <c r="O66" s="52"/>
      <c r="P66" s="33"/>
      <c r="Q66" s="33"/>
      <c r="R66" s="48"/>
      <c r="S66" s="48"/>
      <c r="T66" s="48"/>
      <c r="U66" s="43">
        <f t="shared" si="25"/>
        <v>0</v>
      </c>
      <c r="V66" s="48"/>
      <c r="W66" s="48"/>
      <c r="X66" s="48"/>
      <c r="Y66" s="43">
        <f t="shared" si="26"/>
        <v>0</v>
      </c>
      <c r="Z66" s="48"/>
      <c r="AA66" s="48"/>
      <c r="AB66" s="48"/>
      <c r="AC66" s="43">
        <f t="shared" si="27"/>
        <v>0</v>
      </c>
      <c r="AD66" s="48"/>
      <c r="AE66" s="48"/>
      <c r="AF66" s="64">
        <v>38010000</v>
      </c>
      <c r="AG66" s="43">
        <f t="shared" si="28"/>
        <v>38010000</v>
      </c>
      <c r="AH66" s="43">
        <f t="shared" si="29"/>
        <v>38010000</v>
      </c>
      <c r="AI66" s="59">
        <f t="shared" si="30"/>
        <v>2.4568801694025699E-2</v>
      </c>
      <c r="AJ66" s="59">
        <f t="shared" si="31"/>
        <v>2.24998273000628E-3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24.95" customHeight="1" outlineLevel="1">
      <c r="A67" s="26">
        <v>21</v>
      </c>
      <c r="B67" s="26"/>
      <c r="C67" s="41" t="s">
        <v>221</v>
      </c>
      <c r="D67" s="40" t="s">
        <v>198</v>
      </c>
      <c r="E67" s="75" t="s">
        <v>222</v>
      </c>
      <c r="F67" s="69" t="s">
        <v>120</v>
      </c>
      <c r="G67" s="33" t="s">
        <v>121</v>
      </c>
      <c r="H67" s="34"/>
      <c r="I67" s="34"/>
      <c r="J67" s="114"/>
      <c r="K67" s="64">
        <v>32730000</v>
      </c>
      <c r="L67" s="41"/>
      <c r="M67" s="52"/>
      <c r="N67" s="53"/>
      <c r="O67" s="52"/>
      <c r="P67" s="33"/>
      <c r="Q67" s="33"/>
      <c r="R67" s="48"/>
      <c r="S67" s="48"/>
      <c r="T67" s="48"/>
      <c r="U67" s="43">
        <f t="shared" si="25"/>
        <v>0</v>
      </c>
      <c r="V67" s="48"/>
      <c r="W67" s="48"/>
      <c r="X67" s="48"/>
      <c r="Y67" s="43">
        <f t="shared" si="26"/>
        <v>0</v>
      </c>
      <c r="Z67" s="48"/>
      <c r="AA67" s="48"/>
      <c r="AB67" s="48"/>
      <c r="AC67" s="43">
        <f t="shared" si="27"/>
        <v>0</v>
      </c>
      <c r="AD67" s="48"/>
      <c r="AE67" s="48"/>
      <c r="AF67" s="64">
        <v>32730000</v>
      </c>
      <c r="AG67" s="43">
        <f t="shared" si="28"/>
        <v>32730000</v>
      </c>
      <c r="AH67" s="43">
        <f t="shared" si="29"/>
        <v>32730000</v>
      </c>
      <c r="AI67" s="59">
        <f t="shared" si="30"/>
        <v>2.1155929477649601E-2</v>
      </c>
      <c r="AJ67" s="59">
        <f t="shared" si="31"/>
        <v>1.93743579987123E-3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outlineLevel="1">
      <c r="A68" s="26">
        <v>22</v>
      </c>
      <c r="B68" s="26"/>
      <c r="C68" s="41" t="s">
        <v>223</v>
      </c>
      <c r="D68" s="40">
        <v>45941</v>
      </c>
      <c r="E68" s="75" t="s">
        <v>224</v>
      </c>
      <c r="F68" s="69" t="s">
        <v>120</v>
      </c>
      <c r="G68" s="33" t="s">
        <v>121</v>
      </c>
      <c r="H68" s="34"/>
      <c r="I68" s="34"/>
      <c r="J68" s="114"/>
      <c r="K68" s="64">
        <v>32730000</v>
      </c>
      <c r="L68" s="41"/>
      <c r="M68" s="52"/>
      <c r="N68" s="53"/>
      <c r="O68" s="52"/>
      <c r="P68" s="33"/>
      <c r="Q68" s="33"/>
      <c r="R68" s="48"/>
      <c r="S68" s="48"/>
      <c r="T68" s="48"/>
      <c r="U68" s="43">
        <f t="shared" si="25"/>
        <v>0</v>
      </c>
      <c r="V68" s="48"/>
      <c r="W68" s="48"/>
      <c r="X68" s="48"/>
      <c r="Y68" s="43">
        <f t="shared" si="26"/>
        <v>0</v>
      </c>
      <c r="Z68" s="48"/>
      <c r="AA68" s="48"/>
      <c r="AB68" s="48"/>
      <c r="AC68" s="43">
        <f t="shared" si="27"/>
        <v>0</v>
      </c>
      <c r="AD68" s="48"/>
      <c r="AE68" s="48"/>
      <c r="AF68" s="64">
        <v>32730000</v>
      </c>
      <c r="AG68" s="43">
        <f t="shared" si="28"/>
        <v>32730000</v>
      </c>
      <c r="AH68" s="43">
        <f t="shared" si="29"/>
        <v>32730000</v>
      </c>
      <c r="AI68" s="59">
        <f t="shared" si="30"/>
        <v>2.1155929477649601E-2</v>
      </c>
      <c r="AJ68" s="59">
        <f t="shared" si="31"/>
        <v>1.93743579987123E-3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24.95" customHeight="1" outlineLevel="1">
      <c r="A69" s="26">
        <v>23</v>
      </c>
      <c r="B69" s="26"/>
      <c r="C69" s="41" t="s">
        <v>225</v>
      </c>
      <c r="D69" s="40">
        <v>46002</v>
      </c>
      <c r="E69" s="75" t="s">
        <v>226</v>
      </c>
      <c r="F69" s="69" t="s">
        <v>120</v>
      </c>
      <c r="G69" s="33" t="s">
        <v>121</v>
      </c>
      <c r="H69" s="38"/>
      <c r="I69" s="34"/>
      <c r="J69" s="114"/>
      <c r="K69" s="64">
        <v>32730000</v>
      </c>
      <c r="L69" s="41"/>
      <c r="M69" s="52"/>
      <c r="N69" s="53"/>
      <c r="O69" s="52"/>
      <c r="P69" s="33"/>
      <c r="Q69" s="33"/>
      <c r="R69" s="48"/>
      <c r="S69" s="48"/>
      <c r="T69" s="48"/>
      <c r="U69" s="43">
        <f t="shared" si="25"/>
        <v>0</v>
      </c>
      <c r="V69" s="48"/>
      <c r="W69" s="48"/>
      <c r="X69" s="48"/>
      <c r="Y69" s="43">
        <f t="shared" si="26"/>
        <v>0</v>
      </c>
      <c r="Z69" s="48"/>
      <c r="AA69" s="48"/>
      <c r="AB69" s="48"/>
      <c r="AC69" s="43">
        <f t="shared" si="27"/>
        <v>0</v>
      </c>
      <c r="AD69" s="48"/>
      <c r="AE69" s="48"/>
      <c r="AF69" s="64">
        <v>32730000</v>
      </c>
      <c r="AG69" s="43">
        <f t="shared" si="28"/>
        <v>32730000</v>
      </c>
      <c r="AH69" s="43">
        <f t="shared" si="29"/>
        <v>32730000</v>
      </c>
      <c r="AI69" s="59">
        <f t="shared" si="30"/>
        <v>2.1155929477649601E-2</v>
      </c>
      <c r="AJ69" s="59">
        <f t="shared" si="31"/>
        <v>1.93743579987123E-3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>
      <c r="A70" s="26">
        <v>24</v>
      </c>
      <c r="B70" s="26"/>
      <c r="C70" s="41" t="s">
        <v>227</v>
      </c>
      <c r="D70" s="40">
        <v>45912</v>
      </c>
      <c r="E70" s="75" t="s">
        <v>228</v>
      </c>
      <c r="F70" s="69" t="s">
        <v>120</v>
      </c>
      <c r="G70" s="33" t="s">
        <v>121</v>
      </c>
      <c r="H70" s="38"/>
      <c r="I70" s="34"/>
      <c r="J70" s="114"/>
      <c r="K70" s="64">
        <v>32730000</v>
      </c>
      <c r="L70" s="41"/>
      <c r="M70" s="52"/>
      <c r="N70" s="53"/>
      <c r="O70" s="52"/>
      <c r="P70" s="33"/>
      <c r="Q70" s="33"/>
      <c r="R70" s="48"/>
      <c r="S70" s="48"/>
      <c r="T70" s="48"/>
      <c r="U70" s="43">
        <f t="shared" si="25"/>
        <v>0</v>
      </c>
      <c r="V70" s="48"/>
      <c r="W70" s="48"/>
      <c r="X70" s="48"/>
      <c r="Y70" s="43">
        <f t="shared" si="26"/>
        <v>0</v>
      </c>
      <c r="Z70" s="48"/>
      <c r="AA70" s="48"/>
      <c r="AB70" s="48"/>
      <c r="AC70" s="43">
        <f t="shared" si="27"/>
        <v>0</v>
      </c>
      <c r="AD70" s="48"/>
      <c r="AE70" s="48"/>
      <c r="AF70" s="64">
        <v>32730000</v>
      </c>
      <c r="AG70" s="43">
        <f t="shared" si="28"/>
        <v>32730000</v>
      </c>
      <c r="AH70" s="43">
        <f t="shared" si="29"/>
        <v>32730000</v>
      </c>
      <c r="AI70" s="59">
        <f t="shared" si="30"/>
        <v>2.1155929477649601E-2</v>
      </c>
      <c r="AJ70" s="59">
        <f t="shared" si="31"/>
        <v>1.93743579987123E-3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24.95" customHeight="1" outlineLevel="1">
      <c r="A71" s="26">
        <v>25</v>
      </c>
      <c r="B71" s="26"/>
      <c r="C71" s="41" t="s">
        <v>229</v>
      </c>
      <c r="D71" s="40">
        <v>45728</v>
      </c>
      <c r="E71" s="75" t="s">
        <v>230</v>
      </c>
      <c r="F71" s="69" t="s">
        <v>120</v>
      </c>
      <c r="G71" s="33" t="s">
        <v>121</v>
      </c>
      <c r="H71" s="38"/>
      <c r="I71" s="34"/>
      <c r="J71" s="114"/>
      <c r="K71" s="64">
        <v>32730000</v>
      </c>
      <c r="L71" s="41"/>
      <c r="M71" s="52"/>
      <c r="N71" s="53"/>
      <c r="O71" s="52"/>
      <c r="P71" s="33"/>
      <c r="Q71" s="33"/>
      <c r="R71" s="48"/>
      <c r="S71" s="48"/>
      <c r="T71" s="48"/>
      <c r="U71" s="43">
        <f t="shared" si="25"/>
        <v>0</v>
      </c>
      <c r="V71" s="48"/>
      <c r="W71" s="48"/>
      <c r="X71" s="48"/>
      <c r="Y71" s="43">
        <f t="shared" si="26"/>
        <v>0</v>
      </c>
      <c r="Z71" s="48"/>
      <c r="AA71" s="48"/>
      <c r="AB71" s="48"/>
      <c r="AC71" s="43">
        <f t="shared" si="27"/>
        <v>0</v>
      </c>
      <c r="AD71" s="48"/>
      <c r="AE71" s="48"/>
      <c r="AF71" s="64">
        <v>32730000</v>
      </c>
      <c r="AG71" s="43">
        <f t="shared" si="28"/>
        <v>32730000</v>
      </c>
      <c r="AH71" s="43">
        <f t="shared" si="29"/>
        <v>32730000</v>
      </c>
      <c r="AI71" s="59">
        <f t="shared" si="30"/>
        <v>2.1155929477649601E-2</v>
      </c>
      <c r="AJ71" s="59">
        <f t="shared" si="31"/>
        <v>1.93743579987123E-3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outlineLevel="1">
      <c r="A72" s="26">
        <v>26</v>
      </c>
      <c r="B72" s="26"/>
      <c r="C72" s="41" t="s">
        <v>231</v>
      </c>
      <c r="D72" s="40" t="s">
        <v>201</v>
      </c>
      <c r="E72" s="75" t="s">
        <v>232</v>
      </c>
      <c r="F72" s="69" t="s">
        <v>120</v>
      </c>
      <c r="G72" s="33" t="s">
        <v>121</v>
      </c>
      <c r="H72" s="38"/>
      <c r="I72" s="34"/>
      <c r="J72" s="114"/>
      <c r="K72" s="64">
        <v>32730000</v>
      </c>
      <c r="L72" s="41"/>
      <c r="M72" s="52"/>
      <c r="N72" s="53"/>
      <c r="O72" s="52"/>
      <c r="P72" s="33"/>
      <c r="Q72" s="33"/>
      <c r="R72" s="48"/>
      <c r="S72" s="48"/>
      <c r="T72" s="48"/>
      <c r="U72" s="43">
        <f t="shared" si="25"/>
        <v>0</v>
      </c>
      <c r="V72" s="48"/>
      <c r="W72" s="48"/>
      <c r="X72" s="48"/>
      <c r="Y72" s="43">
        <f t="shared" si="26"/>
        <v>0</v>
      </c>
      <c r="Z72" s="48"/>
      <c r="AA72" s="48"/>
      <c r="AB72" s="48"/>
      <c r="AC72" s="43">
        <f t="shared" si="27"/>
        <v>0</v>
      </c>
      <c r="AD72" s="48"/>
      <c r="AE72" s="48"/>
      <c r="AF72" s="64">
        <v>32730000</v>
      </c>
      <c r="AG72" s="43">
        <f t="shared" si="28"/>
        <v>32730000</v>
      </c>
      <c r="AH72" s="43">
        <f t="shared" si="29"/>
        <v>32730000</v>
      </c>
      <c r="AI72" s="59">
        <f t="shared" si="30"/>
        <v>2.1155929477649601E-2</v>
      </c>
      <c r="AJ72" s="59">
        <f t="shared" si="31"/>
        <v>1.93743579987123E-3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24.95" customHeight="1" outlineLevel="1">
      <c r="A73" s="26">
        <v>27</v>
      </c>
      <c r="B73" s="26"/>
      <c r="C73" s="41" t="s">
        <v>233</v>
      </c>
      <c r="D73" s="40">
        <v>45941</v>
      </c>
      <c r="E73" s="75" t="s">
        <v>234</v>
      </c>
      <c r="F73" s="69" t="s">
        <v>120</v>
      </c>
      <c r="G73" s="33" t="s">
        <v>121</v>
      </c>
      <c r="H73" s="38"/>
      <c r="I73" s="34"/>
      <c r="J73" s="114"/>
      <c r="K73" s="64">
        <v>38010000</v>
      </c>
      <c r="L73" s="41"/>
      <c r="M73" s="52"/>
      <c r="N73" s="53"/>
      <c r="O73" s="52"/>
      <c r="P73" s="33"/>
      <c r="Q73" s="33"/>
      <c r="R73" s="48"/>
      <c r="S73" s="48"/>
      <c r="T73" s="48"/>
      <c r="U73" s="43">
        <f t="shared" si="25"/>
        <v>0</v>
      </c>
      <c r="V73" s="48"/>
      <c r="W73" s="48"/>
      <c r="X73" s="48"/>
      <c r="Y73" s="43">
        <f t="shared" si="26"/>
        <v>0</v>
      </c>
      <c r="Z73" s="48"/>
      <c r="AA73" s="48"/>
      <c r="AB73" s="48"/>
      <c r="AC73" s="43">
        <f t="shared" si="27"/>
        <v>0</v>
      </c>
      <c r="AD73" s="48"/>
      <c r="AE73" s="48"/>
      <c r="AF73" s="64">
        <v>38010000</v>
      </c>
      <c r="AG73" s="43">
        <f t="shared" si="28"/>
        <v>38010000</v>
      </c>
      <c r="AH73" s="43">
        <f t="shared" si="29"/>
        <v>38010000</v>
      </c>
      <c r="AI73" s="59">
        <f t="shared" si="30"/>
        <v>2.4568801694025699E-2</v>
      </c>
      <c r="AJ73" s="59">
        <f t="shared" si="31"/>
        <v>2.24998273000628E-3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>
      <c r="A74" s="26">
        <v>28</v>
      </c>
      <c r="B74" s="26"/>
      <c r="C74" s="41" t="s">
        <v>235</v>
      </c>
      <c r="D74" s="40" t="s">
        <v>210</v>
      </c>
      <c r="E74" s="75" t="s">
        <v>236</v>
      </c>
      <c r="F74" s="69" t="s">
        <v>120</v>
      </c>
      <c r="G74" s="33" t="s">
        <v>121</v>
      </c>
      <c r="H74" s="38"/>
      <c r="I74" s="34"/>
      <c r="J74" s="114"/>
      <c r="K74" s="64">
        <v>32730000</v>
      </c>
      <c r="L74" s="41"/>
      <c r="M74" s="52"/>
      <c r="N74" s="53"/>
      <c r="O74" s="52"/>
      <c r="P74" s="33"/>
      <c r="Q74" s="33"/>
      <c r="R74" s="48"/>
      <c r="S74" s="48"/>
      <c r="T74" s="48"/>
      <c r="U74" s="43">
        <f t="shared" si="25"/>
        <v>0</v>
      </c>
      <c r="V74" s="48"/>
      <c r="W74" s="48"/>
      <c r="X74" s="48"/>
      <c r="Y74" s="43">
        <f t="shared" si="26"/>
        <v>0</v>
      </c>
      <c r="Z74" s="48"/>
      <c r="AA74" s="48"/>
      <c r="AB74" s="48"/>
      <c r="AC74" s="43">
        <f t="shared" si="27"/>
        <v>0</v>
      </c>
      <c r="AD74" s="48"/>
      <c r="AE74" s="48"/>
      <c r="AF74" s="64">
        <v>32730000</v>
      </c>
      <c r="AG74" s="43">
        <f t="shared" si="28"/>
        <v>32730000</v>
      </c>
      <c r="AH74" s="43">
        <f t="shared" si="29"/>
        <v>32730000</v>
      </c>
      <c r="AI74" s="59">
        <f t="shared" si="30"/>
        <v>2.1155929477649601E-2</v>
      </c>
      <c r="AJ74" s="59">
        <f t="shared" si="31"/>
        <v>1.93743579987123E-3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4.95" customHeight="1" outlineLevel="1">
      <c r="A75" s="26">
        <v>29</v>
      </c>
      <c r="B75" s="26"/>
      <c r="C75" s="41" t="s">
        <v>237</v>
      </c>
      <c r="D75" s="40">
        <v>45941</v>
      </c>
      <c r="E75" s="75" t="s">
        <v>238</v>
      </c>
      <c r="F75" s="69" t="s">
        <v>120</v>
      </c>
      <c r="G75" s="33" t="s">
        <v>121</v>
      </c>
      <c r="H75" s="38"/>
      <c r="I75" s="34"/>
      <c r="J75" s="114"/>
      <c r="K75" s="64">
        <v>32730000</v>
      </c>
      <c r="L75" s="41"/>
      <c r="M75" s="52"/>
      <c r="N75" s="53"/>
      <c r="O75" s="52"/>
      <c r="P75" s="33"/>
      <c r="Q75" s="33"/>
      <c r="R75" s="48"/>
      <c r="S75" s="48"/>
      <c r="T75" s="48"/>
      <c r="U75" s="43">
        <f t="shared" si="25"/>
        <v>0</v>
      </c>
      <c r="V75" s="48"/>
      <c r="W75" s="48"/>
      <c r="X75" s="48"/>
      <c r="Y75" s="43">
        <f t="shared" si="26"/>
        <v>0</v>
      </c>
      <c r="Z75" s="48"/>
      <c r="AA75" s="48"/>
      <c r="AB75" s="48"/>
      <c r="AC75" s="43">
        <f t="shared" si="27"/>
        <v>0</v>
      </c>
      <c r="AD75" s="48"/>
      <c r="AE75" s="48"/>
      <c r="AF75" s="64">
        <v>32730000</v>
      </c>
      <c r="AG75" s="43">
        <f t="shared" si="28"/>
        <v>32730000</v>
      </c>
      <c r="AH75" s="43">
        <f t="shared" si="29"/>
        <v>32730000</v>
      </c>
      <c r="AI75" s="59">
        <f t="shared" si="30"/>
        <v>2.1155929477649601E-2</v>
      </c>
      <c r="AJ75" s="59">
        <f t="shared" si="31"/>
        <v>1.93743579987123E-3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24.95" customHeight="1" outlineLevel="1">
      <c r="A76" s="26">
        <v>30</v>
      </c>
      <c r="B76" s="26"/>
      <c r="C76" s="41" t="s">
        <v>239</v>
      </c>
      <c r="D76" s="40">
        <v>45941</v>
      </c>
      <c r="E76" s="75" t="s">
        <v>240</v>
      </c>
      <c r="F76" s="69" t="s">
        <v>120</v>
      </c>
      <c r="G76" s="33" t="s">
        <v>121</v>
      </c>
      <c r="H76" s="38"/>
      <c r="I76" s="34"/>
      <c r="J76" s="114"/>
      <c r="K76" s="64">
        <v>32730000</v>
      </c>
      <c r="L76" s="41"/>
      <c r="M76" s="52"/>
      <c r="N76" s="53"/>
      <c r="O76" s="52"/>
      <c r="P76" s="33"/>
      <c r="Q76" s="33"/>
      <c r="R76" s="48"/>
      <c r="S76" s="48"/>
      <c r="T76" s="48"/>
      <c r="U76" s="43">
        <f t="shared" si="25"/>
        <v>0</v>
      </c>
      <c r="V76" s="48"/>
      <c r="W76" s="48"/>
      <c r="X76" s="48"/>
      <c r="Y76" s="43">
        <f t="shared" si="26"/>
        <v>0</v>
      </c>
      <c r="Z76" s="48"/>
      <c r="AA76" s="48"/>
      <c r="AB76" s="48"/>
      <c r="AC76" s="43">
        <f t="shared" si="27"/>
        <v>0</v>
      </c>
      <c r="AD76" s="48"/>
      <c r="AE76" s="48"/>
      <c r="AF76" s="64">
        <v>32730000</v>
      </c>
      <c r="AG76" s="43">
        <f t="shared" si="28"/>
        <v>32730000</v>
      </c>
      <c r="AH76" s="43">
        <f t="shared" si="29"/>
        <v>32730000</v>
      </c>
      <c r="AI76" s="59">
        <f t="shared" si="30"/>
        <v>2.1155929477649601E-2</v>
      </c>
      <c r="AJ76" s="59">
        <f t="shared" si="31"/>
        <v>1.93743579987123E-3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24.95" customHeight="1" outlineLevel="1">
      <c r="A77" s="26">
        <v>31</v>
      </c>
      <c r="B77" s="26"/>
      <c r="C77" s="41" t="s">
        <v>241</v>
      </c>
      <c r="D77" s="40">
        <v>45728</v>
      </c>
      <c r="E77" s="75" t="s">
        <v>242</v>
      </c>
      <c r="F77" s="69" t="s">
        <v>120</v>
      </c>
      <c r="G77" s="33" t="s">
        <v>121</v>
      </c>
      <c r="H77" s="38"/>
      <c r="I77" s="34"/>
      <c r="J77" s="114"/>
      <c r="K77" s="64">
        <v>38010000</v>
      </c>
      <c r="L77" s="41"/>
      <c r="M77" s="52"/>
      <c r="N77" s="53"/>
      <c r="O77" s="52"/>
      <c r="P77" s="33"/>
      <c r="Q77" s="33"/>
      <c r="R77" s="48"/>
      <c r="S77" s="48"/>
      <c r="T77" s="48"/>
      <c r="U77" s="43">
        <f t="shared" si="25"/>
        <v>0</v>
      </c>
      <c r="V77" s="48"/>
      <c r="W77" s="48"/>
      <c r="X77" s="48"/>
      <c r="Y77" s="43">
        <f t="shared" si="26"/>
        <v>0</v>
      </c>
      <c r="Z77" s="48"/>
      <c r="AA77" s="48"/>
      <c r="AB77" s="48"/>
      <c r="AC77" s="43">
        <f t="shared" si="27"/>
        <v>0</v>
      </c>
      <c r="AD77" s="48"/>
      <c r="AE77" s="48"/>
      <c r="AF77" s="64">
        <v>38010000</v>
      </c>
      <c r="AG77" s="43">
        <f t="shared" si="28"/>
        <v>38010000</v>
      </c>
      <c r="AH77" s="43">
        <f t="shared" si="29"/>
        <v>38010000</v>
      </c>
      <c r="AI77" s="59">
        <f t="shared" si="30"/>
        <v>2.4568801694025699E-2</v>
      </c>
      <c r="AJ77" s="59">
        <f t="shared" si="31"/>
        <v>2.24998273000628E-3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24.95" customHeight="1" outlineLevel="1">
      <c r="A78" s="26">
        <v>32</v>
      </c>
      <c r="B78" s="26"/>
      <c r="C78" s="41" t="s">
        <v>243</v>
      </c>
      <c r="D78" s="40">
        <v>45728</v>
      </c>
      <c r="E78" s="75" t="s">
        <v>244</v>
      </c>
      <c r="F78" s="69" t="s">
        <v>120</v>
      </c>
      <c r="G78" s="33" t="s">
        <v>121</v>
      </c>
      <c r="H78" s="38"/>
      <c r="I78" s="34"/>
      <c r="J78" s="114"/>
      <c r="K78" s="64">
        <v>38010000</v>
      </c>
      <c r="L78" s="41"/>
      <c r="M78" s="52"/>
      <c r="N78" s="53"/>
      <c r="O78" s="52"/>
      <c r="P78" s="33"/>
      <c r="Q78" s="33"/>
      <c r="R78" s="48"/>
      <c r="S78" s="48"/>
      <c r="T78" s="48"/>
      <c r="U78" s="43">
        <f t="shared" si="25"/>
        <v>0</v>
      </c>
      <c r="V78" s="48"/>
      <c r="W78" s="48"/>
      <c r="X78" s="48"/>
      <c r="Y78" s="43">
        <f t="shared" si="26"/>
        <v>0</v>
      </c>
      <c r="Z78" s="48"/>
      <c r="AA78" s="48"/>
      <c r="AB78" s="48"/>
      <c r="AC78" s="43">
        <f t="shared" si="27"/>
        <v>0</v>
      </c>
      <c r="AD78" s="48"/>
      <c r="AE78" s="48"/>
      <c r="AF78" s="64">
        <v>38010000</v>
      </c>
      <c r="AG78" s="43">
        <f t="shared" si="28"/>
        <v>38010000</v>
      </c>
      <c r="AH78" s="43">
        <f t="shared" si="29"/>
        <v>38010000</v>
      </c>
      <c r="AI78" s="59">
        <f t="shared" si="30"/>
        <v>2.4568801694025699E-2</v>
      </c>
      <c r="AJ78" s="59">
        <f t="shared" si="31"/>
        <v>2.24998273000628E-3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24.95" customHeight="1" outlineLevel="1">
      <c r="A79" s="26">
        <v>33</v>
      </c>
      <c r="B79" s="26"/>
      <c r="C79" s="41" t="s">
        <v>245</v>
      </c>
      <c r="D79" s="40">
        <v>45941</v>
      </c>
      <c r="E79" s="75" t="s">
        <v>246</v>
      </c>
      <c r="F79" s="69" t="s">
        <v>120</v>
      </c>
      <c r="G79" s="33" t="s">
        <v>121</v>
      </c>
      <c r="H79" s="38"/>
      <c r="I79" s="34"/>
      <c r="J79" s="114"/>
      <c r="K79" s="64">
        <v>32730000</v>
      </c>
      <c r="L79" s="41"/>
      <c r="M79" s="52"/>
      <c r="N79" s="53"/>
      <c r="O79" s="52"/>
      <c r="P79" s="33"/>
      <c r="Q79" s="33"/>
      <c r="R79" s="48"/>
      <c r="S79" s="48"/>
      <c r="T79" s="48"/>
      <c r="U79" s="43">
        <f t="shared" si="25"/>
        <v>0</v>
      </c>
      <c r="V79" s="48"/>
      <c r="W79" s="48"/>
      <c r="X79" s="48"/>
      <c r="Y79" s="43">
        <f t="shared" si="26"/>
        <v>0</v>
      </c>
      <c r="Z79" s="48"/>
      <c r="AA79" s="48"/>
      <c r="AB79" s="48"/>
      <c r="AC79" s="43">
        <f t="shared" si="27"/>
        <v>0</v>
      </c>
      <c r="AD79" s="48"/>
      <c r="AE79" s="48"/>
      <c r="AF79" s="64">
        <v>32730000</v>
      </c>
      <c r="AG79" s="43">
        <f t="shared" si="28"/>
        <v>32730000</v>
      </c>
      <c r="AH79" s="43">
        <f t="shared" si="29"/>
        <v>32730000</v>
      </c>
      <c r="AI79" s="59">
        <f t="shared" si="30"/>
        <v>2.1155929477649601E-2</v>
      </c>
      <c r="AJ79" s="59">
        <f t="shared" si="31"/>
        <v>1.93743579987123E-3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24.95" customHeight="1" outlineLevel="1">
      <c r="A80" s="26">
        <v>34</v>
      </c>
      <c r="B80" s="26"/>
      <c r="C80" s="41" t="s">
        <v>247</v>
      </c>
      <c r="D80" s="40">
        <v>45941</v>
      </c>
      <c r="E80" s="75" t="s">
        <v>248</v>
      </c>
      <c r="F80" s="69" t="s">
        <v>120</v>
      </c>
      <c r="G80" s="33" t="s">
        <v>121</v>
      </c>
      <c r="H80" s="38"/>
      <c r="I80" s="34"/>
      <c r="J80" s="114"/>
      <c r="K80" s="64">
        <v>32730000</v>
      </c>
      <c r="L80" s="41"/>
      <c r="M80" s="52"/>
      <c r="N80" s="53"/>
      <c r="O80" s="52"/>
      <c r="P80" s="33"/>
      <c r="Q80" s="33"/>
      <c r="R80" s="48"/>
      <c r="S80" s="48"/>
      <c r="T80" s="48"/>
      <c r="U80" s="43">
        <f t="shared" si="25"/>
        <v>0</v>
      </c>
      <c r="V80" s="48"/>
      <c r="W80" s="48"/>
      <c r="X80" s="48"/>
      <c r="Y80" s="43">
        <f t="shared" si="26"/>
        <v>0</v>
      </c>
      <c r="Z80" s="48"/>
      <c r="AA80" s="48"/>
      <c r="AB80" s="48"/>
      <c r="AC80" s="43">
        <f t="shared" si="27"/>
        <v>0</v>
      </c>
      <c r="AD80" s="48"/>
      <c r="AE80" s="48"/>
      <c r="AF80" s="64">
        <v>32730000</v>
      </c>
      <c r="AG80" s="43">
        <f t="shared" si="28"/>
        <v>32730000</v>
      </c>
      <c r="AH80" s="43">
        <f t="shared" si="29"/>
        <v>32730000</v>
      </c>
      <c r="AI80" s="59">
        <f t="shared" si="30"/>
        <v>2.1155929477649601E-2</v>
      </c>
      <c r="AJ80" s="59">
        <f t="shared" si="31"/>
        <v>1.93743579987123E-3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s="19" customFormat="1" ht="24.95" customHeight="1">
      <c r="A81" s="117" t="s">
        <v>56</v>
      </c>
      <c r="B81" s="117"/>
      <c r="C81" s="117"/>
      <c r="D81" s="117"/>
      <c r="E81" s="117"/>
      <c r="F81" s="117"/>
      <c r="G81" s="117"/>
      <c r="H81" s="117"/>
      <c r="I81" s="117"/>
      <c r="J81" s="49">
        <f>+J46</f>
        <v>1547084000</v>
      </c>
      <c r="K81" s="49">
        <f>SUM(K47:K80)</f>
        <v>1547084000</v>
      </c>
      <c r="L81" s="29"/>
      <c r="M81" s="49">
        <f>SUM(M47:M80)</f>
        <v>0</v>
      </c>
      <c r="N81" s="49">
        <f>SUM(N47:N80)</f>
        <v>0</v>
      </c>
      <c r="O81" s="49">
        <f>SUM(O47:O80)</f>
        <v>0</v>
      </c>
      <c r="P81" s="50"/>
      <c r="Q81" s="56"/>
      <c r="R81" s="49">
        <f t="shared" ref="R81:AH81" si="32">SUM(R47:R80)</f>
        <v>0</v>
      </c>
      <c r="S81" s="49">
        <f t="shared" si="32"/>
        <v>0</v>
      </c>
      <c r="T81" s="49">
        <f t="shared" si="32"/>
        <v>0</v>
      </c>
      <c r="U81" s="49">
        <f t="shared" si="32"/>
        <v>0</v>
      </c>
      <c r="V81" s="49">
        <f t="shared" si="32"/>
        <v>0</v>
      </c>
      <c r="W81" s="49">
        <f t="shared" si="32"/>
        <v>0</v>
      </c>
      <c r="X81" s="49">
        <f t="shared" si="32"/>
        <v>0</v>
      </c>
      <c r="Y81" s="49">
        <f t="shared" si="32"/>
        <v>0</v>
      </c>
      <c r="Z81" s="49">
        <f t="shared" si="32"/>
        <v>0</v>
      </c>
      <c r="AA81" s="49">
        <f t="shared" si="32"/>
        <v>0</v>
      </c>
      <c r="AB81" s="49">
        <f t="shared" si="32"/>
        <v>0</v>
      </c>
      <c r="AC81" s="49">
        <f t="shared" si="32"/>
        <v>0</v>
      </c>
      <c r="AD81" s="49">
        <f t="shared" si="32"/>
        <v>0</v>
      </c>
      <c r="AE81" s="49">
        <f t="shared" si="32"/>
        <v>0</v>
      </c>
      <c r="AF81" s="49">
        <f t="shared" si="32"/>
        <v>1547084000</v>
      </c>
      <c r="AG81" s="49">
        <f t="shared" si="32"/>
        <v>1547084000</v>
      </c>
      <c r="AH81" s="49">
        <f t="shared" si="32"/>
        <v>1547084000</v>
      </c>
      <c r="AI81" s="61">
        <f>IF(ISERROR(AH81/J81),0,AH81/J81)</f>
        <v>1</v>
      </c>
      <c r="AJ81" s="61">
        <f>IF(ISERROR(AH81/$AH$345),0,AH81/$AH$345)</f>
        <v>9.1578855087319902E-2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24.95" customHeight="1">
      <c r="A82" s="118" t="s">
        <v>57</v>
      </c>
      <c r="B82" s="118"/>
      <c r="C82" s="118"/>
      <c r="D82" s="118"/>
      <c r="E82" s="118"/>
      <c r="F82" s="23"/>
      <c r="G82" s="24"/>
      <c r="H82" s="25"/>
      <c r="I82" s="25"/>
      <c r="J82" s="113">
        <v>1583753000</v>
      </c>
      <c r="K82" s="43"/>
      <c r="L82" s="44"/>
      <c r="M82" s="45"/>
      <c r="N82" s="45"/>
      <c r="O82" s="45"/>
      <c r="P82" s="24"/>
      <c r="Q82" s="55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57"/>
      <c r="AJ82" s="58"/>
    </row>
    <row r="83" spans="1:106" ht="24.95" customHeight="1" outlineLevel="1">
      <c r="A83" s="26">
        <v>1</v>
      </c>
      <c r="B83" s="26"/>
      <c r="C83" s="33" t="s">
        <v>249</v>
      </c>
      <c r="D83" s="28">
        <v>46003</v>
      </c>
      <c r="E83" s="37" t="s">
        <v>250</v>
      </c>
      <c r="F83" s="69" t="s">
        <v>120</v>
      </c>
      <c r="G83" s="33" t="s">
        <v>121</v>
      </c>
      <c r="H83" s="28"/>
      <c r="I83" s="28"/>
      <c r="J83" s="114"/>
      <c r="K83" s="64">
        <v>36087426</v>
      </c>
      <c r="L83" s="27"/>
      <c r="M83" s="48"/>
      <c r="N83" s="48"/>
      <c r="O83" s="48"/>
      <c r="P83" s="27"/>
      <c r="Q83" s="27"/>
      <c r="R83" s="48"/>
      <c r="S83" s="48"/>
      <c r="T83" s="48"/>
      <c r="U83" s="43">
        <f>SUM(R83:T83)</f>
        <v>0</v>
      </c>
      <c r="V83" s="48"/>
      <c r="W83" s="48"/>
      <c r="X83" s="48"/>
      <c r="Y83" s="43">
        <f>SUM(V83:X83)</f>
        <v>0</v>
      </c>
      <c r="Z83" s="48"/>
      <c r="AA83" s="48"/>
      <c r="AB83" s="48"/>
      <c r="AC83" s="43">
        <f>SUM(Z83:AB83)</f>
        <v>0</v>
      </c>
      <c r="AD83" s="48"/>
      <c r="AE83" s="48"/>
      <c r="AF83" s="64">
        <v>36087426</v>
      </c>
      <c r="AG83" s="43">
        <f>SUM(AD83:AF83)</f>
        <v>36087426</v>
      </c>
      <c r="AH83" s="43">
        <f>SUM(U83,Y83,AC83,AG83)</f>
        <v>36087426</v>
      </c>
      <c r="AI83" s="59">
        <f>IF(ISERROR(AH83/$J$82),0,AH83/$J$82)</f>
        <v>2.2786019032008099E-2</v>
      </c>
      <c r="AJ83" s="59">
        <f>IF(ISERROR(AH83/$AH$345),"-",AH83/$AH$345)</f>
        <v>2.13617693423782E-3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24.95" customHeight="1" outlineLevel="1">
      <c r="A84" s="26">
        <v>2</v>
      </c>
      <c r="B84" s="26"/>
      <c r="C84" s="33" t="s">
        <v>251</v>
      </c>
      <c r="D84" s="28">
        <v>45728</v>
      </c>
      <c r="E84" s="37" t="s">
        <v>252</v>
      </c>
      <c r="F84" s="69" t="s">
        <v>120</v>
      </c>
      <c r="G84" s="33" t="s">
        <v>121</v>
      </c>
      <c r="H84" s="28"/>
      <c r="I84" s="28"/>
      <c r="J84" s="114"/>
      <c r="K84" s="64">
        <v>32400000</v>
      </c>
      <c r="L84" s="27"/>
      <c r="M84" s="48"/>
      <c r="N84" s="48"/>
      <c r="O84" s="48"/>
      <c r="P84" s="27"/>
      <c r="Q84" s="27"/>
      <c r="R84" s="48"/>
      <c r="S84" s="48"/>
      <c r="T84" s="48"/>
      <c r="U84" s="43">
        <f t="shared" ref="U84:U101" si="33">SUM(R84:T84)</f>
        <v>0</v>
      </c>
      <c r="V84" s="48"/>
      <c r="W84" s="48"/>
      <c r="X84" s="48"/>
      <c r="Y84" s="43">
        <f t="shared" ref="Y84:Y102" si="34">SUM(V84:X84)</f>
        <v>0</v>
      </c>
      <c r="Z84" s="48"/>
      <c r="AA84" s="48"/>
      <c r="AB84" s="48"/>
      <c r="AC84" s="43">
        <f t="shared" ref="AC84:AC102" si="35">SUM(Z84:AB84)</f>
        <v>0</v>
      </c>
      <c r="AD84" s="48"/>
      <c r="AE84" s="48"/>
      <c r="AF84" s="64">
        <v>32400000</v>
      </c>
      <c r="AG84" s="43">
        <f t="shared" ref="AG84:AG114" si="36">SUM(AD84:AF84)</f>
        <v>32400000</v>
      </c>
      <c r="AH84" s="43">
        <f t="shared" ref="AH84:AH114" si="37">SUM(U84,Y84,AC84,AG84)</f>
        <v>32400000</v>
      </c>
      <c r="AI84" s="59">
        <f t="shared" ref="AI84:AI114" si="38">IF(ISERROR(AH84/$J$82),0,AH84/$J$82)</f>
        <v>2.0457735518101601E-2</v>
      </c>
      <c r="AJ84" s="59">
        <f t="shared" ref="AJ84:AJ114" si="39">IF(ISERROR(AH84/$AH$345),"-",AH84/$AH$345)</f>
        <v>1.91790161673779E-3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24.95" customHeight="1" outlineLevel="1">
      <c r="A85" s="26">
        <v>3</v>
      </c>
      <c r="B85" s="26"/>
      <c r="C85" s="33" t="s">
        <v>253</v>
      </c>
      <c r="D85" s="28">
        <v>45728</v>
      </c>
      <c r="E85" s="37" t="s">
        <v>254</v>
      </c>
      <c r="F85" s="69" t="s">
        <v>120</v>
      </c>
      <c r="G85" s="33" t="s">
        <v>121</v>
      </c>
      <c r="H85" s="28"/>
      <c r="I85" s="28"/>
      <c r="J85" s="114"/>
      <c r="K85" s="64">
        <v>32400000</v>
      </c>
      <c r="L85" s="27"/>
      <c r="M85" s="48"/>
      <c r="N85" s="48"/>
      <c r="O85" s="48"/>
      <c r="P85" s="27"/>
      <c r="Q85" s="27"/>
      <c r="R85" s="48"/>
      <c r="S85" s="48"/>
      <c r="T85" s="48"/>
      <c r="U85" s="43">
        <f t="shared" si="33"/>
        <v>0</v>
      </c>
      <c r="V85" s="48"/>
      <c r="W85" s="48"/>
      <c r="X85" s="48"/>
      <c r="Y85" s="43">
        <f t="shared" si="34"/>
        <v>0</v>
      </c>
      <c r="Z85" s="48"/>
      <c r="AA85" s="48"/>
      <c r="AB85" s="48"/>
      <c r="AC85" s="43">
        <f t="shared" si="35"/>
        <v>0</v>
      </c>
      <c r="AD85" s="48"/>
      <c r="AE85" s="48"/>
      <c r="AF85" s="64">
        <v>32400000</v>
      </c>
      <c r="AG85" s="43">
        <f t="shared" si="36"/>
        <v>32400000</v>
      </c>
      <c r="AH85" s="43">
        <f t="shared" si="37"/>
        <v>32400000</v>
      </c>
      <c r="AI85" s="59">
        <f t="shared" si="38"/>
        <v>2.0457735518101601E-2</v>
      </c>
      <c r="AJ85" s="59">
        <f t="shared" si="39"/>
        <v>1.91790161673779E-3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24.95" customHeight="1" outlineLevel="1">
      <c r="A86" s="26">
        <v>4</v>
      </c>
      <c r="B86" s="26"/>
      <c r="C86" s="33" t="s">
        <v>255</v>
      </c>
      <c r="D86" s="28">
        <v>45995</v>
      </c>
      <c r="E86" s="37" t="s">
        <v>256</v>
      </c>
      <c r="F86" s="69" t="s">
        <v>120</v>
      </c>
      <c r="G86" s="33" t="s">
        <v>121</v>
      </c>
      <c r="H86" s="28"/>
      <c r="I86" s="28"/>
      <c r="J86" s="114"/>
      <c r="K86" s="64">
        <v>43200000</v>
      </c>
      <c r="L86" s="27"/>
      <c r="M86" s="48"/>
      <c r="N86" s="48"/>
      <c r="O86" s="48"/>
      <c r="P86" s="27"/>
      <c r="Q86" s="27"/>
      <c r="R86" s="48"/>
      <c r="S86" s="48"/>
      <c r="T86" s="48"/>
      <c r="U86" s="43">
        <f t="shared" si="33"/>
        <v>0</v>
      </c>
      <c r="V86" s="48"/>
      <c r="W86" s="48"/>
      <c r="X86" s="48"/>
      <c r="Y86" s="43">
        <f t="shared" si="34"/>
        <v>0</v>
      </c>
      <c r="Z86" s="48"/>
      <c r="AA86" s="48"/>
      <c r="AB86" s="48"/>
      <c r="AC86" s="43">
        <f t="shared" si="35"/>
        <v>0</v>
      </c>
      <c r="AD86" s="48"/>
      <c r="AE86" s="48"/>
      <c r="AF86" s="64">
        <v>43200000</v>
      </c>
      <c r="AG86" s="43">
        <f t="shared" si="36"/>
        <v>43200000</v>
      </c>
      <c r="AH86" s="43">
        <f t="shared" si="37"/>
        <v>43200000</v>
      </c>
      <c r="AI86" s="59">
        <f t="shared" si="38"/>
        <v>2.7276980690802199E-2</v>
      </c>
      <c r="AJ86" s="59">
        <f t="shared" si="39"/>
        <v>2.5572021556503799E-3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24.95" customHeight="1" outlineLevel="1">
      <c r="A87" s="26">
        <v>5</v>
      </c>
      <c r="B87" s="26"/>
      <c r="C87" s="33" t="s">
        <v>257</v>
      </c>
      <c r="D87" s="28">
        <v>45995</v>
      </c>
      <c r="E87" s="37" t="s">
        <v>258</v>
      </c>
      <c r="F87" s="69" t="s">
        <v>120</v>
      </c>
      <c r="G87" s="33" t="s">
        <v>121</v>
      </c>
      <c r="H87" s="28"/>
      <c r="I87" s="28"/>
      <c r="J87" s="114"/>
      <c r="K87" s="64">
        <v>64800000</v>
      </c>
      <c r="L87" s="27"/>
      <c r="M87" s="48"/>
      <c r="N87" s="48"/>
      <c r="O87" s="48"/>
      <c r="P87" s="27"/>
      <c r="Q87" s="27"/>
      <c r="R87" s="48"/>
      <c r="S87" s="48"/>
      <c r="T87" s="48"/>
      <c r="U87" s="43">
        <f t="shared" si="33"/>
        <v>0</v>
      </c>
      <c r="V87" s="48"/>
      <c r="W87" s="48"/>
      <c r="X87" s="48"/>
      <c r="Y87" s="43">
        <f t="shared" si="34"/>
        <v>0</v>
      </c>
      <c r="Z87" s="48"/>
      <c r="AA87" s="48"/>
      <c r="AB87" s="48"/>
      <c r="AC87" s="43">
        <f t="shared" si="35"/>
        <v>0</v>
      </c>
      <c r="AD87" s="48"/>
      <c r="AE87" s="48"/>
      <c r="AF87" s="64">
        <v>64800000</v>
      </c>
      <c r="AG87" s="43">
        <f t="shared" si="36"/>
        <v>64800000</v>
      </c>
      <c r="AH87" s="43">
        <f t="shared" si="37"/>
        <v>64800000</v>
      </c>
      <c r="AI87" s="59">
        <f t="shared" si="38"/>
        <v>4.0915471036203202E-2</v>
      </c>
      <c r="AJ87" s="59">
        <f t="shared" si="39"/>
        <v>3.8358032334755801E-3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24.95" customHeight="1" outlineLevel="1">
      <c r="A88" s="26">
        <v>6</v>
      </c>
      <c r="B88" s="26"/>
      <c r="C88" s="33" t="s">
        <v>259</v>
      </c>
      <c r="D88" s="28">
        <v>45992</v>
      </c>
      <c r="E88" s="37" t="s">
        <v>260</v>
      </c>
      <c r="F88" s="69" t="s">
        <v>120</v>
      </c>
      <c r="G88" s="33" t="s">
        <v>121</v>
      </c>
      <c r="H88" s="28"/>
      <c r="I88" s="28"/>
      <c r="J88" s="114"/>
      <c r="K88" s="64">
        <v>59560292</v>
      </c>
      <c r="L88" s="27"/>
      <c r="M88" s="48"/>
      <c r="N88" s="48"/>
      <c r="O88" s="48"/>
      <c r="P88" s="27"/>
      <c r="Q88" s="27"/>
      <c r="R88" s="48"/>
      <c r="S88" s="48"/>
      <c r="T88" s="48"/>
      <c r="U88" s="43">
        <f t="shared" si="33"/>
        <v>0</v>
      </c>
      <c r="V88" s="48"/>
      <c r="W88" s="48"/>
      <c r="X88" s="48"/>
      <c r="Y88" s="43">
        <f t="shared" si="34"/>
        <v>0</v>
      </c>
      <c r="Z88" s="48"/>
      <c r="AA88" s="48"/>
      <c r="AB88" s="48"/>
      <c r="AC88" s="43">
        <f t="shared" si="35"/>
        <v>0</v>
      </c>
      <c r="AD88" s="48"/>
      <c r="AE88" s="48"/>
      <c r="AF88" s="64">
        <v>59560292</v>
      </c>
      <c r="AG88" s="43">
        <f t="shared" si="36"/>
        <v>59560292</v>
      </c>
      <c r="AH88" s="43">
        <f t="shared" si="37"/>
        <v>59560292</v>
      </c>
      <c r="AI88" s="59">
        <f t="shared" si="38"/>
        <v>3.7607058676447702E-2</v>
      </c>
      <c r="AJ88" s="59">
        <f t="shared" si="39"/>
        <v>3.52564136790663E-3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24.95" customHeight="1" outlineLevel="1">
      <c r="A89" s="26">
        <v>7</v>
      </c>
      <c r="B89" s="26"/>
      <c r="C89" s="33" t="s">
        <v>261</v>
      </c>
      <c r="D89" s="28">
        <v>45992</v>
      </c>
      <c r="E89" s="37" t="s">
        <v>262</v>
      </c>
      <c r="F89" s="69" t="s">
        <v>120</v>
      </c>
      <c r="G89" s="33" t="s">
        <v>121</v>
      </c>
      <c r="H89" s="28"/>
      <c r="I89" s="28"/>
      <c r="J89" s="114"/>
      <c r="K89" s="64">
        <v>64974850</v>
      </c>
      <c r="L89" s="27"/>
      <c r="M89" s="48"/>
      <c r="N89" s="48"/>
      <c r="O89" s="48"/>
      <c r="P89" s="27"/>
      <c r="Q89" s="27"/>
      <c r="R89" s="48"/>
      <c r="S89" s="48"/>
      <c r="T89" s="48"/>
      <c r="U89" s="43">
        <f t="shared" si="33"/>
        <v>0</v>
      </c>
      <c r="V89" s="48"/>
      <c r="W89" s="48"/>
      <c r="X89" s="48"/>
      <c r="Y89" s="43">
        <f t="shared" si="34"/>
        <v>0</v>
      </c>
      <c r="Z89" s="48"/>
      <c r="AA89" s="48"/>
      <c r="AB89" s="48"/>
      <c r="AC89" s="43">
        <f t="shared" si="35"/>
        <v>0</v>
      </c>
      <c r="AD89" s="48"/>
      <c r="AE89" s="48"/>
      <c r="AF89" s="64">
        <v>64974850</v>
      </c>
      <c r="AG89" s="43">
        <f t="shared" si="36"/>
        <v>64974850</v>
      </c>
      <c r="AH89" s="43">
        <f t="shared" si="37"/>
        <v>64974850</v>
      </c>
      <c r="AI89" s="59">
        <f t="shared" si="38"/>
        <v>4.1025873352726103E-2</v>
      </c>
      <c r="AJ89" s="59">
        <f t="shared" si="39"/>
        <v>3.8461533908115799E-3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24.95" customHeight="1" outlineLevel="1">
      <c r="A90" s="26">
        <v>8</v>
      </c>
      <c r="B90" s="26"/>
      <c r="C90" s="33" t="s">
        <v>263</v>
      </c>
      <c r="D90" s="28">
        <v>45992</v>
      </c>
      <c r="E90" s="37" t="s">
        <v>264</v>
      </c>
      <c r="F90" s="69" t="s">
        <v>120</v>
      </c>
      <c r="G90" s="33" t="s">
        <v>121</v>
      </c>
      <c r="H90" s="28"/>
      <c r="I90" s="28"/>
      <c r="J90" s="114"/>
      <c r="K90" s="64">
        <v>38740037</v>
      </c>
      <c r="L90" s="27"/>
      <c r="M90" s="48"/>
      <c r="N90" s="48"/>
      <c r="O90" s="48"/>
      <c r="P90" s="27"/>
      <c r="Q90" s="27"/>
      <c r="R90" s="48"/>
      <c r="S90" s="48"/>
      <c r="T90" s="48"/>
      <c r="U90" s="43">
        <f t="shared" si="33"/>
        <v>0</v>
      </c>
      <c r="V90" s="48"/>
      <c r="W90" s="48"/>
      <c r="X90" s="48"/>
      <c r="Y90" s="43">
        <f t="shared" si="34"/>
        <v>0</v>
      </c>
      <c r="Z90" s="48"/>
      <c r="AA90" s="48"/>
      <c r="AB90" s="48"/>
      <c r="AC90" s="43">
        <f t="shared" si="35"/>
        <v>0</v>
      </c>
      <c r="AD90" s="48"/>
      <c r="AE90" s="48"/>
      <c r="AF90" s="64">
        <v>38740037</v>
      </c>
      <c r="AG90" s="43">
        <f t="shared" si="36"/>
        <v>38740037</v>
      </c>
      <c r="AH90" s="43">
        <f t="shared" si="37"/>
        <v>38740037</v>
      </c>
      <c r="AI90" s="59">
        <f t="shared" si="38"/>
        <v>2.44609083613417E-2</v>
      </c>
      <c r="AJ90" s="59">
        <f t="shared" si="39"/>
        <v>2.29319690107351E-3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24.95" customHeight="1" outlineLevel="1">
      <c r="A91" s="26">
        <v>9</v>
      </c>
      <c r="B91" s="26"/>
      <c r="C91" s="33" t="s">
        <v>265</v>
      </c>
      <c r="D91" s="28">
        <v>45992</v>
      </c>
      <c r="E91" s="37" t="s">
        <v>266</v>
      </c>
      <c r="F91" s="69" t="s">
        <v>120</v>
      </c>
      <c r="G91" s="33" t="s">
        <v>121</v>
      </c>
      <c r="H91" s="28"/>
      <c r="I91" s="28"/>
      <c r="J91" s="114"/>
      <c r="K91" s="64">
        <v>49699891</v>
      </c>
      <c r="L91" s="27"/>
      <c r="M91" s="48"/>
      <c r="N91" s="48"/>
      <c r="O91" s="48"/>
      <c r="P91" s="27"/>
      <c r="Q91" s="27"/>
      <c r="R91" s="48"/>
      <c r="S91" s="48"/>
      <c r="T91" s="48"/>
      <c r="U91" s="43">
        <f t="shared" si="33"/>
        <v>0</v>
      </c>
      <c r="V91" s="48"/>
      <c r="W91" s="48"/>
      <c r="X91" s="48"/>
      <c r="Y91" s="43">
        <f t="shared" si="34"/>
        <v>0</v>
      </c>
      <c r="Z91" s="48"/>
      <c r="AA91" s="48"/>
      <c r="AB91" s="48"/>
      <c r="AC91" s="43">
        <f t="shared" si="35"/>
        <v>0</v>
      </c>
      <c r="AD91" s="48"/>
      <c r="AE91" s="48"/>
      <c r="AF91" s="64">
        <v>49699891</v>
      </c>
      <c r="AG91" s="43">
        <f t="shared" si="36"/>
        <v>49699891</v>
      </c>
      <c r="AH91" s="43">
        <f t="shared" si="37"/>
        <v>49699891</v>
      </c>
      <c r="AI91" s="59">
        <f t="shared" si="38"/>
        <v>3.1381087202360498E-2</v>
      </c>
      <c r="AJ91" s="59">
        <f t="shared" si="39"/>
        <v>2.9419599166849299E-3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24.95" customHeight="1" outlineLevel="1">
      <c r="A92" s="26">
        <v>10</v>
      </c>
      <c r="B92" s="26"/>
      <c r="C92" s="33" t="s">
        <v>267</v>
      </c>
      <c r="D92" s="28">
        <v>45992</v>
      </c>
      <c r="E92" s="37" t="s">
        <v>268</v>
      </c>
      <c r="F92" s="69" t="s">
        <v>120</v>
      </c>
      <c r="G92" s="33" t="s">
        <v>121</v>
      </c>
      <c r="H92" s="28"/>
      <c r="I92" s="28"/>
      <c r="J92" s="114"/>
      <c r="K92" s="64">
        <v>32400000</v>
      </c>
      <c r="L92" s="27"/>
      <c r="M92" s="48"/>
      <c r="N92" s="48"/>
      <c r="O92" s="48"/>
      <c r="P92" s="27"/>
      <c r="Q92" s="27"/>
      <c r="R92" s="48"/>
      <c r="S92" s="48"/>
      <c r="T92" s="48"/>
      <c r="U92" s="43">
        <f t="shared" si="33"/>
        <v>0</v>
      </c>
      <c r="V92" s="48"/>
      <c r="W92" s="48"/>
      <c r="X92" s="48"/>
      <c r="Y92" s="43">
        <f t="shared" si="34"/>
        <v>0</v>
      </c>
      <c r="Z92" s="48"/>
      <c r="AA92" s="48"/>
      <c r="AB92" s="48"/>
      <c r="AC92" s="43">
        <f t="shared" si="35"/>
        <v>0</v>
      </c>
      <c r="AD92" s="48"/>
      <c r="AE92" s="48"/>
      <c r="AF92" s="64">
        <v>32400000</v>
      </c>
      <c r="AG92" s="43">
        <f t="shared" si="36"/>
        <v>32400000</v>
      </c>
      <c r="AH92" s="43">
        <f t="shared" si="37"/>
        <v>32400000</v>
      </c>
      <c r="AI92" s="59">
        <f t="shared" si="38"/>
        <v>2.0457735518101601E-2</v>
      </c>
      <c r="AJ92" s="59">
        <f t="shared" si="39"/>
        <v>1.91790161673779E-3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24.95" customHeight="1" outlineLevel="1">
      <c r="A93" s="26">
        <v>11</v>
      </c>
      <c r="B93" s="26"/>
      <c r="C93" s="33" t="s">
        <v>269</v>
      </c>
      <c r="D93" s="28">
        <v>45992</v>
      </c>
      <c r="E93" s="37" t="s">
        <v>270</v>
      </c>
      <c r="F93" s="69" t="s">
        <v>120</v>
      </c>
      <c r="G93" s="33" t="s">
        <v>121</v>
      </c>
      <c r="H93" s="28"/>
      <c r="I93" s="28"/>
      <c r="J93" s="114"/>
      <c r="K93" s="64">
        <v>70200000</v>
      </c>
      <c r="L93" s="27"/>
      <c r="M93" s="48"/>
      <c r="N93" s="48"/>
      <c r="O93" s="48"/>
      <c r="P93" s="27"/>
      <c r="Q93" s="27"/>
      <c r="R93" s="48"/>
      <c r="S93" s="48"/>
      <c r="T93" s="48"/>
      <c r="U93" s="43">
        <f t="shared" si="33"/>
        <v>0</v>
      </c>
      <c r="V93" s="48"/>
      <c r="W93" s="48"/>
      <c r="X93" s="48"/>
      <c r="Y93" s="43">
        <f t="shared" si="34"/>
        <v>0</v>
      </c>
      <c r="Z93" s="48"/>
      <c r="AA93" s="48"/>
      <c r="AB93" s="48"/>
      <c r="AC93" s="43">
        <f t="shared" si="35"/>
        <v>0</v>
      </c>
      <c r="AD93" s="48"/>
      <c r="AE93" s="48"/>
      <c r="AF93" s="64">
        <v>70200000</v>
      </c>
      <c r="AG93" s="43">
        <f t="shared" si="36"/>
        <v>70200000</v>
      </c>
      <c r="AH93" s="43">
        <f t="shared" si="37"/>
        <v>70200000</v>
      </c>
      <c r="AI93" s="59">
        <f t="shared" si="38"/>
        <v>4.4325093622553498E-2</v>
      </c>
      <c r="AJ93" s="59">
        <f t="shared" si="39"/>
        <v>4.1554535029318697E-3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24.95" customHeight="1" outlineLevel="1">
      <c r="A94" s="26">
        <v>12</v>
      </c>
      <c r="B94" s="26"/>
      <c r="C94" s="33" t="s">
        <v>271</v>
      </c>
      <c r="D94" s="28">
        <v>45992</v>
      </c>
      <c r="E94" s="37" t="s">
        <v>272</v>
      </c>
      <c r="F94" s="69" t="s">
        <v>120</v>
      </c>
      <c r="G94" s="33" t="s">
        <v>121</v>
      </c>
      <c r="H94" s="28"/>
      <c r="I94" s="28"/>
      <c r="J94" s="114"/>
      <c r="K94" s="64">
        <v>48600000</v>
      </c>
      <c r="L94" s="27"/>
      <c r="M94" s="48"/>
      <c r="N94" s="48"/>
      <c r="O94" s="48"/>
      <c r="P94" s="27"/>
      <c r="Q94" s="27"/>
      <c r="R94" s="48"/>
      <c r="S94" s="48"/>
      <c r="T94" s="48"/>
      <c r="U94" s="43">
        <f t="shared" si="33"/>
        <v>0</v>
      </c>
      <c r="V94" s="48"/>
      <c r="W94" s="48"/>
      <c r="X94" s="48"/>
      <c r="Y94" s="43">
        <f t="shared" si="34"/>
        <v>0</v>
      </c>
      <c r="Z94" s="48"/>
      <c r="AA94" s="48"/>
      <c r="AB94" s="48"/>
      <c r="AC94" s="43">
        <f t="shared" si="35"/>
        <v>0</v>
      </c>
      <c r="AD94" s="48"/>
      <c r="AE94" s="48"/>
      <c r="AF94" s="64">
        <v>48600000</v>
      </c>
      <c r="AG94" s="43">
        <f t="shared" si="36"/>
        <v>48600000</v>
      </c>
      <c r="AH94" s="43">
        <f t="shared" si="37"/>
        <v>48600000</v>
      </c>
      <c r="AI94" s="59">
        <f t="shared" si="38"/>
        <v>3.0686603277152402E-2</v>
      </c>
      <c r="AJ94" s="59">
        <f t="shared" si="39"/>
        <v>2.8768524251066799E-3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24.95" customHeight="1" outlineLevel="1">
      <c r="A95" s="26">
        <v>13</v>
      </c>
      <c r="B95" s="26"/>
      <c r="C95" s="33" t="s">
        <v>273</v>
      </c>
      <c r="D95" s="28">
        <v>45984</v>
      </c>
      <c r="E95" s="37" t="s">
        <v>274</v>
      </c>
      <c r="F95" s="69" t="s">
        <v>120</v>
      </c>
      <c r="G95" s="33" t="s">
        <v>121</v>
      </c>
      <c r="H95" s="28"/>
      <c r="I95" s="28"/>
      <c r="J95" s="114"/>
      <c r="K95" s="64">
        <v>54000000</v>
      </c>
      <c r="L95" s="27"/>
      <c r="M95" s="48"/>
      <c r="N95" s="48"/>
      <c r="O95" s="48"/>
      <c r="P95" s="27"/>
      <c r="Q95" s="27"/>
      <c r="R95" s="48"/>
      <c r="S95" s="48"/>
      <c r="T95" s="48"/>
      <c r="U95" s="43">
        <f t="shared" si="33"/>
        <v>0</v>
      </c>
      <c r="V95" s="48"/>
      <c r="W95" s="48"/>
      <c r="X95" s="48"/>
      <c r="Y95" s="43">
        <f t="shared" si="34"/>
        <v>0</v>
      </c>
      <c r="Z95" s="48"/>
      <c r="AA95" s="48"/>
      <c r="AB95" s="48"/>
      <c r="AC95" s="43">
        <f t="shared" si="35"/>
        <v>0</v>
      </c>
      <c r="AD95" s="48"/>
      <c r="AE95" s="48"/>
      <c r="AF95" s="64">
        <v>54000000</v>
      </c>
      <c r="AG95" s="43">
        <f t="shared" si="36"/>
        <v>54000000</v>
      </c>
      <c r="AH95" s="43">
        <f t="shared" si="37"/>
        <v>54000000</v>
      </c>
      <c r="AI95" s="59">
        <f t="shared" si="38"/>
        <v>3.4096225863502701E-2</v>
      </c>
      <c r="AJ95" s="59">
        <f t="shared" si="39"/>
        <v>3.19650269456298E-3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24.95" customHeight="1" outlineLevel="1">
      <c r="A96" s="26">
        <v>14</v>
      </c>
      <c r="B96" s="26"/>
      <c r="C96" s="33" t="s">
        <v>275</v>
      </c>
      <c r="D96" s="28">
        <v>45987</v>
      </c>
      <c r="E96" s="37" t="s">
        <v>276</v>
      </c>
      <c r="F96" s="69" t="s">
        <v>120</v>
      </c>
      <c r="G96" s="33" t="s">
        <v>121</v>
      </c>
      <c r="H96" s="28"/>
      <c r="I96" s="28"/>
      <c r="J96" s="114"/>
      <c r="K96" s="64">
        <v>70200000</v>
      </c>
      <c r="L96" s="27"/>
      <c r="M96" s="48"/>
      <c r="N96" s="48"/>
      <c r="O96" s="48"/>
      <c r="P96" s="27"/>
      <c r="Q96" s="27"/>
      <c r="R96" s="48"/>
      <c r="S96" s="48"/>
      <c r="T96" s="48"/>
      <c r="U96" s="43">
        <f t="shared" si="33"/>
        <v>0</v>
      </c>
      <c r="V96" s="48"/>
      <c r="W96" s="48"/>
      <c r="X96" s="48"/>
      <c r="Y96" s="43">
        <f t="shared" si="34"/>
        <v>0</v>
      </c>
      <c r="Z96" s="48"/>
      <c r="AA96" s="48"/>
      <c r="AB96" s="48"/>
      <c r="AC96" s="43">
        <f t="shared" si="35"/>
        <v>0</v>
      </c>
      <c r="AD96" s="48"/>
      <c r="AE96" s="48"/>
      <c r="AF96" s="64">
        <v>70200000</v>
      </c>
      <c r="AG96" s="43">
        <f t="shared" si="36"/>
        <v>70200000</v>
      </c>
      <c r="AH96" s="43">
        <f t="shared" si="37"/>
        <v>70200000</v>
      </c>
      <c r="AI96" s="59">
        <f t="shared" si="38"/>
        <v>4.4325093622553498E-2</v>
      </c>
      <c r="AJ96" s="59">
        <f t="shared" si="39"/>
        <v>4.1554535029318697E-3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24.95" customHeight="1" outlineLevel="1">
      <c r="A97" s="26">
        <v>15</v>
      </c>
      <c r="B97" s="26"/>
      <c r="C97" s="33" t="s">
        <v>277</v>
      </c>
      <c r="D97" s="28">
        <v>45987</v>
      </c>
      <c r="E97" s="37" t="s">
        <v>278</v>
      </c>
      <c r="F97" s="69" t="s">
        <v>120</v>
      </c>
      <c r="G97" s="33" t="s">
        <v>121</v>
      </c>
      <c r="H97" s="28"/>
      <c r="I97" s="28"/>
      <c r="J97" s="114"/>
      <c r="K97" s="64">
        <v>66411504</v>
      </c>
      <c r="L97" s="27"/>
      <c r="M97" s="48"/>
      <c r="N97" s="48"/>
      <c r="O97" s="48"/>
      <c r="P97" s="27"/>
      <c r="Q97" s="27"/>
      <c r="R97" s="48"/>
      <c r="S97" s="48"/>
      <c r="T97" s="48"/>
      <c r="U97" s="43">
        <f t="shared" si="33"/>
        <v>0</v>
      </c>
      <c r="V97" s="48"/>
      <c r="W97" s="48"/>
      <c r="X97" s="48"/>
      <c r="Y97" s="43">
        <f t="shared" si="34"/>
        <v>0</v>
      </c>
      <c r="Z97" s="48"/>
      <c r="AA97" s="48"/>
      <c r="AB97" s="48"/>
      <c r="AC97" s="43">
        <f t="shared" si="35"/>
        <v>0</v>
      </c>
      <c r="AD97" s="48"/>
      <c r="AE97" s="48"/>
      <c r="AF97" s="64">
        <v>66411504</v>
      </c>
      <c r="AG97" s="43">
        <f t="shared" si="36"/>
        <v>66411504</v>
      </c>
      <c r="AH97" s="43">
        <f t="shared" si="37"/>
        <v>66411504</v>
      </c>
      <c r="AI97" s="59">
        <f t="shared" si="38"/>
        <v>4.1932993339239097E-2</v>
      </c>
      <c r="AJ97" s="59">
        <f t="shared" si="39"/>
        <v>3.9311953978885201E-3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24.95" customHeight="1" outlineLevel="1">
      <c r="A98" s="26">
        <v>16</v>
      </c>
      <c r="B98" s="26"/>
      <c r="C98" s="33" t="s">
        <v>279</v>
      </c>
      <c r="D98" s="28">
        <v>45987</v>
      </c>
      <c r="E98" s="37" t="s">
        <v>280</v>
      </c>
      <c r="F98" s="69" t="s">
        <v>120</v>
      </c>
      <c r="G98" s="33" t="s">
        <v>121</v>
      </c>
      <c r="H98" s="28"/>
      <c r="I98" s="28"/>
      <c r="J98" s="114"/>
      <c r="K98" s="64">
        <v>54000000</v>
      </c>
      <c r="L98" s="27"/>
      <c r="M98" s="48"/>
      <c r="N98" s="48"/>
      <c r="O98" s="48"/>
      <c r="P98" s="27"/>
      <c r="Q98" s="27"/>
      <c r="R98" s="48"/>
      <c r="S98" s="48"/>
      <c r="T98" s="48"/>
      <c r="U98" s="43">
        <f t="shared" si="33"/>
        <v>0</v>
      </c>
      <c r="V98" s="48"/>
      <c r="W98" s="48"/>
      <c r="X98" s="48"/>
      <c r="Y98" s="43">
        <f t="shared" si="34"/>
        <v>0</v>
      </c>
      <c r="Z98" s="48"/>
      <c r="AA98" s="48"/>
      <c r="AB98" s="48"/>
      <c r="AC98" s="43">
        <f t="shared" si="35"/>
        <v>0</v>
      </c>
      <c r="AD98" s="48"/>
      <c r="AE98" s="48"/>
      <c r="AF98" s="64">
        <v>54000000</v>
      </c>
      <c r="AG98" s="43">
        <f t="shared" si="36"/>
        <v>54000000</v>
      </c>
      <c r="AH98" s="43">
        <f t="shared" si="37"/>
        <v>54000000</v>
      </c>
      <c r="AI98" s="59">
        <f t="shared" si="38"/>
        <v>3.4096225863502701E-2</v>
      </c>
      <c r="AJ98" s="59">
        <f t="shared" si="39"/>
        <v>3.19650269456298E-3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24.95" customHeight="1" outlineLevel="1">
      <c r="A99" s="26">
        <v>17</v>
      </c>
      <c r="B99" s="26"/>
      <c r="C99" s="33" t="s">
        <v>281</v>
      </c>
      <c r="D99" s="28">
        <v>45987</v>
      </c>
      <c r="E99" s="37" t="s">
        <v>282</v>
      </c>
      <c r="F99" s="69" t="s">
        <v>120</v>
      </c>
      <c r="G99" s="33" t="s">
        <v>121</v>
      </c>
      <c r="H99" s="28"/>
      <c r="I99" s="28"/>
      <c r="J99" s="114"/>
      <c r="K99" s="64">
        <v>59400000</v>
      </c>
      <c r="L99" s="27"/>
      <c r="M99" s="48"/>
      <c r="N99" s="48"/>
      <c r="O99" s="48"/>
      <c r="P99" s="27"/>
      <c r="Q99" s="27"/>
      <c r="R99" s="48"/>
      <c r="S99" s="48"/>
      <c r="T99" s="48"/>
      <c r="U99" s="43">
        <f t="shared" si="33"/>
        <v>0</v>
      </c>
      <c r="V99" s="48"/>
      <c r="W99" s="48"/>
      <c r="X99" s="48"/>
      <c r="Y99" s="43">
        <f t="shared" si="34"/>
        <v>0</v>
      </c>
      <c r="Z99" s="48"/>
      <c r="AA99" s="48"/>
      <c r="AB99" s="48"/>
      <c r="AC99" s="43">
        <f t="shared" si="35"/>
        <v>0</v>
      </c>
      <c r="AD99" s="48"/>
      <c r="AE99" s="48"/>
      <c r="AF99" s="64">
        <v>59400000</v>
      </c>
      <c r="AG99" s="43">
        <f t="shared" si="36"/>
        <v>59400000</v>
      </c>
      <c r="AH99" s="43">
        <f t="shared" si="37"/>
        <v>59400000</v>
      </c>
      <c r="AI99" s="59">
        <f t="shared" si="38"/>
        <v>3.7505848449853003E-2</v>
      </c>
      <c r="AJ99" s="59">
        <f t="shared" si="39"/>
        <v>3.51615296401928E-3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24.95" customHeight="1" outlineLevel="1">
      <c r="A100" s="26">
        <v>18</v>
      </c>
      <c r="B100" s="26"/>
      <c r="C100" s="33" t="s">
        <v>283</v>
      </c>
      <c r="D100" s="28">
        <v>45987</v>
      </c>
      <c r="E100" s="37" t="s">
        <v>284</v>
      </c>
      <c r="F100" s="69" t="s">
        <v>120</v>
      </c>
      <c r="G100" s="33" t="s">
        <v>121</v>
      </c>
      <c r="H100" s="28"/>
      <c r="I100" s="28"/>
      <c r="J100" s="114"/>
      <c r="K100" s="64">
        <v>43316576</v>
      </c>
      <c r="L100" s="27"/>
      <c r="M100" s="48"/>
      <c r="N100" s="48"/>
      <c r="O100" s="48"/>
      <c r="P100" s="27"/>
      <c r="Q100" s="27"/>
      <c r="R100" s="48"/>
      <c r="S100" s="48"/>
      <c r="T100" s="48"/>
      <c r="U100" s="43">
        <f t="shared" si="33"/>
        <v>0</v>
      </c>
      <c r="V100" s="48"/>
      <c r="W100" s="48"/>
      <c r="X100" s="48"/>
      <c r="Y100" s="43">
        <f t="shared" si="34"/>
        <v>0</v>
      </c>
      <c r="Z100" s="48"/>
      <c r="AA100" s="48"/>
      <c r="AB100" s="48"/>
      <c r="AC100" s="43">
        <f t="shared" si="35"/>
        <v>0</v>
      </c>
      <c r="AD100" s="48"/>
      <c r="AE100" s="48"/>
      <c r="AF100" s="64">
        <v>43316576</v>
      </c>
      <c r="AG100" s="43">
        <f t="shared" si="36"/>
        <v>43316576</v>
      </c>
      <c r="AH100" s="43">
        <f t="shared" si="37"/>
        <v>43316576</v>
      </c>
      <c r="AI100" s="59">
        <f t="shared" si="38"/>
        <v>2.7350588128325599E-2</v>
      </c>
      <c r="AJ100" s="59">
        <f t="shared" si="39"/>
        <v>2.564102813023E-3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24.95" customHeight="1" outlineLevel="1">
      <c r="A101" s="26">
        <v>19</v>
      </c>
      <c r="B101" s="26"/>
      <c r="C101" s="33" t="s">
        <v>285</v>
      </c>
      <c r="D101" s="28">
        <v>45987</v>
      </c>
      <c r="E101" s="37" t="s">
        <v>286</v>
      </c>
      <c r="F101" s="69" t="s">
        <v>120</v>
      </c>
      <c r="G101" s="33" t="s">
        <v>121</v>
      </c>
      <c r="H101" s="28"/>
      <c r="I101" s="28"/>
      <c r="J101" s="114"/>
      <c r="K101" s="64">
        <v>43200000</v>
      </c>
      <c r="L101" s="27"/>
      <c r="M101" s="48"/>
      <c r="N101" s="48"/>
      <c r="O101" s="48"/>
      <c r="P101" s="27"/>
      <c r="Q101" s="27"/>
      <c r="R101" s="48"/>
      <c r="S101" s="48"/>
      <c r="T101" s="48"/>
      <c r="U101" s="43">
        <f t="shared" si="33"/>
        <v>0</v>
      </c>
      <c r="V101" s="48"/>
      <c r="W101" s="48"/>
      <c r="X101" s="48"/>
      <c r="Y101" s="43">
        <f t="shared" si="34"/>
        <v>0</v>
      </c>
      <c r="Z101" s="48"/>
      <c r="AA101" s="48"/>
      <c r="AB101" s="48"/>
      <c r="AC101" s="43">
        <f t="shared" si="35"/>
        <v>0</v>
      </c>
      <c r="AD101" s="48"/>
      <c r="AE101" s="48"/>
      <c r="AF101" s="64">
        <v>43200000</v>
      </c>
      <c r="AG101" s="43">
        <f t="shared" si="36"/>
        <v>43200000</v>
      </c>
      <c r="AH101" s="43">
        <f t="shared" si="37"/>
        <v>43200000</v>
      </c>
      <c r="AI101" s="59">
        <f t="shared" si="38"/>
        <v>2.7276980690802199E-2</v>
      </c>
      <c r="AJ101" s="59">
        <f t="shared" si="39"/>
        <v>2.5572021556503799E-3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24.95" customHeight="1" outlineLevel="1">
      <c r="A102" s="26">
        <v>20</v>
      </c>
      <c r="B102" s="26"/>
      <c r="C102" s="33" t="s">
        <v>287</v>
      </c>
      <c r="D102" s="28">
        <v>45987</v>
      </c>
      <c r="E102" s="37" t="s">
        <v>288</v>
      </c>
      <c r="F102" s="69" t="s">
        <v>120</v>
      </c>
      <c r="G102" s="33" t="s">
        <v>121</v>
      </c>
      <c r="H102" s="28"/>
      <c r="I102" s="28"/>
      <c r="J102" s="114"/>
      <c r="K102" s="64">
        <v>54000000</v>
      </c>
      <c r="L102" s="27"/>
      <c r="M102" s="48"/>
      <c r="N102" s="48"/>
      <c r="O102" s="48"/>
      <c r="P102" s="27"/>
      <c r="Q102" s="27"/>
      <c r="R102" s="48"/>
      <c r="S102" s="48"/>
      <c r="T102" s="48"/>
      <c r="U102" s="43">
        <f t="shared" ref="U102:U114" si="40">SUM(R102:T102)</f>
        <v>0</v>
      </c>
      <c r="V102" s="48"/>
      <c r="W102" s="48"/>
      <c r="X102" s="48"/>
      <c r="Y102" s="43">
        <f t="shared" si="34"/>
        <v>0</v>
      </c>
      <c r="Z102" s="48"/>
      <c r="AA102" s="48"/>
      <c r="AB102" s="48"/>
      <c r="AC102" s="43">
        <f t="shared" si="35"/>
        <v>0</v>
      </c>
      <c r="AD102" s="48"/>
      <c r="AE102" s="48"/>
      <c r="AF102" s="64">
        <v>54000000</v>
      </c>
      <c r="AG102" s="43">
        <f t="shared" si="36"/>
        <v>54000000</v>
      </c>
      <c r="AH102" s="43">
        <f t="shared" si="37"/>
        <v>54000000</v>
      </c>
      <c r="AI102" s="59">
        <f t="shared" si="38"/>
        <v>3.4096225863502701E-2</v>
      </c>
      <c r="AJ102" s="59">
        <f t="shared" si="39"/>
        <v>3.19650269456298E-3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24.95" customHeight="1" outlineLevel="1">
      <c r="A103" s="26">
        <v>21</v>
      </c>
      <c r="B103" s="26"/>
      <c r="C103" s="33" t="s">
        <v>289</v>
      </c>
      <c r="D103" s="28">
        <v>45987</v>
      </c>
      <c r="E103" s="37" t="s">
        <v>290</v>
      </c>
      <c r="F103" s="69" t="s">
        <v>120</v>
      </c>
      <c r="G103" s="33" t="s">
        <v>121</v>
      </c>
      <c r="H103" s="28"/>
      <c r="I103" s="28"/>
      <c r="J103" s="114"/>
      <c r="K103" s="64">
        <v>32487432</v>
      </c>
      <c r="L103" s="27"/>
      <c r="M103" s="48"/>
      <c r="N103" s="48"/>
      <c r="O103" s="48"/>
      <c r="P103" s="27"/>
      <c r="Q103" s="27"/>
      <c r="R103" s="48"/>
      <c r="S103" s="48"/>
      <c r="T103" s="48"/>
      <c r="U103" s="43">
        <f t="shared" si="40"/>
        <v>0</v>
      </c>
      <c r="V103" s="48"/>
      <c r="W103" s="48"/>
      <c r="X103" s="48"/>
      <c r="Y103" s="43">
        <f t="shared" ref="Y103:Y114" si="41">SUM(V103:X103)</f>
        <v>0</v>
      </c>
      <c r="Z103" s="48"/>
      <c r="AA103" s="48"/>
      <c r="AB103" s="48"/>
      <c r="AC103" s="43">
        <f t="shared" ref="AC103:AC114" si="42">SUM(Z103:AB103)</f>
        <v>0</v>
      </c>
      <c r="AD103" s="48"/>
      <c r="AE103" s="48"/>
      <c r="AF103" s="64">
        <v>32487432</v>
      </c>
      <c r="AG103" s="43">
        <f t="shared" si="36"/>
        <v>32487432</v>
      </c>
      <c r="AH103" s="43">
        <f t="shared" si="37"/>
        <v>32487432</v>
      </c>
      <c r="AI103" s="59">
        <f t="shared" si="38"/>
        <v>2.05129410962442E-2</v>
      </c>
      <c r="AJ103" s="59">
        <f t="shared" si="39"/>
        <v>1.92307710976725E-3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24.95" customHeight="1" outlineLevel="1">
      <c r="A104" s="26">
        <v>22</v>
      </c>
      <c r="B104" s="26"/>
      <c r="C104" s="33" t="s">
        <v>291</v>
      </c>
      <c r="D104" s="28">
        <v>45987</v>
      </c>
      <c r="E104" s="37" t="s">
        <v>292</v>
      </c>
      <c r="F104" s="69" t="s">
        <v>120</v>
      </c>
      <c r="G104" s="33" t="s">
        <v>121</v>
      </c>
      <c r="H104" s="28"/>
      <c r="I104" s="28"/>
      <c r="J104" s="114"/>
      <c r="K104" s="64">
        <v>38740008</v>
      </c>
      <c r="L104" s="27"/>
      <c r="M104" s="48"/>
      <c r="N104" s="48"/>
      <c r="O104" s="48"/>
      <c r="P104" s="27"/>
      <c r="Q104" s="27"/>
      <c r="R104" s="48"/>
      <c r="S104" s="48"/>
      <c r="T104" s="48"/>
      <c r="U104" s="43">
        <f t="shared" si="40"/>
        <v>0</v>
      </c>
      <c r="V104" s="48"/>
      <c r="W104" s="48"/>
      <c r="X104" s="48"/>
      <c r="Y104" s="43">
        <f t="shared" si="41"/>
        <v>0</v>
      </c>
      <c r="Z104" s="48"/>
      <c r="AA104" s="48"/>
      <c r="AB104" s="48"/>
      <c r="AC104" s="43">
        <f t="shared" si="42"/>
        <v>0</v>
      </c>
      <c r="AD104" s="48"/>
      <c r="AE104" s="48"/>
      <c r="AF104" s="64">
        <v>38740008</v>
      </c>
      <c r="AG104" s="43">
        <f t="shared" si="36"/>
        <v>38740008</v>
      </c>
      <c r="AH104" s="43">
        <f t="shared" si="37"/>
        <v>38740008</v>
      </c>
      <c r="AI104" s="59">
        <f t="shared" si="38"/>
        <v>2.4460890050405599E-2</v>
      </c>
      <c r="AJ104" s="59">
        <f t="shared" si="39"/>
        <v>2.2931951844331702E-3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24.95" customHeight="1" outlineLevel="1">
      <c r="A105" s="26">
        <v>23</v>
      </c>
      <c r="B105" s="26"/>
      <c r="C105" s="33" t="s">
        <v>293</v>
      </c>
      <c r="D105" s="28">
        <v>45982</v>
      </c>
      <c r="E105" s="37" t="s">
        <v>294</v>
      </c>
      <c r="F105" s="69" t="s">
        <v>120</v>
      </c>
      <c r="G105" s="33" t="s">
        <v>121</v>
      </c>
      <c r="H105" s="28"/>
      <c r="I105" s="28"/>
      <c r="J105" s="114"/>
      <c r="K105" s="64">
        <v>32400000</v>
      </c>
      <c r="L105" s="27"/>
      <c r="M105" s="48"/>
      <c r="N105" s="48"/>
      <c r="O105" s="48"/>
      <c r="P105" s="27"/>
      <c r="Q105" s="27"/>
      <c r="R105" s="48"/>
      <c r="S105" s="48"/>
      <c r="T105" s="48"/>
      <c r="U105" s="43">
        <f t="shared" si="40"/>
        <v>0</v>
      </c>
      <c r="V105" s="48"/>
      <c r="W105" s="48"/>
      <c r="X105" s="48"/>
      <c r="Y105" s="43">
        <f t="shared" si="41"/>
        <v>0</v>
      </c>
      <c r="Z105" s="48"/>
      <c r="AA105" s="48"/>
      <c r="AB105" s="48"/>
      <c r="AC105" s="43">
        <f t="shared" si="42"/>
        <v>0</v>
      </c>
      <c r="AD105" s="48"/>
      <c r="AE105" s="48"/>
      <c r="AF105" s="64">
        <v>32400000</v>
      </c>
      <c r="AG105" s="43">
        <f t="shared" si="36"/>
        <v>32400000</v>
      </c>
      <c r="AH105" s="43">
        <f t="shared" si="37"/>
        <v>32400000</v>
      </c>
      <c r="AI105" s="59">
        <f t="shared" si="38"/>
        <v>2.0457735518101601E-2</v>
      </c>
      <c r="AJ105" s="59">
        <f t="shared" si="39"/>
        <v>1.91790161673779E-3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24.95" customHeight="1" outlineLevel="1">
      <c r="A106" s="26">
        <v>24</v>
      </c>
      <c r="B106" s="26"/>
      <c r="C106" s="33" t="s">
        <v>295</v>
      </c>
      <c r="D106" s="28">
        <v>45982</v>
      </c>
      <c r="E106" s="37" t="s">
        <v>296</v>
      </c>
      <c r="F106" s="69" t="s">
        <v>120</v>
      </c>
      <c r="G106" s="33" t="s">
        <v>121</v>
      </c>
      <c r="H106" s="28"/>
      <c r="I106" s="28"/>
      <c r="J106" s="114"/>
      <c r="K106" s="64">
        <v>54145710</v>
      </c>
      <c r="L106" s="27"/>
      <c r="M106" s="48"/>
      <c r="N106" s="48"/>
      <c r="O106" s="48"/>
      <c r="P106" s="27"/>
      <c r="Q106" s="27"/>
      <c r="R106" s="48"/>
      <c r="S106" s="48"/>
      <c r="T106" s="48"/>
      <c r="U106" s="43">
        <f t="shared" si="40"/>
        <v>0</v>
      </c>
      <c r="V106" s="48"/>
      <c r="W106" s="48"/>
      <c r="X106" s="48"/>
      <c r="Y106" s="43">
        <f t="shared" si="41"/>
        <v>0</v>
      </c>
      <c r="Z106" s="48"/>
      <c r="AA106" s="48"/>
      <c r="AB106" s="48"/>
      <c r="AC106" s="43">
        <f t="shared" si="42"/>
        <v>0</v>
      </c>
      <c r="AD106" s="48"/>
      <c r="AE106" s="48"/>
      <c r="AF106" s="64">
        <v>54145710</v>
      </c>
      <c r="AG106" s="43">
        <f t="shared" si="36"/>
        <v>54145710</v>
      </c>
      <c r="AH106" s="43">
        <f t="shared" si="37"/>
        <v>54145710</v>
      </c>
      <c r="AI106" s="59">
        <f t="shared" si="38"/>
        <v>3.4188228846291101E-2</v>
      </c>
      <c r="AJ106" s="59">
        <f t="shared" si="39"/>
        <v>3.2051279243338099E-3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24.95" customHeight="1" outlineLevel="1">
      <c r="A107" s="26">
        <v>25</v>
      </c>
      <c r="B107" s="26"/>
      <c r="C107" s="33" t="s">
        <v>297</v>
      </c>
      <c r="D107" s="28">
        <v>45982</v>
      </c>
      <c r="E107" s="37" t="s">
        <v>298</v>
      </c>
      <c r="F107" s="69" t="s">
        <v>120</v>
      </c>
      <c r="G107" s="33" t="s">
        <v>121</v>
      </c>
      <c r="H107" s="28"/>
      <c r="I107" s="28"/>
      <c r="J107" s="114"/>
      <c r="K107" s="64">
        <v>32400000</v>
      </c>
      <c r="L107" s="27"/>
      <c r="M107" s="48"/>
      <c r="N107" s="48"/>
      <c r="O107" s="48"/>
      <c r="P107" s="27"/>
      <c r="Q107" s="27"/>
      <c r="R107" s="48"/>
      <c r="S107" s="48"/>
      <c r="T107" s="48"/>
      <c r="U107" s="43">
        <f t="shared" si="40"/>
        <v>0</v>
      </c>
      <c r="V107" s="48"/>
      <c r="W107" s="48"/>
      <c r="X107" s="48"/>
      <c r="Y107" s="43">
        <f t="shared" si="41"/>
        <v>0</v>
      </c>
      <c r="Z107" s="48"/>
      <c r="AA107" s="48"/>
      <c r="AB107" s="48"/>
      <c r="AC107" s="43">
        <f t="shared" si="42"/>
        <v>0</v>
      </c>
      <c r="AD107" s="48"/>
      <c r="AE107" s="48"/>
      <c r="AF107" s="64">
        <v>32400000</v>
      </c>
      <c r="AG107" s="43">
        <f t="shared" si="36"/>
        <v>32400000</v>
      </c>
      <c r="AH107" s="43">
        <f t="shared" si="37"/>
        <v>32400000</v>
      </c>
      <c r="AI107" s="59">
        <f t="shared" si="38"/>
        <v>2.0457735518101601E-2</v>
      </c>
      <c r="AJ107" s="59">
        <f t="shared" si="39"/>
        <v>1.91790161673779E-3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24.95" customHeight="1" outlineLevel="1">
      <c r="A108" s="26">
        <v>26</v>
      </c>
      <c r="B108" s="26"/>
      <c r="C108" s="33" t="s">
        <v>299</v>
      </c>
      <c r="D108" s="28">
        <v>45982</v>
      </c>
      <c r="E108" s="37" t="s">
        <v>300</v>
      </c>
      <c r="F108" s="69" t="s">
        <v>120</v>
      </c>
      <c r="G108" s="33" t="s">
        <v>121</v>
      </c>
      <c r="H108" s="28"/>
      <c r="I108" s="28"/>
      <c r="J108" s="114"/>
      <c r="K108" s="64">
        <v>50400000</v>
      </c>
      <c r="L108" s="27"/>
      <c r="M108" s="48"/>
      <c r="N108" s="48"/>
      <c r="O108" s="48"/>
      <c r="P108" s="27"/>
      <c r="Q108" s="27"/>
      <c r="R108" s="48"/>
      <c r="S108" s="48"/>
      <c r="T108" s="48"/>
      <c r="U108" s="43">
        <f t="shared" si="40"/>
        <v>0</v>
      </c>
      <c r="V108" s="48"/>
      <c r="W108" s="48"/>
      <c r="X108" s="48"/>
      <c r="Y108" s="43">
        <f t="shared" si="41"/>
        <v>0</v>
      </c>
      <c r="Z108" s="48"/>
      <c r="AA108" s="48"/>
      <c r="AB108" s="48"/>
      <c r="AC108" s="43">
        <f t="shared" si="42"/>
        <v>0</v>
      </c>
      <c r="AD108" s="48"/>
      <c r="AE108" s="48"/>
      <c r="AF108" s="64">
        <v>50400000</v>
      </c>
      <c r="AG108" s="43">
        <f t="shared" si="36"/>
        <v>50400000</v>
      </c>
      <c r="AH108" s="43">
        <f t="shared" si="37"/>
        <v>50400000</v>
      </c>
      <c r="AI108" s="59">
        <f t="shared" si="38"/>
        <v>3.1823144139269198E-2</v>
      </c>
      <c r="AJ108" s="59">
        <f t="shared" si="39"/>
        <v>2.98340251492545E-3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24.95" customHeight="1" outlineLevel="1">
      <c r="A109" s="26">
        <v>27</v>
      </c>
      <c r="B109" s="26"/>
      <c r="C109" s="33" t="s">
        <v>301</v>
      </c>
      <c r="D109" s="28">
        <v>45982</v>
      </c>
      <c r="E109" s="37" t="s">
        <v>302</v>
      </c>
      <c r="F109" s="69" t="s">
        <v>120</v>
      </c>
      <c r="G109" s="33" t="s">
        <v>121</v>
      </c>
      <c r="H109" s="28"/>
      <c r="I109" s="28"/>
      <c r="J109" s="114"/>
      <c r="K109" s="64">
        <v>50043564</v>
      </c>
      <c r="L109" s="27"/>
      <c r="M109" s="48"/>
      <c r="N109" s="48"/>
      <c r="O109" s="48"/>
      <c r="P109" s="27"/>
      <c r="Q109" s="27"/>
      <c r="R109" s="48"/>
      <c r="S109" s="48"/>
      <c r="T109" s="48"/>
      <c r="U109" s="43">
        <f t="shared" si="40"/>
        <v>0</v>
      </c>
      <c r="V109" s="48"/>
      <c r="W109" s="48"/>
      <c r="X109" s="48"/>
      <c r="Y109" s="43">
        <f t="shared" si="41"/>
        <v>0</v>
      </c>
      <c r="Z109" s="48"/>
      <c r="AA109" s="48"/>
      <c r="AB109" s="48"/>
      <c r="AC109" s="43">
        <f t="shared" si="42"/>
        <v>0</v>
      </c>
      <c r="AD109" s="48"/>
      <c r="AE109" s="48"/>
      <c r="AF109" s="64">
        <v>50043564</v>
      </c>
      <c r="AG109" s="43">
        <f t="shared" si="36"/>
        <v>50043564</v>
      </c>
      <c r="AH109" s="43">
        <f t="shared" si="37"/>
        <v>50043564</v>
      </c>
      <c r="AI109" s="59">
        <f t="shared" si="38"/>
        <v>3.1598086317752801E-2</v>
      </c>
      <c r="AJ109" s="59">
        <f t="shared" si="39"/>
        <v>2.9623034661395401E-3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24.95" customHeight="1" outlineLevel="1">
      <c r="A110" s="26">
        <v>28</v>
      </c>
      <c r="B110" s="26"/>
      <c r="C110" s="33" t="s">
        <v>303</v>
      </c>
      <c r="D110" s="28">
        <v>45982</v>
      </c>
      <c r="E110" s="37" t="s">
        <v>304</v>
      </c>
      <c r="F110" s="69" t="s">
        <v>120</v>
      </c>
      <c r="G110" s="33" t="s">
        <v>121</v>
      </c>
      <c r="H110" s="28"/>
      <c r="I110" s="28"/>
      <c r="J110" s="114"/>
      <c r="K110" s="64">
        <v>32400000</v>
      </c>
      <c r="L110" s="27"/>
      <c r="M110" s="48"/>
      <c r="N110" s="48"/>
      <c r="O110" s="48"/>
      <c r="P110" s="27"/>
      <c r="Q110" s="27"/>
      <c r="R110" s="48"/>
      <c r="S110" s="48"/>
      <c r="T110" s="48"/>
      <c r="U110" s="43">
        <f t="shared" si="40"/>
        <v>0</v>
      </c>
      <c r="V110" s="48"/>
      <c r="W110" s="48"/>
      <c r="X110" s="48"/>
      <c r="Y110" s="43">
        <f t="shared" si="41"/>
        <v>0</v>
      </c>
      <c r="Z110" s="48"/>
      <c r="AA110" s="48"/>
      <c r="AB110" s="48"/>
      <c r="AC110" s="43">
        <f t="shared" si="42"/>
        <v>0</v>
      </c>
      <c r="AD110" s="48"/>
      <c r="AE110" s="48"/>
      <c r="AF110" s="64">
        <v>32400000</v>
      </c>
      <c r="AG110" s="43">
        <f t="shared" si="36"/>
        <v>32400000</v>
      </c>
      <c r="AH110" s="43">
        <f t="shared" si="37"/>
        <v>32400000</v>
      </c>
      <c r="AI110" s="59">
        <f t="shared" si="38"/>
        <v>2.0457735518101601E-2</v>
      </c>
      <c r="AJ110" s="59">
        <f t="shared" si="39"/>
        <v>1.91790161673779E-3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24.95" customHeight="1" outlineLevel="1">
      <c r="A111" s="26">
        <v>29</v>
      </c>
      <c r="B111" s="26"/>
      <c r="C111" s="33" t="s">
        <v>305</v>
      </c>
      <c r="D111" s="28">
        <v>45982</v>
      </c>
      <c r="E111" s="37" t="s">
        <v>306</v>
      </c>
      <c r="F111" s="69" t="s">
        <v>120</v>
      </c>
      <c r="G111" s="33" t="s">
        <v>121</v>
      </c>
      <c r="H111" s="28"/>
      <c r="I111" s="28"/>
      <c r="J111" s="114"/>
      <c r="K111" s="64">
        <v>64800000</v>
      </c>
      <c r="L111" s="27"/>
      <c r="M111" s="48"/>
      <c r="N111" s="48"/>
      <c r="O111" s="48"/>
      <c r="P111" s="27"/>
      <c r="Q111" s="27"/>
      <c r="R111" s="48"/>
      <c r="S111" s="48"/>
      <c r="T111" s="48"/>
      <c r="U111" s="43">
        <f t="shared" si="40"/>
        <v>0</v>
      </c>
      <c r="V111" s="48"/>
      <c r="W111" s="48"/>
      <c r="X111" s="48"/>
      <c r="Y111" s="43">
        <f t="shared" si="41"/>
        <v>0</v>
      </c>
      <c r="Z111" s="48"/>
      <c r="AA111" s="48"/>
      <c r="AB111" s="48"/>
      <c r="AC111" s="43">
        <f t="shared" si="42"/>
        <v>0</v>
      </c>
      <c r="AD111" s="48"/>
      <c r="AE111" s="48"/>
      <c r="AF111" s="64">
        <v>64800000</v>
      </c>
      <c r="AG111" s="43">
        <f t="shared" si="36"/>
        <v>64800000</v>
      </c>
      <c r="AH111" s="43">
        <f t="shared" si="37"/>
        <v>64800000</v>
      </c>
      <c r="AI111" s="59">
        <f t="shared" si="38"/>
        <v>4.0915471036203202E-2</v>
      </c>
      <c r="AJ111" s="59">
        <f t="shared" si="39"/>
        <v>3.8358032334755801E-3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24.95" customHeight="1" outlineLevel="1">
      <c r="A112" s="26">
        <v>30</v>
      </c>
      <c r="B112" s="26"/>
      <c r="C112" s="33" t="s">
        <v>307</v>
      </c>
      <c r="D112" s="28">
        <v>45982</v>
      </c>
      <c r="E112" s="37" t="s">
        <v>308</v>
      </c>
      <c r="F112" s="69" t="s">
        <v>120</v>
      </c>
      <c r="G112" s="33" t="s">
        <v>121</v>
      </c>
      <c r="H112" s="28"/>
      <c r="I112" s="28"/>
      <c r="J112" s="114"/>
      <c r="K112" s="64">
        <v>59400000</v>
      </c>
      <c r="L112" s="27"/>
      <c r="M112" s="48"/>
      <c r="N112" s="48"/>
      <c r="O112" s="48"/>
      <c r="P112" s="27"/>
      <c r="Q112" s="27"/>
      <c r="R112" s="48"/>
      <c r="S112" s="48"/>
      <c r="T112" s="48"/>
      <c r="U112" s="43">
        <f t="shared" si="40"/>
        <v>0</v>
      </c>
      <c r="V112" s="48"/>
      <c r="W112" s="48"/>
      <c r="X112" s="48"/>
      <c r="Y112" s="43">
        <f t="shared" si="41"/>
        <v>0</v>
      </c>
      <c r="Z112" s="48"/>
      <c r="AA112" s="48"/>
      <c r="AB112" s="48"/>
      <c r="AC112" s="43">
        <f t="shared" si="42"/>
        <v>0</v>
      </c>
      <c r="AD112" s="48"/>
      <c r="AE112" s="48"/>
      <c r="AF112" s="64">
        <v>59400000</v>
      </c>
      <c r="AG112" s="43">
        <f t="shared" si="36"/>
        <v>59400000</v>
      </c>
      <c r="AH112" s="43">
        <f t="shared" si="37"/>
        <v>59400000</v>
      </c>
      <c r="AI112" s="59">
        <f t="shared" si="38"/>
        <v>3.7505848449853003E-2</v>
      </c>
      <c r="AJ112" s="59">
        <f t="shared" si="39"/>
        <v>3.51615296401928E-3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24.95" customHeight="1" outlineLevel="1">
      <c r="A113" s="26">
        <v>31</v>
      </c>
      <c r="B113" s="26"/>
      <c r="C113" s="33" t="s">
        <v>309</v>
      </c>
      <c r="D113" s="28">
        <v>45982</v>
      </c>
      <c r="E113" s="37" t="s">
        <v>310</v>
      </c>
      <c r="F113" s="69" t="s">
        <v>120</v>
      </c>
      <c r="G113" s="33" t="s">
        <v>121</v>
      </c>
      <c r="H113" s="28"/>
      <c r="I113" s="28"/>
      <c r="J113" s="114"/>
      <c r="K113" s="64">
        <v>64800000</v>
      </c>
      <c r="L113" s="27"/>
      <c r="M113" s="48"/>
      <c r="N113" s="48"/>
      <c r="O113" s="48"/>
      <c r="P113" s="27"/>
      <c r="Q113" s="27"/>
      <c r="R113" s="48"/>
      <c r="S113" s="48"/>
      <c r="T113" s="48"/>
      <c r="U113" s="43">
        <f t="shared" si="40"/>
        <v>0</v>
      </c>
      <c r="V113" s="48"/>
      <c r="W113" s="48"/>
      <c r="X113" s="48"/>
      <c r="Y113" s="43">
        <f t="shared" si="41"/>
        <v>0</v>
      </c>
      <c r="Z113" s="48"/>
      <c r="AA113" s="48"/>
      <c r="AB113" s="48"/>
      <c r="AC113" s="43">
        <f t="shared" si="42"/>
        <v>0</v>
      </c>
      <c r="AD113" s="48"/>
      <c r="AE113" s="48"/>
      <c r="AF113" s="64">
        <v>64800000</v>
      </c>
      <c r="AG113" s="43">
        <f t="shared" si="36"/>
        <v>64800000</v>
      </c>
      <c r="AH113" s="43">
        <f t="shared" si="37"/>
        <v>64800000</v>
      </c>
      <c r="AI113" s="59">
        <f t="shared" si="38"/>
        <v>4.0915471036203202E-2</v>
      </c>
      <c r="AJ113" s="59">
        <f t="shared" si="39"/>
        <v>3.8358032334755801E-3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24.95" customHeight="1" outlineLevel="1">
      <c r="A114" s="26">
        <v>32</v>
      </c>
      <c r="B114" s="26"/>
      <c r="C114" s="33" t="s">
        <v>311</v>
      </c>
      <c r="D114" s="28">
        <v>45982</v>
      </c>
      <c r="E114" s="37" t="s">
        <v>312</v>
      </c>
      <c r="F114" s="69" t="s">
        <v>120</v>
      </c>
      <c r="G114" s="33" t="s">
        <v>121</v>
      </c>
      <c r="H114" s="28"/>
      <c r="I114" s="28"/>
      <c r="J114" s="114"/>
      <c r="K114" s="64">
        <v>54145710</v>
      </c>
      <c r="L114" s="27"/>
      <c r="M114" s="48"/>
      <c r="N114" s="48"/>
      <c r="O114" s="48"/>
      <c r="P114" s="27"/>
      <c r="Q114" s="27"/>
      <c r="R114" s="48"/>
      <c r="S114" s="48"/>
      <c r="T114" s="48"/>
      <c r="U114" s="43">
        <f t="shared" si="40"/>
        <v>0</v>
      </c>
      <c r="V114" s="48"/>
      <c r="W114" s="48"/>
      <c r="X114" s="48"/>
      <c r="Y114" s="43">
        <f t="shared" si="41"/>
        <v>0</v>
      </c>
      <c r="Z114" s="48"/>
      <c r="AA114" s="48"/>
      <c r="AB114" s="48"/>
      <c r="AC114" s="43">
        <f t="shared" si="42"/>
        <v>0</v>
      </c>
      <c r="AD114" s="48"/>
      <c r="AE114" s="48"/>
      <c r="AF114" s="64">
        <v>54145710</v>
      </c>
      <c r="AG114" s="43">
        <f t="shared" si="36"/>
        <v>54145710</v>
      </c>
      <c r="AH114" s="43">
        <f t="shared" si="37"/>
        <v>54145710</v>
      </c>
      <c r="AI114" s="59">
        <f t="shared" si="38"/>
        <v>3.4188228846291101E-2</v>
      </c>
      <c r="AJ114" s="59">
        <f t="shared" si="39"/>
        <v>3.2051279243338099E-3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s="19" customFormat="1" ht="24.95" customHeight="1">
      <c r="A115" s="117" t="s">
        <v>58</v>
      </c>
      <c r="B115" s="117"/>
      <c r="C115" s="117"/>
      <c r="D115" s="117"/>
      <c r="E115" s="117"/>
      <c r="F115" s="117"/>
      <c r="G115" s="117"/>
      <c r="H115" s="117"/>
      <c r="I115" s="117"/>
      <c r="J115" s="49">
        <f>+J82</f>
        <v>1583753000</v>
      </c>
      <c r="K115" s="49">
        <f>SUM(K83:K114)</f>
        <v>1583753000</v>
      </c>
      <c r="L115" s="29"/>
      <c r="M115" s="49">
        <f>SUM(M83:M114)</f>
        <v>0</v>
      </c>
      <c r="N115" s="49">
        <f>SUM(N83:N114)</f>
        <v>0</v>
      </c>
      <c r="O115" s="49">
        <f>SUM(O83:O114)</f>
        <v>0</v>
      </c>
      <c r="P115" s="50"/>
      <c r="Q115" s="56"/>
      <c r="R115" s="49">
        <f t="shared" ref="R115:AH115" si="43">SUM(R83:R114)</f>
        <v>0</v>
      </c>
      <c r="S115" s="49">
        <f t="shared" si="43"/>
        <v>0</v>
      </c>
      <c r="T115" s="49">
        <f t="shared" si="43"/>
        <v>0</v>
      </c>
      <c r="U115" s="49">
        <f t="shared" si="43"/>
        <v>0</v>
      </c>
      <c r="V115" s="49">
        <f t="shared" si="43"/>
        <v>0</v>
      </c>
      <c r="W115" s="49">
        <f t="shared" si="43"/>
        <v>0</v>
      </c>
      <c r="X115" s="49">
        <f t="shared" si="43"/>
        <v>0</v>
      </c>
      <c r="Y115" s="49">
        <f t="shared" si="43"/>
        <v>0</v>
      </c>
      <c r="Z115" s="49">
        <f t="shared" si="43"/>
        <v>0</v>
      </c>
      <c r="AA115" s="49">
        <f t="shared" si="43"/>
        <v>0</v>
      </c>
      <c r="AB115" s="49">
        <f t="shared" si="43"/>
        <v>0</v>
      </c>
      <c r="AC115" s="49">
        <f t="shared" si="43"/>
        <v>0</v>
      </c>
      <c r="AD115" s="49">
        <f t="shared" si="43"/>
        <v>0</v>
      </c>
      <c r="AE115" s="49">
        <f t="shared" si="43"/>
        <v>0</v>
      </c>
      <c r="AF115" s="49">
        <f t="shared" si="43"/>
        <v>1583753000</v>
      </c>
      <c r="AG115" s="49">
        <f t="shared" si="43"/>
        <v>1583753000</v>
      </c>
      <c r="AH115" s="49">
        <f t="shared" si="43"/>
        <v>1583753000</v>
      </c>
      <c r="AI115" s="61">
        <f>IF(ISERROR(AH115/J115),0,AH115/J115)</f>
        <v>1</v>
      </c>
      <c r="AJ115" s="61">
        <f>IF(ISERROR(AH115/$AH$345),0,AH115/$AH$345)</f>
        <v>9.3749458000411207E-2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ht="24.95" customHeight="1">
      <c r="A116" s="118" t="s">
        <v>59</v>
      </c>
      <c r="B116" s="118"/>
      <c r="C116" s="118"/>
      <c r="D116" s="118"/>
      <c r="E116" s="118"/>
      <c r="F116" s="23"/>
      <c r="G116" s="24"/>
      <c r="H116" s="25"/>
      <c r="I116" s="25"/>
      <c r="J116" s="113">
        <v>1247308000</v>
      </c>
      <c r="K116" s="43"/>
      <c r="L116" s="44"/>
      <c r="M116" s="45"/>
      <c r="N116" s="45"/>
      <c r="O116" s="45"/>
      <c r="P116" s="24"/>
      <c r="Q116" s="55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57"/>
      <c r="AJ116" s="58"/>
    </row>
    <row r="117" spans="1:106" ht="24.95" customHeight="1" outlineLevel="1">
      <c r="A117" s="26">
        <v>1</v>
      </c>
      <c r="B117" s="26"/>
      <c r="C117" s="33" t="s">
        <v>313</v>
      </c>
      <c r="D117" s="28">
        <v>45995</v>
      </c>
      <c r="E117" s="37" t="s">
        <v>314</v>
      </c>
      <c r="F117" s="69" t="s">
        <v>120</v>
      </c>
      <c r="G117" s="33" t="s">
        <v>121</v>
      </c>
      <c r="H117" s="28"/>
      <c r="I117" s="28"/>
      <c r="J117" s="114"/>
      <c r="K117" s="64">
        <v>50200000</v>
      </c>
      <c r="L117" s="27"/>
      <c r="M117" s="48"/>
      <c r="N117" s="48"/>
      <c r="O117" s="48"/>
      <c r="P117" s="27"/>
      <c r="Q117" s="27"/>
      <c r="R117" s="48"/>
      <c r="S117" s="48"/>
      <c r="T117" s="48"/>
      <c r="U117" s="43">
        <f>SUM(R117:T117)</f>
        <v>0</v>
      </c>
      <c r="V117" s="48"/>
      <c r="W117" s="48"/>
      <c r="X117" s="48"/>
      <c r="Y117" s="43">
        <f>SUM(V117:X117)</f>
        <v>0</v>
      </c>
      <c r="Z117" s="48"/>
      <c r="AA117" s="48"/>
      <c r="AB117" s="48"/>
      <c r="AC117" s="43">
        <f>SUM(Z117:AB117)</f>
        <v>0</v>
      </c>
      <c r="AD117" s="48"/>
      <c r="AE117" s="48"/>
      <c r="AF117" s="64">
        <v>50200000</v>
      </c>
      <c r="AG117" s="43">
        <f>SUM(AD117:AF117)</f>
        <v>50200000</v>
      </c>
      <c r="AH117" s="43">
        <f>SUM(U117,Y117,AC117,AG117)</f>
        <v>50200000</v>
      </c>
      <c r="AI117" s="59">
        <f>IF(ISERROR(AH117/$J$116),0,AH117/$J$116)</f>
        <v>4.0246675239796401E-2</v>
      </c>
      <c r="AJ117" s="59">
        <f>IF(ISERROR(AH117/$AH$345),"-",AH117/$AH$345)</f>
        <v>2.9715636160567E-3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ht="24.95" customHeight="1" outlineLevel="1">
      <c r="A118" s="26">
        <v>2</v>
      </c>
      <c r="B118" s="26"/>
      <c r="C118" s="33" t="s">
        <v>315</v>
      </c>
      <c r="D118" s="28">
        <v>45994</v>
      </c>
      <c r="E118" s="37" t="s">
        <v>316</v>
      </c>
      <c r="F118" s="69" t="s">
        <v>120</v>
      </c>
      <c r="G118" s="33" t="s">
        <v>121</v>
      </c>
      <c r="H118" s="28"/>
      <c r="I118" s="28"/>
      <c r="J118" s="114"/>
      <c r="K118" s="64">
        <v>32500000</v>
      </c>
      <c r="L118" s="27"/>
      <c r="M118" s="48"/>
      <c r="N118" s="48"/>
      <c r="O118" s="48"/>
      <c r="P118" s="27"/>
      <c r="Q118" s="27"/>
      <c r="R118" s="48"/>
      <c r="S118" s="48"/>
      <c r="T118" s="48"/>
      <c r="U118" s="43">
        <f t="shared" ref="U118:U126" si="44">SUM(R118:T118)</f>
        <v>0</v>
      </c>
      <c r="V118" s="48"/>
      <c r="W118" s="48"/>
      <c r="X118" s="48"/>
      <c r="Y118" s="43">
        <f t="shared" ref="Y118:Y126" si="45">SUM(V118:X118)</f>
        <v>0</v>
      </c>
      <c r="Z118" s="48"/>
      <c r="AA118" s="48"/>
      <c r="AB118" s="48"/>
      <c r="AC118" s="43">
        <f t="shared" ref="AC118:AC126" si="46">SUM(Z118:AB118)</f>
        <v>0</v>
      </c>
      <c r="AD118" s="48"/>
      <c r="AE118" s="48"/>
      <c r="AF118" s="64">
        <v>32500000</v>
      </c>
      <c r="AG118" s="43">
        <f t="shared" ref="AG118:AG144" si="47">SUM(AD118:AF118)</f>
        <v>32500000</v>
      </c>
      <c r="AH118" s="43">
        <f t="shared" ref="AH118:AH144" si="48">SUM(U118,Y118,AC118,AG118)</f>
        <v>32500000</v>
      </c>
      <c r="AI118" s="59">
        <f t="shared" ref="AI118:AI144" si="49">IF(ISERROR(AH118/$J$116),0,AH118/$J$116)</f>
        <v>2.6056114448075401E-2</v>
      </c>
      <c r="AJ118" s="59">
        <f t="shared" ref="AJ118:AJ144" si="50">IF(ISERROR(AH118/$AH$345),"-",AH118/$AH$345)</f>
        <v>1.92382106617216E-3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24.95" customHeight="1" outlineLevel="1">
      <c r="A119" s="26">
        <v>3</v>
      </c>
      <c r="B119" s="26"/>
      <c r="C119" s="33" t="s">
        <v>317</v>
      </c>
      <c r="D119" s="28">
        <v>45989</v>
      </c>
      <c r="E119" s="37" t="s">
        <v>318</v>
      </c>
      <c r="F119" s="69" t="s">
        <v>120</v>
      </c>
      <c r="G119" s="33" t="s">
        <v>121</v>
      </c>
      <c r="H119" s="28"/>
      <c r="I119" s="28"/>
      <c r="J119" s="114"/>
      <c r="K119" s="64">
        <v>36500000</v>
      </c>
      <c r="L119" s="27"/>
      <c r="M119" s="48"/>
      <c r="N119" s="48"/>
      <c r="O119" s="48"/>
      <c r="P119" s="27"/>
      <c r="Q119" s="27"/>
      <c r="R119" s="48"/>
      <c r="S119" s="48"/>
      <c r="T119" s="48"/>
      <c r="U119" s="43">
        <f t="shared" si="44"/>
        <v>0</v>
      </c>
      <c r="V119" s="48"/>
      <c r="W119" s="48"/>
      <c r="X119" s="48"/>
      <c r="Y119" s="43">
        <f t="shared" si="45"/>
        <v>0</v>
      </c>
      <c r="Z119" s="48"/>
      <c r="AA119" s="48"/>
      <c r="AB119" s="48"/>
      <c r="AC119" s="43">
        <f t="shared" si="46"/>
        <v>0</v>
      </c>
      <c r="AD119" s="48"/>
      <c r="AE119" s="48"/>
      <c r="AF119" s="64">
        <v>36500000</v>
      </c>
      <c r="AG119" s="43">
        <f t="shared" si="47"/>
        <v>36500000</v>
      </c>
      <c r="AH119" s="43">
        <f t="shared" si="48"/>
        <v>36500000</v>
      </c>
      <c r="AI119" s="59">
        <f t="shared" si="49"/>
        <v>2.9263020841684698E-2</v>
      </c>
      <c r="AJ119" s="59">
        <f t="shared" si="50"/>
        <v>2.1605990435472002E-3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24.95" customHeight="1" outlineLevel="1">
      <c r="A120" s="26">
        <v>4</v>
      </c>
      <c r="B120" s="26"/>
      <c r="C120" s="33" t="s">
        <v>319</v>
      </c>
      <c r="D120" s="28">
        <v>45989</v>
      </c>
      <c r="E120" s="37" t="s">
        <v>320</v>
      </c>
      <c r="F120" s="69" t="s">
        <v>120</v>
      </c>
      <c r="G120" s="33" t="s">
        <v>121</v>
      </c>
      <c r="H120" s="28"/>
      <c r="I120" s="28"/>
      <c r="J120" s="114"/>
      <c r="K120" s="64">
        <v>38500000</v>
      </c>
      <c r="L120" s="27"/>
      <c r="M120" s="48"/>
      <c r="N120" s="48"/>
      <c r="O120" s="48"/>
      <c r="P120" s="27"/>
      <c r="Q120" s="27"/>
      <c r="R120" s="48"/>
      <c r="S120" s="48"/>
      <c r="T120" s="48"/>
      <c r="U120" s="43">
        <f t="shared" si="44"/>
        <v>0</v>
      </c>
      <c r="V120" s="48"/>
      <c r="W120" s="48"/>
      <c r="X120" s="48"/>
      <c r="Y120" s="43">
        <f t="shared" si="45"/>
        <v>0</v>
      </c>
      <c r="Z120" s="48"/>
      <c r="AA120" s="48"/>
      <c r="AB120" s="48"/>
      <c r="AC120" s="43">
        <f t="shared" si="46"/>
        <v>0</v>
      </c>
      <c r="AD120" s="48"/>
      <c r="AE120" s="48"/>
      <c r="AF120" s="64">
        <v>38500000</v>
      </c>
      <c r="AG120" s="43">
        <f t="shared" si="47"/>
        <v>38500000</v>
      </c>
      <c r="AH120" s="43">
        <f t="shared" si="48"/>
        <v>38500000</v>
      </c>
      <c r="AI120" s="59">
        <f t="shared" si="49"/>
        <v>3.08664740384893E-2</v>
      </c>
      <c r="AJ120" s="59">
        <f t="shared" si="50"/>
        <v>2.2789880322347201E-3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24.95" customHeight="1" outlineLevel="1">
      <c r="A121" s="26">
        <v>5</v>
      </c>
      <c r="B121" s="26"/>
      <c r="C121" s="33" t="s">
        <v>321</v>
      </c>
      <c r="D121" s="28">
        <v>45986</v>
      </c>
      <c r="E121" s="37" t="s">
        <v>322</v>
      </c>
      <c r="F121" s="69" t="s">
        <v>120</v>
      </c>
      <c r="G121" s="33" t="s">
        <v>121</v>
      </c>
      <c r="H121" s="28"/>
      <c r="I121" s="28"/>
      <c r="J121" s="114"/>
      <c r="K121" s="64">
        <v>66800000</v>
      </c>
      <c r="L121" s="27"/>
      <c r="M121" s="48"/>
      <c r="N121" s="48"/>
      <c r="O121" s="48"/>
      <c r="P121" s="27"/>
      <c r="Q121" s="27"/>
      <c r="R121" s="48"/>
      <c r="S121" s="48"/>
      <c r="T121" s="48"/>
      <c r="U121" s="43">
        <f t="shared" si="44"/>
        <v>0</v>
      </c>
      <c r="V121" s="48"/>
      <c r="W121" s="48"/>
      <c r="X121" s="48"/>
      <c r="Y121" s="43">
        <f t="shared" si="45"/>
        <v>0</v>
      </c>
      <c r="Z121" s="48"/>
      <c r="AA121" s="48"/>
      <c r="AB121" s="48"/>
      <c r="AC121" s="43">
        <f t="shared" si="46"/>
        <v>0</v>
      </c>
      <c r="AD121" s="48"/>
      <c r="AE121" s="48"/>
      <c r="AF121" s="64">
        <v>66800000</v>
      </c>
      <c r="AG121" s="43">
        <f t="shared" si="47"/>
        <v>66800000</v>
      </c>
      <c r="AH121" s="43">
        <f t="shared" si="48"/>
        <v>66800000</v>
      </c>
      <c r="AI121" s="59">
        <f t="shared" si="49"/>
        <v>5.3555336773274897E-2</v>
      </c>
      <c r="AJ121" s="59">
        <f t="shared" si="50"/>
        <v>3.9541922221630896E-3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24.95" customHeight="1" outlineLevel="1">
      <c r="A122" s="26">
        <v>6</v>
      </c>
      <c r="B122" s="26"/>
      <c r="C122" s="33" t="s">
        <v>323</v>
      </c>
      <c r="D122" s="28">
        <v>45986</v>
      </c>
      <c r="E122" s="37" t="s">
        <v>324</v>
      </c>
      <c r="F122" s="69" t="s">
        <v>120</v>
      </c>
      <c r="G122" s="33" t="s">
        <v>121</v>
      </c>
      <c r="H122" s="28"/>
      <c r="I122" s="28"/>
      <c r="J122" s="114"/>
      <c r="K122" s="64">
        <v>44900000</v>
      </c>
      <c r="L122" s="27"/>
      <c r="M122" s="48"/>
      <c r="N122" s="48"/>
      <c r="O122" s="48"/>
      <c r="P122" s="27"/>
      <c r="Q122" s="27"/>
      <c r="R122" s="48"/>
      <c r="S122" s="48"/>
      <c r="T122" s="48"/>
      <c r="U122" s="43">
        <f t="shared" si="44"/>
        <v>0</v>
      </c>
      <c r="V122" s="48"/>
      <c r="W122" s="48"/>
      <c r="X122" s="48"/>
      <c r="Y122" s="43">
        <f t="shared" si="45"/>
        <v>0</v>
      </c>
      <c r="Z122" s="48"/>
      <c r="AA122" s="48"/>
      <c r="AB122" s="48"/>
      <c r="AC122" s="43">
        <f t="shared" si="46"/>
        <v>0</v>
      </c>
      <c r="AD122" s="48"/>
      <c r="AE122" s="48"/>
      <c r="AF122" s="64">
        <v>44900000</v>
      </c>
      <c r="AG122" s="43">
        <f t="shared" si="47"/>
        <v>44900000</v>
      </c>
      <c r="AH122" s="43">
        <f t="shared" si="48"/>
        <v>44900000</v>
      </c>
      <c r="AI122" s="59">
        <f t="shared" si="49"/>
        <v>3.5997524268264101E-2</v>
      </c>
      <c r="AJ122" s="59">
        <f t="shared" si="50"/>
        <v>2.6578327960347699E-3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24.95" customHeight="1" outlineLevel="1">
      <c r="A123" s="26">
        <v>7</v>
      </c>
      <c r="B123" s="26"/>
      <c r="C123" s="33" t="s">
        <v>325</v>
      </c>
      <c r="D123" s="28">
        <v>45986</v>
      </c>
      <c r="E123" s="37" t="s">
        <v>326</v>
      </c>
      <c r="F123" s="69" t="s">
        <v>120</v>
      </c>
      <c r="G123" s="33" t="s">
        <v>121</v>
      </c>
      <c r="H123" s="28"/>
      <c r="I123" s="28"/>
      <c r="J123" s="114"/>
      <c r="K123" s="64">
        <v>34500000</v>
      </c>
      <c r="L123" s="27"/>
      <c r="M123" s="48"/>
      <c r="N123" s="48"/>
      <c r="O123" s="48"/>
      <c r="P123" s="27"/>
      <c r="Q123" s="27"/>
      <c r="R123" s="48"/>
      <c r="S123" s="48"/>
      <c r="T123" s="48"/>
      <c r="U123" s="43">
        <f t="shared" si="44"/>
        <v>0</v>
      </c>
      <c r="V123" s="48"/>
      <c r="W123" s="48"/>
      <c r="X123" s="48"/>
      <c r="Y123" s="43">
        <f t="shared" si="45"/>
        <v>0</v>
      </c>
      <c r="Z123" s="48"/>
      <c r="AA123" s="48"/>
      <c r="AB123" s="48"/>
      <c r="AC123" s="43">
        <f t="shared" si="46"/>
        <v>0</v>
      </c>
      <c r="AD123" s="48"/>
      <c r="AE123" s="48"/>
      <c r="AF123" s="64">
        <v>34500000</v>
      </c>
      <c r="AG123" s="43">
        <f t="shared" si="47"/>
        <v>34500000</v>
      </c>
      <c r="AH123" s="43">
        <f t="shared" si="48"/>
        <v>34500000</v>
      </c>
      <c r="AI123" s="59">
        <f t="shared" si="49"/>
        <v>2.765956764488E-2</v>
      </c>
      <c r="AJ123" s="59">
        <f t="shared" si="50"/>
        <v>2.0422100548596802E-3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24.95" customHeight="1" outlineLevel="1">
      <c r="A124" s="26">
        <v>8</v>
      </c>
      <c r="B124" s="26"/>
      <c r="C124" s="33" t="s">
        <v>327</v>
      </c>
      <c r="D124" s="28">
        <v>45986</v>
      </c>
      <c r="E124" s="37" t="s">
        <v>328</v>
      </c>
      <c r="F124" s="69" t="s">
        <v>120</v>
      </c>
      <c r="G124" s="33" t="s">
        <v>121</v>
      </c>
      <c r="H124" s="28"/>
      <c r="I124" s="28"/>
      <c r="J124" s="114"/>
      <c r="K124" s="64">
        <v>53800000</v>
      </c>
      <c r="L124" s="27"/>
      <c r="M124" s="48"/>
      <c r="N124" s="48"/>
      <c r="O124" s="48"/>
      <c r="P124" s="27"/>
      <c r="Q124" s="27"/>
      <c r="R124" s="48"/>
      <c r="S124" s="48"/>
      <c r="T124" s="48"/>
      <c r="U124" s="43">
        <f t="shared" si="44"/>
        <v>0</v>
      </c>
      <c r="V124" s="48"/>
      <c r="W124" s="48"/>
      <c r="X124" s="48"/>
      <c r="Y124" s="43">
        <f t="shared" si="45"/>
        <v>0</v>
      </c>
      <c r="Z124" s="48"/>
      <c r="AA124" s="48"/>
      <c r="AB124" s="48"/>
      <c r="AC124" s="43">
        <f t="shared" si="46"/>
        <v>0</v>
      </c>
      <c r="AD124" s="48"/>
      <c r="AE124" s="48"/>
      <c r="AF124" s="64">
        <v>53800000</v>
      </c>
      <c r="AG124" s="43">
        <f t="shared" si="47"/>
        <v>53800000</v>
      </c>
      <c r="AH124" s="43">
        <f t="shared" si="48"/>
        <v>53800000</v>
      </c>
      <c r="AI124" s="59">
        <f t="shared" si="49"/>
        <v>4.3132890994044798E-2</v>
      </c>
      <c r="AJ124" s="59">
        <f t="shared" si="50"/>
        <v>3.18466379569423E-3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24.95" customHeight="1" outlineLevel="1">
      <c r="A125" s="26">
        <v>9</v>
      </c>
      <c r="B125" s="26"/>
      <c r="C125" s="33" t="s">
        <v>329</v>
      </c>
      <c r="D125" s="28">
        <v>45985</v>
      </c>
      <c r="E125" s="37" t="s">
        <v>330</v>
      </c>
      <c r="F125" s="69" t="s">
        <v>120</v>
      </c>
      <c r="G125" s="33" t="s">
        <v>121</v>
      </c>
      <c r="H125" s="28"/>
      <c r="I125" s="28"/>
      <c r="J125" s="114"/>
      <c r="K125" s="64">
        <v>55841000</v>
      </c>
      <c r="L125" s="27"/>
      <c r="M125" s="48"/>
      <c r="N125" s="48"/>
      <c r="O125" s="48"/>
      <c r="P125" s="27"/>
      <c r="Q125" s="27"/>
      <c r="R125" s="48"/>
      <c r="S125" s="48"/>
      <c r="T125" s="48"/>
      <c r="U125" s="43">
        <f t="shared" si="44"/>
        <v>0</v>
      </c>
      <c r="V125" s="48"/>
      <c r="W125" s="48"/>
      <c r="X125" s="48"/>
      <c r="Y125" s="43">
        <f t="shared" si="45"/>
        <v>0</v>
      </c>
      <c r="Z125" s="48"/>
      <c r="AA125" s="48"/>
      <c r="AB125" s="48"/>
      <c r="AC125" s="43">
        <f t="shared" si="46"/>
        <v>0</v>
      </c>
      <c r="AD125" s="48"/>
      <c r="AE125" s="48"/>
      <c r="AF125" s="64">
        <v>55841000</v>
      </c>
      <c r="AG125" s="43">
        <f t="shared" si="47"/>
        <v>55841000</v>
      </c>
      <c r="AH125" s="43">
        <f t="shared" si="48"/>
        <v>55841000</v>
      </c>
      <c r="AI125" s="59">
        <f t="shared" si="49"/>
        <v>4.4769214981383899E-2</v>
      </c>
      <c r="AJ125" s="59">
        <f t="shared" si="50"/>
        <v>3.3054797586498401E-3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24.95" customHeight="1" outlineLevel="1">
      <c r="A126" s="26">
        <v>10</v>
      </c>
      <c r="B126" s="26"/>
      <c r="C126" s="33" t="s">
        <v>331</v>
      </c>
      <c r="D126" s="28">
        <v>45985</v>
      </c>
      <c r="E126" s="37" t="s">
        <v>332</v>
      </c>
      <c r="F126" s="69" t="s">
        <v>120</v>
      </c>
      <c r="G126" s="33" t="s">
        <v>121</v>
      </c>
      <c r="H126" s="28"/>
      <c r="I126" s="28"/>
      <c r="J126" s="114"/>
      <c r="K126" s="64">
        <v>43000000</v>
      </c>
      <c r="L126" s="27"/>
      <c r="M126" s="48"/>
      <c r="N126" s="48"/>
      <c r="O126" s="48"/>
      <c r="P126" s="27"/>
      <c r="Q126" s="27"/>
      <c r="R126" s="48"/>
      <c r="S126" s="48"/>
      <c r="T126" s="48"/>
      <c r="U126" s="43">
        <f t="shared" si="44"/>
        <v>0</v>
      </c>
      <c r="V126" s="48"/>
      <c r="W126" s="48"/>
      <c r="X126" s="48"/>
      <c r="Y126" s="43">
        <f t="shared" si="45"/>
        <v>0</v>
      </c>
      <c r="Z126" s="48"/>
      <c r="AA126" s="48"/>
      <c r="AB126" s="48"/>
      <c r="AC126" s="43">
        <f t="shared" si="46"/>
        <v>0</v>
      </c>
      <c r="AD126" s="48"/>
      <c r="AE126" s="48"/>
      <c r="AF126" s="64">
        <v>43000000</v>
      </c>
      <c r="AG126" s="43">
        <f t="shared" si="47"/>
        <v>43000000</v>
      </c>
      <c r="AH126" s="43">
        <f t="shared" si="48"/>
        <v>43000000</v>
      </c>
      <c r="AI126" s="59">
        <f t="shared" si="49"/>
        <v>3.4474243731299703E-2</v>
      </c>
      <c r="AJ126" s="59">
        <f t="shared" si="50"/>
        <v>2.54536325678163E-3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24.95" customHeight="1" outlineLevel="1">
      <c r="A127" s="26">
        <v>11</v>
      </c>
      <c r="B127" s="26"/>
      <c r="C127" s="33" t="s">
        <v>333</v>
      </c>
      <c r="D127" s="28">
        <v>45985</v>
      </c>
      <c r="E127" s="37" t="s">
        <v>334</v>
      </c>
      <c r="F127" s="69" t="s">
        <v>120</v>
      </c>
      <c r="G127" s="33" t="s">
        <v>121</v>
      </c>
      <c r="H127" s="28"/>
      <c r="I127" s="28"/>
      <c r="J127" s="114"/>
      <c r="K127" s="64">
        <v>36500000</v>
      </c>
      <c r="L127" s="27"/>
      <c r="M127" s="48"/>
      <c r="N127" s="48"/>
      <c r="O127" s="48"/>
      <c r="P127" s="27"/>
      <c r="Q127" s="27"/>
      <c r="R127" s="48"/>
      <c r="S127" s="48"/>
      <c r="T127" s="48"/>
      <c r="U127" s="43">
        <f t="shared" ref="U127:U144" si="51">SUM(R127:T127)</f>
        <v>0</v>
      </c>
      <c r="V127" s="48"/>
      <c r="W127" s="48"/>
      <c r="X127" s="48"/>
      <c r="Y127" s="43">
        <f t="shared" ref="Y127:Y144" si="52">SUM(V127:X127)</f>
        <v>0</v>
      </c>
      <c r="Z127" s="48"/>
      <c r="AA127" s="48"/>
      <c r="AB127" s="48"/>
      <c r="AC127" s="43">
        <f t="shared" ref="AC127:AC144" si="53">SUM(Z127:AB127)</f>
        <v>0</v>
      </c>
      <c r="AD127" s="48"/>
      <c r="AE127" s="48"/>
      <c r="AF127" s="64">
        <v>36500000</v>
      </c>
      <c r="AG127" s="43">
        <f t="shared" si="47"/>
        <v>36500000</v>
      </c>
      <c r="AH127" s="43">
        <f t="shared" si="48"/>
        <v>36500000</v>
      </c>
      <c r="AI127" s="59">
        <f t="shared" si="49"/>
        <v>2.9263020841684698E-2</v>
      </c>
      <c r="AJ127" s="59">
        <f t="shared" si="50"/>
        <v>2.1605990435472002E-3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ht="24.95" customHeight="1" outlineLevel="1">
      <c r="A128" s="26">
        <v>12</v>
      </c>
      <c r="B128" s="26"/>
      <c r="C128" s="33" t="s">
        <v>335</v>
      </c>
      <c r="D128" s="28">
        <v>45985</v>
      </c>
      <c r="E128" s="37" t="s">
        <v>336</v>
      </c>
      <c r="F128" s="69" t="s">
        <v>120</v>
      </c>
      <c r="G128" s="33" t="s">
        <v>121</v>
      </c>
      <c r="H128" s="28"/>
      <c r="I128" s="28"/>
      <c r="J128" s="114"/>
      <c r="K128" s="64">
        <v>32500000</v>
      </c>
      <c r="L128" s="27"/>
      <c r="M128" s="48"/>
      <c r="N128" s="48"/>
      <c r="O128" s="48"/>
      <c r="P128" s="27"/>
      <c r="Q128" s="27"/>
      <c r="R128" s="48"/>
      <c r="S128" s="48"/>
      <c r="T128" s="48"/>
      <c r="U128" s="43">
        <f t="shared" si="51"/>
        <v>0</v>
      </c>
      <c r="V128" s="48"/>
      <c r="W128" s="48"/>
      <c r="X128" s="48"/>
      <c r="Y128" s="43">
        <f t="shared" si="52"/>
        <v>0</v>
      </c>
      <c r="Z128" s="48"/>
      <c r="AA128" s="48"/>
      <c r="AB128" s="48"/>
      <c r="AC128" s="43">
        <f t="shared" si="53"/>
        <v>0</v>
      </c>
      <c r="AD128" s="48"/>
      <c r="AE128" s="48"/>
      <c r="AF128" s="64">
        <v>32500000</v>
      </c>
      <c r="AG128" s="43">
        <f t="shared" si="47"/>
        <v>32500000</v>
      </c>
      <c r="AH128" s="43">
        <f t="shared" si="48"/>
        <v>32500000</v>
      </c>
      <c r="AI128" s="59">
        <f t="shared" si="49"/>
        <v>2.6056114448075401E-2</v>
      </c>
      <c r="AJ128" s="59">
        <f t="shared" si="50"/>
        <v>1.92382106617216E-3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24.95" customHeight="1" outlineLevel="1">
      <c r="A129" s="26">
        <v>13</v>
      </c>
      <c r="B129" s="26"/>
      <c r="C129" s="33" t="s">
        <v>337</v>
      </c>
      <c r="D129" s="28">
        <v>45985</v>
      </c>
      <c r="E129" s="37" t="s">
        <v>338</v>
      </c>
      <c r="F129" s="69" t="s">
        <v>120</v>
      </c>
      <c r="G129" s="33" t="s">
        <v>121</v>
      </c>
      <c r="H129" s="28"/>
      <c r="I129" s="28"/>
      <c r="J129" s="114"/>
      <c r="K129" s="64">
        <v>40037000</v>
      </c>
      <c r="L129" s="27"/>
      <c r="M129" s="48"/>
      <c r="N129" s="48"/>
      <c r="O129" s="48"/>
      <c r="P129" s="27"/>
      <c r="Q129" s="27"/>
      <c r="R129" s="48"/>
      <c r="S129" s="48"/>
      <c r="T129" s="48"/>
      <c r="U129" s="43">
        <f t="shared" si="51"/>
        <v>0</v>
      </c>
      <c r="V129" s="48"/>
      <c r="W129" s="48"/>
      <c r="X129" s="48"/>
      <c r="Y129" s="43">
        <f t="shared" si="52"/>
        <v>0</v>
      </c>
      <c r="Z129" s="48"/>
      <c r="AA129" s="48"/>
      <c r="AB129" s="48"/>
      <c r="AC129" s="43">
        <f t="shared" si="53"/>
        <v>0</v>
      </c>
      <c r="AD129" s="48"/>
      <c r="AE129" s="48"/>
      <c r="AF129" s="64">
        <v>40037000</v>
      </c>
      <c r="AG129" s="43">
        <f t="shared" si="47"/>
        <v>40037000</v>
      </c>
      <c r="AH129" s="43">
        <f t="shared" si="48"/>
        <v>40037000</v>
      </c>
      <c r="AI129" s="59">
        <f t="shared" si="49"/>
        <v>3.2098727820233701E-2</v>
      </c>
      <c r="AJ129" s="59">
        <f t="shared" si="50"/>
        <v>2.36996997004107E-3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24.95" customHeight="1" outlineLevel="1">
      <c r="A130" s="26">
        <v>14</v>
      </c>
      <c r="B130" s="26"/>
      <c r="C130" s="33" t="s">
        <v>339</v>
      </c>
      <c r="D130" s="28">
        <v>45985</v>
      </c>
      <c r="E130" s="37" t="s">
        <v>340</v>
      </c>
      <c r="F130" s="69" t="s">
        <v>120</v>
      </c>
      <c r="G130" s="33" t="s">
        <v>121</v>
      </c>
      <c r="H130" s="28"/>
      <c r="I130" s="28"/>
      <c r="J130" s="114"/>
      <c r="K130" s="64">
        <v>64000000</v>
      </c>
      <c r="L130" s="27"/>
      <c r="M130" s="48"/>
      <c r="N130" s="48"/>
      <c r="O130" s="48"/>
      <c r="P130" s="27"/>
      <c r="Q130" s="27"/>
      <c r="R130" s="48"/>
      <c r="S130" s="48"/>
      <c r="T130" s="48"/>
      <c r="U130" s="43">
        <f t="shared" si="51"/>
        <v>0</v>
      </c>
      <c r="V130" s="48"/>
      <c r="W130" s="48"/>
      <c r="X130" s="48"/>
      <c r="Y130" s="43">
        <f t="shared" si="52"/>
        <v>0</v>
      </c>
      <c r="Z130" s="48"/>
      <c r="AA130" s="48"/>
      <c r="AB130" s="48"/>
      <c r="AC130" s="43">
        <f t="shared" si="53"/>
        <v>0</v>
      </c>
      <c r="AD130" s="48"/>
      <c r="AE130" s="48"/>
      <c r="AF130" s="64">
        <v>64000000</v>
      </c>
      <c r="AG130" s="43">
        <f t="shared" si="47"/>
        <v>64000000</v>
      </c>
      <c r="AH130" s="43">
        <f t="shared" si="48"/>
        <v>64000000</v>
      </c>
      <c r="AI130" s="59">
        <f t="shared" si="49"/>
        <v>5.1310502297748403E-2</v>
      </c>
      <c r="AJ130" s="59">
        <f t="shared" si="50"/>
        <v>3.7884476380005698E-3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24.95" customHeight="1" outlineLevel="1">
      <c r="A131" s="26">
        <v>15</v>
      </c>
      <c r="B131" s="26"/>
      <c r="C131" s="33" t="s">
        <v>341</v>
      </c>
      <c r="D131" s="28">
        <v>45985</v>
      </c>
      <c r="E131" s="37" t="s">
        <v>342</v>
      </c>
      <c r="F131" s="69" t="s">
        <v>120</v>
      </c>
      <c r="G131" s="33" t="s">
        <v>121</v>
      </c>
      <c r="H131" s="28"/>
      <c r="I131" s="28"/>
      <c r="J131" s="114"/>
      <c r="K131" s="64">
        <v>42000000</v>
      </c>
      <c r="L131" s="27"/>
      <c r="M131" s="48"/>
      <c r="N131" s="48"/>
      <c r="O131" s="48"/>
      <c r="P131" s="27"/>
      <c r="Q131" s="27"/>
      <c r="R131" s="48"/>
      <c r="S131" s="48"/>
      <c r="T131" s="48"/>
      <c r="U131" s="43">
        <f t="shared" si="51"/>
        <v>0</v>
      </c>
      <c r="V131" s="48"/>
      <c r="W131" s="48"/>
      <c r="X131" s="48"/>
      <c r="Y131" s="43">
        <f t="shared" si="52"/>
        <v>0</v>
      </c>
      <c r="Z131" s="48"/>
      <c r="AA131" s="48"/>
      <c r="AB131" s="48"/>
      <c r="AC131" s="43">
        <f t="shared" si="53"/>
        <v>0</v>
      </c>
      <c r="AD131" s="48"/>
      <c r="AE131" s="48"/>
      <c r="AF131" s="64">
        <v>42000000</v>
      </c>
      <c r="AG131" s="43">
        <f t="shared" si="47"/>
        <v>42000000</v>
      </c>
      <c r="AH131" s="43">
        <f t="shared" si="48"/>
        <v>42000000</v>
      </c>
      <c r="AI131" s="59">
        <f t="shared" si="49"/>
        <v>3.36725171328974E-2</v>
      </c>
      <c r="AJ131" s="59">
        <f t="shared" si="50"/>
        <v>2.4861687624378702E-3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ht="24.95" customHeight="1" outlineLevel="1">
      <c r="A132" s="26">
        <v>16</v>
      </c>
      <c r="B132" s="26"/>
      <c r="C132" s="33" t="s">
        <v>343</v>
      </c>
      <c r="D132" s="28">
        <v>45985</v>
      </c>
      <c r="E132" s="37" t="s">
        <v>344</v>
      </c>
      <c r="F132" s="69" t="s">
        <v>120</v>
      </c>
      <c r="G132" s="33" t="s">
        <v>121</v>
      </c>
      <c r="H132" s="28"/>
      <c r="I132" s="28"/>
      <c r="J132" s="114"/>
      <c r="K132" s="64">
        <v>41630000</v>
      </c>
      <c r="L132" s="27"/>
      <c r="M132" s="48"/>
      <c r="N132" s="48"/>
      <c r="O132" s="48"/>
      <c r="P132" s="27"/>
      <c r="Q132" s="27"/>
      <c r="R132" s="48"/>
      <c r="S132" s="48"/>
      <c r="T132" s="48"/>
      <c r="U132" s="43">
        <f t="shared" si="51"/>
        <v>0</v>
      </c>
      <c r="V132" s="48"/>
      <c r="W132" s="48"/>
      <c r="X132" s="48"/>
      <c r="Y132" s="43">
        <f t="shared" si="52"/>
        <v>0</v>
      </c>
      <c r="Z132" s="48"/>
      <c r="AA132" s="48"/>
      <c r="AB132" s="48"/>
      <c r="AC132" s="43">
        <f t="shared" si="53"/>
        <v>0</v>
      </c>
      <c r="AD132" s="48"/>
      <c r="AE132" s="48"/>
      <c r="AF132" s="64">
        <v>41630000</v>
      </c>
      <c r="AG132" s="43">
        <f t="shared" si="47"/>
        <v>41630000</v>
      </c>
      <c r="AH132" s="43">
        <f t="shared" si="48"/>
        <v>41630000</v>
      </c>
      <c r="AI132" s="59">
        <f t="shared" si="49"/>
        <v>3.3375878291488498E-2</v>
      </c>
      <c r="AJ132" s="59">
        <f t="shared" si="50"/>
        <v>2.4642667995306801E-3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ht="24.95" customHeight="1" outlineLevel="1">
      <c r="A133" s="26">
        <v>17</v>
      </c>
      <c r="B133" s="26"/>
      <c r="C133" s="33" t="s">
        <v>345</v>
      </c>
      <c r="D133" s="28">
        <v>45985</v>
      </c>
      <c r="E133" s="37" t="s">
        <v>346</v>
      </c>
      <c r="F133" s="69" t="s">
        <v>120</v>
      </c>
      <c r="G133" s="33" t="s">
        <v>121</v>
      </c>
      <c r="H133" s="28"/>
      <c r="I133" s="28"/>
      <c r="J133" s="114"/>
      <c r="K133" s="64">
        <v>71500000</v>
      </c>
      <c r="L133" s="27"/>
      <c r="M133" s="48"/>
      <c r="N133" s="48"/>
      <c r="O133" s="48"/>
      <c r="P133" s="27"/>
      <c r="Q133" s="27"/>
      <c r="R133" s="48"/>
      <c r="S133" s="48"/>
      <c r="T133" s="48"/>
      <c r="U133" s="43">
        <f t="shared" si="51"/>
        <v>0</v>
      </c>
      <c r="V133" s="48"/>
      <c r="W133" s="48"/>
      <c r="X133" s="48"/>
      <c r="Y133" s="43">
        <f t="shared" si="52"/>
        <v>0</v>
      </c>
      <c r="Z133" s="48"/>
      <c r="AA133" s="48"/>
      <c r="AB133" s="48"/>
      <c r="AC133" s="43">
        <f t="shared" si="53"/>
        <v>0</v>
      </c>
      <c r="AD133" s="48"/>
      <c r="AE133" s="48"/>
      <c r="AF133" s="64">
        <v>71500000</v>
      </c>
      <c r="AG133" s="43">
        <f t="shared" si="47"/>
        <v>71500000</v>
      </c>
      <c r="AH133" s="43">
        <f t="shared" si="48"/>
        <v>71500000</v>
      </c>
      <c r="AI133" s="59">
        <f t="shared" si="49"/>
        <v>5.7323451785765797E-2</v>
      </c>
      <c r="AJ133" s="59">
        <f t="shared" si="50"/>
        <v>4.2324063455787602E-3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ht="24.95" customHeight="1" outlineLevel="1">
      <c r="A134" s="26">
        <v>18</v>
      </c>
      <c r="B134" s="26"/>
      <c r="C134" s="33" t="s">
        <v>347</v>
      </c>
      <c r="D134" s="28">
        <v>45985</v>
      </c>
      <c r="E134" s="37" t="s">
        <v>348</v>
      </c>
      <c r="F134" s="69" t="s">
        <v>120</v>
      </c>
      <c r="G134" s="33" t="s">
        <v>121</v>
      </c>
      <c r="H134" s="28"/>
      <c r="I134" s="28"/>
      <c r="J134" s="114"/>
      <c r="K134" s="64">
        <v>38800000</v>
      </c>
      <c r="L134" s="27"/>
      <c r="M134" s="48"/>
      <c r="N134" s="48"/>
      <c r="O134" s="48"/>
      <c r="P134" s="27"/>
      <c r="Q134" s="27"/>
      <c r="R134" s="48"/>
      <c r="S134" s="48"/>
      <c r="T134" s="48"/>
      <c r="U134" s="43">
        <f t="shared" si="51"/>
        <v>0</v>
      </c>
      <c r="V134" s="48"/>
      <c r="W134" s="48"/>
      <c r="X134" s="48"/>
      <c r="Y134" s="43">
        <f t="shared" si="52"/>
        <v>0</v>
      </c>
      <c r="Z134" s="48"/>
      <c r="AA134" s="48"/>
      <c r="AB134" s="48"/>
      <c r="AC134" s="43">
        <f t="shared" si="53"/>
        <v>0</v>
      </c>
      <c r="AD134" s="48"/>
      <c r="AE134" s="48"/>
      <c r="AF134" s="64">
        <v>38800000</v>
      </c>
      <c r="AG134" s="43">
        <f t="shared" si="47"/>
        <v>38800000</v>
      </c>
      <c r="AH134" s="43">
        <f t="shared" si="48"/>
        <v>38800000</v>
      </c>
      <c r="AI134" s="59">
        <f t="shared" si="49"/>
        <v>3.110699201801E-2</v>
      </c>
      <c r="AJ134" s="59">
        <f t="shared" si="50"/>
        <v>2.2967463805378401E-3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ht="24.95" customHeight="1" outlineLevel="1">
      <c r="A135" s="26">
        <v>19</v>
      </c>
      <c r="B135" s="26"/>
      <c r="C135" s="33" t="s">
        <v>349</v>
      </c>
      <c r="D135" s="28">
        <v>45979</v>
      </c>
      <c r="E135" s="37" t="s">
        <v>350</v>
      </c>
      <c r="F135" s="69" t="s">
        <v>120</v>
      </c>
      <c r="G135" s="33" t="s">
        <v>121</v>
      </c>
      <c r="H135" s="28"/>
      <c r="I135" s="28"/>
      <c r="J135" s="114"/>
      <c r="K135" s="64">
        <v>46000000</v>
      </c>
      <c r="L135" s="27"/>
      <c r="M135" s="48"/>
      <c r="N135" s="48"/>
      <c r="O135" s="48"/>
      <c r="P135" s="27"/>
      <c r="Q135" s="27"/>
      <c r="R135" s="48"/>
      <c r="S135" s="48"/>
      <c r="T135" s="48"/>
      <c r="U135" s="43">
        <f t="shared" si="51"/>
        <v>0</v>
      </c>
      <c r="V135" s="48"/>
      <c r="W135" s="48"/>
      <c r="X135" s="48"/>
      <c r="Y135" s="43">
        <f t="shared" si="52"/>
        <v>0</v>
      </c>
      <c r="Z135" s="48"/>
      <c r="AA135" s="48"/>
      <c r="AB135" s="48"/>
      <c r="AC135" s="43">
        <f t="shared" si="53"/>
        <v>0</v>
      </c>
      <c r="AD135" s="48"/>
      <c r="AE135" s="48"/>
      <c r="AF135" s="64">
        <v>46000000</v>
      </c>
      <c r="AG135" s="43">
        <f t="shared" si="47"/>
        <v>46000000</v>
      </c>
      <c r="AH135" s="43">
        <f t="shared" si="48"/>
        <v>46000000</v>
      </c>
      <c r="AI135" s="59">
        <f t="shared" si="49"/>
        <v>3.6879423526506701E-2</v>
      </c>
      <c r="AJ135" s="59">
        <f t="shared" si="50"/>
        <v>2.7229467398129101E-3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ht="24.95" customHeight="1" outlineLevel="1">
      <c r="A136" s="26">
        <v>20</v>
      </c>
      <c r="B136" s="26"/>
      <c r="C136" s="33" t="s">
        <v>351</v>
      </c>
      <c r="D136" s="28">
        <v>45979</v>
      </c>
      <c r="E136" s="37" t="s">
        <v>352</v>
      </c>
      <c r="F136" s="69" t="s">
        <v>120</v>
      </c>
      <c r="G136" s="33" t="s">
        <v>121</v>
      </c>
      <c r="H136" s="28"/>
      <c r="I136" s="28"/>
      <c r="J136" s="114"/>
      <c r="K136" s="64">
        <v>31000000</v>
      </c>
      <c r="L136" s="27"/>
      <c r="M136" s="48"/>
      <c r="N136" s="48"/>
      <c r="O136" s="48"/>
      <c r="P136" s="27"/>
      <c r="Q136" s="27"/>
      <c r="R136" s="48"/>
      <c r="S136" s="48"/>
      <c r="T136" s="48"/>
      <c r="U136" s="43">
        <f t="shared" si="51"/>
        <v>0</v>
      </c>
      <c r="V136" s="48"/>
      <c r="W136" s="48"/>
      <c r="X136" s="48"/>
      <c r="Y136" s="43">
        <f t="shared" si="52"/>
        <v>0</v>
      </c>
      <c r="Z136" s="48"/>
      <c r="AA136" s="48"/>
      <c r="AB136" s="48"/>
      <c r="AC136" s="43">
        <f t="shared" si="53"/>
        <v>0</v>
      </c>
      <c r="AD136" s="48"/>
      <c r="AE136" s="48"/>
      <c r="AF136" s="64">
        <v>31000000</v>
      </c>
      <c r="AG136" s="43">
        <f t="shared" si="47"/>
        <v>31000000</v>
      </c>
      <c r="AH136" s="43">
        <f t="shared" si="48"/>
        <v>31000000</v>
      </c>
      <c r="AI136" s="59">
        <f t="shared" si="49"/>
        <v>2.4853524550471899E-2</v>
      </c>
      <c r="AJ136" s="59">
        <f t="shared" si="50"/>
        <v>1.8350293246565299E-3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ht="24.95" customHeight="1" outlineLevel="1">
      <c r="A137" s="26">
        <v>21</v>
      </c>
      <c r="B137" s="26"/>
      <c r="C137" s="33" t="s">
        <v>353</v>
      </c>
      <c r="D137" s="28">
        <v>45979</v>
      </c>
      <c r="E137" s="37" t="s">
        <v>354</v>
      </c>
      <c r="F137" s="69" t="s">
        <v>120</v>
      </c>
      <c r="G137" s="33" t="s">
        <v>121</v>
      </c>
      <c r="H137" s="28"/>
      <c r="I137" s="28"/>
      <c r="J137" s="114"/>
      <c r="K137" s="64">
        <v>38900000</v>
      </c>
      <c r="L137" s="27"/>
      <c r="M137" s="48"/>
      <c r="N137" s="48"/>
      <c r="O137" s="48"/>
      <c r="P137" s="27"/>
      <c r="Q137" s="27"/>
      <c r="R137" s="48"/>
      <c r="S137" s="48"/>
      <c r="T137" s="48"/>
      <c r="U137" s="43">
        <f t="shared" si="51"/>
        <v>0</v>
      </c>
      <c r="V137" s="48"/>
      <c r="W137" s="48"/>
      <c r="X137" s="48"/>
      <c r="Y137" s="43">
        <f t="shared" si="52"/>
        <v>0</v>
      </c>
      <c r="Z137" s="48"/>
      <c r="AA137" s="48"/>
      <c r="AB137" s="48"/>
      <c r="AC137" s="43">
        <f t="shared" si="53"/>
        <v>0</v>
      </c>
      <c r="AD137" s="48"/>
      <c r="AE137" s="48"/>
      <c r="AF137" s="64">
        <v>38900000</v>
      </c>
      <c r="AG137" s="43">
        <f t="shared" si="47"/>
        <v>38900000</v>
      </c>
      <c r="AH137" s="43">
        <f t="shared" si="48"/>
        <v>38900000</v>
      </c>
      <c r="AI137" s="59">
        <f t="shared" si="49"/>
        <v>3.1187164677850199E-2</v>
      </c>
      <c r="AJ137" s="59">
        <f t="shared" si="50"/>
        <v>2.30266582997222E-3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ht="24.95" customHeight="1" outlineLevel="1">
      <c r="A138" s="26">
        <v>22</v>
      </c>
      <c r="B138" s="26"/>
      <c r="C138" s="33" t="s">
        <v>355</v>
      </c>
      <c r="D138" s="28">
        <v>45979</v>
      </c>
      <c r="E138" s="37" t="s">
        <v>356</v>
      </c>
      <c r="F138" s="69" t="s">
        <v>120</v>
      </c>
      <c r="G138" s="33" t="s">
        <v>121</v>
      </c>
      <c r="H138" s="28"/>
      <c r="I138" s="28"/>
      <c r="J138" s="114"/>
      <c r="K138" s="64">
        <v>37000000</v>
      </c>
      <c r="L138" s="27"/>
      <c r="M138" s="48"/>
      <c r="N138" s="48"/>
      <c r="O138" s="48"/>
      <c r="P138" s="27"/>
      <c r="Q138" s="27"/>
      <c r="R138" s="48"/>
      <c r="S138" s="48"/>
      <c r="T138" s="48"/>
      <c r="U138" s="43">
        <f t="shared" si="51"/>
        <v>0</v>
      </c>
      <c r="V138" s="48"/>
      <c r="W138" s="48"/>
      <c r="X138" s="48"/>
      <c r="Y138" s="43">
        <f t="shared" si="52"/>
        <v>0</v>
      </c>
      <c r="Z138" s="48"/>
      <c r="AA138" s="48"/>
      <c r="AB138" s="48"/>
      <c r="AC138" s="43">
        <f t="shared" si="53"/>
        <v>0</v>
      </c>
      <c r="AD138" s="48"/>
      <c r="AE138" s="48"/>
      <c r="AF138" s="64">
        <v>37000000</v>
      </c>
      <c r="AG138" s="43">
        <f t="shared" si="47"/>
        <v>37000000</v>
      </c>
      <c r="AH138" s="43">
        <f t="shared" si="48"/>
        <v>37000000</v>
      </c>
      <c r="AI138" s="59">
        <f t="shared" si="49"/>
        <v>2.9663884140885801E-2</v>
      </c>
      <c r="AJ138" s="59">
        <f t="shared" si="50"/>
        <v>2.19019629071908E-3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ht="24.95" customHeight="1" outlineLevel="1">
      <c r="A139" s="26">
        <v>23</v>
      </c>
      <c r="B139" s="26"/>
      <c r="C139" s="33" t="s">
        <v>357</v>
      </c>
      <c r="D139" s="28">
        <v>45979</v>
      </c>
      <c r="E139" s="37" t="s">
        <v>358</v>
      </c>
      <c r="F139" s="69" t="s">
        <v>120</v>
      </c>
      <c r="G139" s="33" t="s">
        <v>121</v>
      </c>
      <c r="H139" s="28"/>
      <c r="I139" s="28"/>
      <c r="J139" s="114"/>
      <c r="K139" s="64">
        <v>42000000</v>
      </c>
      <c r="L139" s="27"/>
      <c r="M139" s="48"/>
      <c r="N139" s="48"/>
      <c r="O139" s="48"/>
      <c r="P139" s="27"/>
      <c r="Q139" s="27"/>
      <c r="R139" s="48"/>
      <c r="S139" s="48"/>
      <c r="T139" s="48"/>
      <c r="U139" s="43">
        <f t="shared" si="51"/>
        <v>0</v>
      </c>
      <c r="V139" s="48"/>
      <c r="W139" s="48"/>
      <c r="X139" s="48"/>
      <c r="Y139" s="43">
        <f t="shared" si="52"/>
        <v>0</v>
      </c>
      <c r="Z139" s="48"/>
      <c r="AA139" s="48"/>
      <c r="AB139" s="48"/>
      <c r="AC139" s="43">
        <f t="shared" si="53"/>
        <v>0</v>
      </c>
      <c r="AD139" s="48"/>
      <c r="AE139" s="48"/>
      <c r="AF139" s="64">
        <v>42000000</v>
      </c>
      <c r="AG139" s="43">
        <f t="shared" si="47"/>
        <v>42000000</v>
      </c>
      <c r="AH139" s="43">
        <f t="shared" si="48"/>
        <v>42000000</v>
      </c>
      <c r="AI139" s="59">
        <f t="shared" si="49"/>
        <v>3.36725171328974E-2</v>
      </c>
      <c r="AJ139" s="59">
        <f t="shared" si="50"/>
        <v>2.4861687624378702E-3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ht="24.95" customHeight="1" outlineLevel="1">
      <c r="A140" s="26">
        <v>24</v>
      </c>
      <c r="B140" s="26"/>
      <c r="C140" s="33" t="s">
        <v>359</v>
      </c>
      <c r="D140" s="28">
        <v>45979</v>
      </c>
      <c r="E140" s="37" t="s">
        <v>360</v>
      </c>
      <c r="F140" s="69" t="s">
        <v>120</v>
      </c>
      <c r="G140" s="33" t="s">
        <v>121</v>
      </c>
      <c r="H140" s="28"/>
      <c r="I140" s="28"/>
      <c r="J140" s="114"/>
      <c r="K140" s="64">
        <v>45200000</v>
      </c>
      <c r="L140" s="27"/>
      <c r="M140" s="48"/>
      <c r="N140" s="48"/>
      <c r="O140" s="48"/>
      <c r="P140" s="27"/>
      <c r="Q140" s="27"/>
      <c r="R140" s="48"/>
      <c r="S140" s="48"/>
      <c r="T140" s="48"/>
      <c r="U140" s="43">
        <f t="shared" si="51"/>
        <v>0</v>
      </c>
      <c r="V140" s="48"/>
      <c r="W140" s="48"/>
      <c r="X140" s="48"/>
      <c r="Y140" s="43">
        <f t="shared" si="52"/>
        <v>0</v>
      </c>
      <c r="Z140" s="48"/>
      <c r="AA140" s="48"/>
      <c r="AB140" s="48"/>
      <c r="AC140" s="43">
        <f t="shared" si="53"/>
        <v>0</v>
      </c>
      <c r="AD140" s="48"/>
      <c r="AE140" s="48"/>
      <c r="AF140" s="64">
        <v>45200000</v>
      </c>
      <c r="AG140" s="43">
        <f t="shared" si="47"/>
        <v>45200000</v>
      </c>
      <c r="AH140" s="43">
        <f t="shared" si="48"/>
        <v>45200000</v>
      </c>
      <c r="AI140" s="59">
        <f t="shared" si="49"/>
        <v>3.6238042247784798E-2</v>
      </c>
      <c r="AJ140" s="59">
        <f t="shared" si="50"/>
        <v>2.6755911443378999E-3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ht="24.95" customHeight="1" outlineLevel="1">
      <c r="A141" s="26">
        <v>25</v>
      </c>
      <c r="B141" s="26"/>
      <c r="C141" s="33" t="s">
        <v>361</v>
      </c>
      <c r="D141" s="28">
        <v>45979</v>
      </c>
      <c r="E141" s="37" t="s">
        <v>362</v>
      </c>
      <c r="F141" s="69" t="s">
        <v>120</v>
      </c>
      <c r="G141" s="33" t="s">
        <v>121</v>
      </c>
      <c r="H141" s="28"/>
      <c r="I141" s="28"/>
      <c r="J141" s="114"/>
      <c r="K141" s="64">
        <v>42100000</v>
      </c>
      <c r="L141" s="27"/>
      <c r="M141" s="48"/>
      <c r="N141" s="48"/>
      <c r="O141" s="48"/>
      <c r="P141" s="27"/>
      <c r="Q141" s="27"/>
      <c r="R141" s="48"/>
      <c r="S141" s="48"/>
      <c r="T141" s="48"/>
      <c r="U141" s="43">
        <f t="shared" si="51"/>
        <v>0</v>
      </c>
      <c r="V141" s="48"/>
      <c r="W141" s="48"/>
      <c r="X141" s="48"/>
      <c r="Y141" s="43">
        <f t="shared" si="52"/>
        <v>0</v>
      </c>
      <c r="Z141" s="48"/>
      <c r="AA141" s="48"/>
      <c r="AB141" s="48"/>
      <c r="AC141" s="43">
        <f t="shared" si="53"/>
        <v>0</v>
      </c>
      <c r="AD141" s="48"/>
      <c r="AE141" s="48"/>
      <c r="AF141" s="64">
        <v>42100000</v>
      </c>
      <c r="AG141" s="43">
        <f t="shared" si="47"/>
        <v>42100000</v>
      </c>
      <c r="AH141" s="43">
        <f t="shared" si="48"/>
        <v>42100000</v>
      </c>
      <c r="AI141" s="59">
        <f t="shared" si="49"/>
        <v>3.37526897927376E-2</v>
      </c>
      <c r="AJ141" s="59">
        <f t="shared" si="50"/>
        <v>2.4920882118722502E-3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ht="24.95" customHeight="1" outlineLevel="1">
      <c r="A142" s="26">
        <v>26</v>
      </c>
      <c r="B142" s="26"/>
      <c r="C142" s="33" t="s">
        <v>363</v>
      </c>
      <c r="D142" s="28">
        <v>45979</v>
      </c>
      <c r="E142" s="37" t="s">
        <v>364</v>
      </c>
      <c r="F142" s="69" t="s">
        <v>120</v>
      </c>
      <c r="G142" s="33" t="s">
        <v>121</v>
      </c>
      <c r="H142" s="28"/>
      <c r="I142" s="28"/>
      <c r="J142" s="114"/>
      <c r="K142" s="64">
        <v>37500000</v>
      </c>
      <c r="L142" s="27"/>
      <c r="M142" s="48"/>
      <c r="N142" s="48"/>
      <c r="O142" s="48"/>
      <c r="P142" s="27"/>
      <c r="Q142" s="27"/>
      <c r="R142" s="48"/>
      <c r="S142" s="48"/>
      <c r="T142" s="48"/>
      <c r="U142" s="43">
        <f t="shared" si="51"/>
        <v>0</v>
      </c>
      <c r="V142" s="48"/>
      <c r="W142" s="48"/>
      <c r="X142" s="48"/>
      <c r="Y142" s="43">
        <f t="shared" si="52"/>
        <v>0</v>
      </c>
      <c r="Z142" s="48"/>
      <c r="AA142" s="48"/>
      <c r="AB142" s="48"/>
      <c r="AC142" s="43">
        <f t="shared" si="53"/>
        <v>0</v>
      </c>
      <c r="AD142" s="48"/>
      <c r="AE142" s="48"/>
      <c r="AF142" s="64">
        <v>37500000</v>
      </c>
      <c r="AG142" s="43">
        <f t="shared" si="47"/>
        <v>37500000</v>
      </c>
      <c r="AH142" s="43">
        <f t="shared" si="48"/>
        <v>37500000</v>
      </c>
      <c r="AI142" s="59">
        <f t="shared" si="49"/>
        <v>3.0064747440087001E-2</v>
      </c>
      <c r="AJ142" s="59">
        <f t="shared" si="50"/>
        <v>2.2197935378909599E-3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ht="24.95" customHeight="1" outlineLevel="1">
      <c r="A143" s="26">
        <v>27</v>
      </c>
      <c r="B143" s="26"/>
      <c r="C143" s="33" t="s">
        <v>365</v>
      </c>
      <c r="D143" s="28">
        <v>45979</v>
      </c>
      <c r="E143" s="37" t="s">
        <v>366</v>
      </c>
      <c r="F143" s="69" t="s">
        <v>120</v>
      </c>
      <c r="G143" s="33" t="s">
        <v>121</v>
      </c>
      <c r="H143" s="28"/>
      <c r="I143" s="28"/>
      <c r="J143" s="114"/>
      <c r="K143" s="64">
        <v>44000000</v>
      </c>
      <c r="L143" s="27"/>
      <c r="M143" s="48"/>
      <c r="N143" s="48"/>
      <c r="O143" s="48"/>
      <c r="P143" s="27"/>
      <c r="Q143" s="27"/>
      <c r="R143" s="48"/>
      <c r="S143" s="48"/>
      <c r="T143" s="48"/>
      <c r="U143" s="43">
        <f t="shared" si="51"/>
        <v>0</v>
      </c>
      <c r="V143" s="48"/>
      <c r="W143" s="48"/>
      <c r="X143" s="48"/>
      <c r="Y143" s="43">
        <f t="shared" si="52"/>
        <v>0</v>
      </c>
      <c r="Z143" s="48"/>
      <c r="AA143" s="48"/>
      <c r="AB143" s="48"/>
      <c r="AC143" s="43">
        <f t="shared" si="53"/>
        <v>0</v>
      </c>
      <c r="AD143" s="48"/>
      <c r="AE143" s="48"/>
      <c r="AF143" s="64">
        <v>44000000</v>
      </c>
      <c r="AG143" s="43">
        <f t="shared" si="47"/>
        <v>44000000</v>
      </c>
      <c r="AH143" s="43">
        <f t="shared" si="48"/>
        <v>44000000</v>
      </c>
      <c r="AI143" s="59">
        <f t="shared" si="49"/>
        <v>3.5275970329701999E-2</v>
      </c>
      <c r="AJ143" s="59">
        <f t="shared" si="50"/>
        <v>2.6045577511253902E-3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ht="24.95" customHeight="1" outlineLevel="1">
      <c r="A144" s="26">
        <v>28</v>
      </c>
      <c r="B144" s="26"/>
      <c r="C144" s="33" t="s">
        <v>367</v>
      </c>
      <c r="D144" s="28">
        <v>45979</v>
      </c>
      <c r="E144" s="37" t="s">
        <v>368</v>
      </c>
      <c r="F144" s="69" t="s">
        <v>120</v>
      </c>
      <c r="G144" s="33" t="s">
        <v>121</v>
      </c>
      <c r="H144" s="28"/>
      <c r="I144" s="28"/>
      <c r="J144" s="114"/>
      <c r="K144" s="64">
        <v>60100000</v>
      </c>
      <c r="L144" s="27"/>
      <c r="M144" s="48"/>
      <c r="N144" s="48"/>
      <c r="O144" s="48"/>
      <c r="P144" s="27"/>
      <c r="Q144" s="27"/>
      <c r="R144" s="48"/>
      <c r="S144" s="48"/>
      <c r="T144" s="48"/>
      <c r="U144" s="43">
        <f t="shared" si="51"/>
        <v>0</v>
      </c>
      <c r="V144" s="48"/>
      <c r="W144" s="48"/>
      <c r="X144" s="48"/>
      <c r="Y144" s="43">
        <f t="shared" si="52"/>
        <v>0</v>
      </c>
      <c r="Z144" s="48"/>
      <c r="AA144" s="48"/>
      <c r="AB144" s="48"/>
      <c r="AC144" s="43">
        <f t="shared" si="53"/>
        <v>0</v>
      </c>
      <c r="AD144" s="48"/>
      <c r="AE144" s="48"/>
      <c r="AF144" s="64">
        <v>60100000</v>
      </c>
      <c r="AG144" s="43">
        <f t="shared" si="47"/>
        <v>60100000</v>
      </c>
      <c r="AH144" s="43">
        <f t="shared" si="48"/>
        <v>60100000</v>
      </c>
      <c r="AI144" s="59">
        <f t="shared" si="49"/>
        <v>4.81837685639794E-2</v>
      </c>
      <c r="AJ144" s="59">
        <f t="shared" si="50"/>
        <v>3.5575891100599099E-3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s="19" customFormat="1" ht="24.95" customHeight="1">
      <c r="A145" s="117" t="s">
        <v>60</v>
      </c>
      <c r="B145" s="117"/>
      <c r="C145" s="117"/>
      <c r="D145" s="117"/>
      <c r="E145" s="117"/>
      <c r="F145" s="117"/>
      <c r="G145" s="117"/>
      <c r="H145" s="117"/>
      <c r="I145" s="117"/>
      <c r="J145" s="49">
        <f>+J116</f>
        <v>1247308000</v>
      </c>
      <c r="K145" s="49">
        <f>SUM(K117:K144)</f>
        <v>1247308000</v>
      </c>
      <c r="L145" s="29"/>
      <c r="M145" s="49">
        <f>SUM(M117:M144)</f>
        <v>0</v>
      </c>
      <c r="N145" s="49">
        <f>SUM(N117:N144)</f>
        <v>0</v>
      </c>
      <c r="O145" s="49">
        <f>SUM(O117:O144)</f>
        <v>0</v>
      </c>
      <c r="P145" s="50"/>
      <c r="Q145" s="56"/>
      <c r="R145" s="49">
        <f t="shared" ref="R145:AH145" si="54">SUM(R117:R144)</f>
        <v>0</v>
      </c>
      <c r="S145" s="49">
        <f t="shared" si="54"/>
        <v>0</v>
      </c>
      <c r="T145" s="49">
        <f t="shared" si="54"/>
        <v>0</v>
      </c>
      <c r="U145" s="49">
        <f t="shared" si="54"/>
        <v>0</v>
      </c>
      <c r="V145" s="49">
        <f t="shared" si="54"/>
        <v>0</v>
      </c>
      <c r="W145" s="49">
        <f t="shared" si="54"/>
        <v>0</v>
      </c>
      <c r="X145" s="49">
        <f t="shared" si="54"/>
        <v>0</v>
      </c>
      <c r="Y145" s="49">
        <f t="shared" si="54"/>
        <v>0</v>
      </c>
      <c r="Z145" s="49">
        <f t="shared" si="54"/>
        <v>0</v>
      </c>
      <c r="AA145" s="49">
        <f t="shared" si="54"/>
        <v>0</v>
      </c>
      <c r="AB145" s="49">
        <f t="shared" si="54"/>
        <v>0</v>
      </c>
      <c r="AC145" s="49">
        <f t="shared" si="54"/>
        <v>0</v>
      </c>
      <c r="AD145" s="49">
        <f t="shared" si="54"/>
        <v>0</v>
      </c>
      <c r="AE145" s="49">
        <f t="shared" si="54"/>
        <v>0</v>
      </c>
      <c r="AF145" s="49">
        <f t="shared" si="54"/>
        <v>1247308000</v>
      </c>
      <c r="AG145" s="49">
        <f t="shared" si="54"/>
        <v>1247308000</v>
      </c>
      <c r="AH145" s="49">
        <f t="shared" si="54"/>
        <v>1247308000</v>
      </c>
      <c r="AI145" s="61">
        <f>IF(ISERROR(AH145/J145),0,AH145/J145)</f>
        <v>1</v>
      </c>
      <c r="AJ145" s="61">
        <f>IF(ISERROR(AH145/$AH$345),0,AH145/$AH$345)</f>
        <v>7.3833766350925201E-2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ht="24.95" customHeight="1">
      <c r="A146" s="118" t="s">
        <v>61</v>
      </c>
      <c r="B146" s="118"/>
      <c r="C146" s="118"/>
      <c r="D146" s="118"/>
      <c r="E146" s="118"/>
      <c r="F146" s="23"/>
      <c r="G146" s="24"/>
      <c r="H146" s="39"/>
      <c r="I146" s="39"/>
      <c r="J146" s="113">
        <v>1824109000</v>
      </c>
      <c r="K146" s="43"/>
      <c r="L146" s="44"/>
      <c r="M146" s="45"/>
      <c r="N146" s="45"/>
      <c r="O146" s="45"/>
      <c r="P146" s="24"/>
      <c r="Q146" s="55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57"/>
      <c r="AJ146" s="58"/>
    </row>
    <row r="147" spans="1:106" ht="24.95" customHeight="1" outlineLevel="1">
      <c r="A147" s="26">
        <v>1</v>
      </c>
      <c r="B147" s="26"/>
      <c r="C147" s="33" t="s">
        <v>521</v>
      </c>
      <c r="D147" s="28">
        <v>46000</v>
      </c>
      <c r="E147" s="91" t="s">
        <v>369</v>
      </c>
      <c r="F147" s="69" t="s">
        <v>120</v>
      </c>
      <c r="G147" s="33" t="s">
        <v>121</v>
      </c>
      <c r="H147" s="28"/>
      <c r="I147" s="28"/>
      <c r="J147" s="114"/>
      <c r="K147" s="64">
        <v>72499000</v>
      </c>
      <c r="L147" s="27"/>
      <c r="M147" s="48"/>
      <c r="N147" s="48"/>
      <c r="O147" s="48"/>
      <c r="P147" s="27"/>
      <c r="Q147" s="27"/>
      <c r="R147" s="48"/>
      <c r="S147" s="48"/>
      <c r="T147" s="48"/>
      <c r="U147" s="43">
        <f>SUM(R147:T147)</f>
        <v>0</v>
      </c>
      <c r="V147" s="48"/>
      <c r="W147" s="48"/>
      <c r="X147" s="48"/>
      <c r="Y147" s="43">
        <f>SUM(V147:X147)</f>
        <v>0</v>
      </c>
      <c r="Z147" s="48"/>
      <c r="AA147" s="48"/>
      <c r="AB147" s="48"/>
      <c r="AC147" s="43">
        <f>SUM(Z147:AB147)</f>
        <v>0</v>
      </c>
      <c r="AD147" s="48"/>
      <c r="AE147" s="48"/>
      <c r="AF147" s="64">
        <v>72499000</v>
      </c>
      <c r="AG147" s="43">
        <f>SUM(AD147:AF147)</f>
        <v>72499000</v>
      </c>
      <c r="AH147" s="43">
        <f>SUM(U147,Y147,AC147,AG147)</f>
        <v>72499000</v>
      </c>
      <c r="AI147" s="59">
        <f>IF(ISERROR(AH147/$J$146),0,AH147/$J$146)</f>
        <v>3.9744883666491398E-2</v>
      </c>
      <c r="AJ147" s="59">
        <f>IF(ISERROR(AH147/$AH$345),"-",AH147/$AH$345)</f>
        <v>4.2915416454281799E-3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ht="24.95" customHeight="1" outlineLevel="1">
      <c r="A148" s="26">
        <v>2</v>
      </c>
      <c r="B148" s="26"/>
      <c r="C148" s="33" t="s">
        <v>2069</v>
      </c>
      <c r="D148" s="28">
        <v>46000</v>
      </c>
      <c r="E148" s="91" t="s">
        <v>370</v>
      </c>
      <c r="F148" s="69" t="s">
        <v>120</v>
      </c>
      <c r="G148" s="33" t="s">
        <v>121</v>
      </c>
      <c r="H148" s="28"/>
      <c r="I148" s="28"/>
      <c r="J148" s="114"/>
      <c r="K148" s="64">
        <v>41511600</v>
      </c>
      <c r="L148" s="27"/>
      <c r="M148" s="48"/>
      <c r="N148" s="48"/>
      <c r="O148" s="48"/>
      <c r="P148" s="27"/>
      <c r="Q148" s="27"/>
      <c r="R148" s="48"/>
      <c r="S148" s="48"/>
      <c r="T148" s="48"/>
      <c r="U148" s="43">
        <f t="shared" ref="U148:U178" si="55">SUM(R148:T148)</f>
        <v>0</v>
      </c>
      <c r="V148" s="48"/>
      <c r="W148" s="48"/>
      <c r="X148" s="48"/>
      <c r="Y148" s="43">
        <f t="shared" ref="Y148:Y178" si="56">SUM(V148:X148)</f>
        <v>0</v>
      </c>
      <c r="Z148" s="48"/>
      <c r="AA148" s="48"/>
      <c r="AB148" s="48"/>
      <c r="AC148" s="43">
        <f t="shared" ref="AC148:AC178" si="57">SUM(Z148:AB148)</f>
        <v>0</v>
      </c>
      <c r="AD148" s="48"/>
      <c r="AE148" s="48"/>
      <c r="AF148" s="64">
        <v>41511600</v>
      </c>
      <c r="AG148" s="43">
        <f t="shared" ref="AG148:AG178" si="58">SUM(AD148:AF148)</f>
        <v>41511600</v>
      </c>
      <c r="AH148" s="43">
        <f t="shared" ref="AH148:AH178" si="59">SUM(U148,Y148,AC148,AG148)</f>
        <v>41511600</v>
      </c>
      <c r="AI148" s="59">
        <f t="shared" ref="AI148:AI178" si="60">IF(ISERROR(AH148/$J$146),0,AH148/$J$146)</f>
        <v>2.2757192689691199E-2</v>
      </c>
      <c r="AJ148" s="59">
        <f t="shared" ref="AJ148:AJ178" si="61">IF(ISERROR(AH148/$AH$345),"-",AH148/$AH$345)</f>
        <v>2.4572581714003799E-3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ht="24.95" customHeight="1" outlineLevel="1">
      <c r="A149" s="26">
        <v>3</v>
      </c>
      <c r="B149" s="26"/>
      <c r="C149" s="33" t="s">
        <v>2067</v>
      </c>
      <c r="D149" s="108">
        <v>46007</v>
      </c>
      <c r="E149" s="91" t="s">
        <v>371</v>
      </c>
      <c r="F149" s="69" t="s">
        <v>120</v>
      </c>
      <c r="G149" s="33" t="s">
        <v>121</v>
      </c>
      <c r="H149" s="28"/>
      <c r="I149" s="28"/>
      <c r="J149" s="114"/>
      <c r="K149" s="64">
        <v>90511200</v>
      </c>
      <c r="L149" s="27"/>
      <c r="M149" s="48"/>
      <c r="N149" s="48"/>
      <c r="O149" s="48"/>
      <c r="P149" s="27"/>
      <c r="Q149" s="27"/>
      <c r="R149" s="48"/>
      <c r="S149" s="48"/>
      <c r="T149" s="48"/>
      <c r="U149" s="43">
        <f t="shared" si="55"/>
        <v>0</v>
      </c>
      <c r="V149" s="48"/>
      <c r="W149" s="48"/>
      <c r="X149" s="48"/>
      <c r="Y149" s="43">
        <f t="shared" si="56"/>
        <v>0</v>
      </c>
      <c r="Z149" s="48"/>
      <c r="AA149" s="48"/>
      <c r="AB149" s="48"/>
      <c r="AC149" s="43">
        <f t="shared" si="57"/>
        <v>0</v>
      </c>
      <c r="AD149" s="48"/>
      <c r="AE149" s="48"/>
      <c r="AF149" s="64">
        <v>90511200</v>
      </c>
      <c r="AG149" s="43">
        <f t="shared" si="58"/>
        <v>90511200</v>
      </c>
      <c r="AH149" s="43">
        <f t="shared" si="59"/>
        <v>90511200</v>
      </c>
      <c r="AI149" s="59">
        <f t="shared" si="60"/>
        <v>4.9619403226451898E-2</v>
      </c>
      <c r="AJ149" s="59">
        <f t="shared" si="61"/>
        <v>5.3577647164468299E-3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ht="24.95" customHeight="1" outlineLevel="1">
      <c r="A150" s="26">
        <v>4</v>
      </c>
      <c r="B150" s="26"/>
      <c r="C150" s="33" t="s">
        <v>2064</v>
      </c>
      <c r="D150" s="28">
        <v>46000</v>
      </c>
      <c r="E150" s="91" t="s">
        <v>372</v>
      </c>
      <c r="F150" s="69" t="s">
        <v>120</v>
      </c>
      <c r="G150" s="33" t="s">
        <v>121</v>
      </c>
      <c r="H150" s="28"/>
      <c r="I150" s="28"/>
      <c r="J150" s="114"/>
      <c r="K150" s="64">
        <v>36511200</v>
      </c>
      <c r="L150" s="27"/>
      <c r="M150" s="48"/>
      <c r="N150" s="48"/>
      <c r="O150" s="48"/>
      <c r="P150" s="27"/>
      <c r="Q150" s="27"/>
      <c r="R150" s="48"/>
      <c r="S150" s="48"/>
      <c r="T150" s="48"/>
      <c r="U150" s="43">
        <f t="shared" si="55"/>
        <v>0</v>
      </c>
      <c r="V150" s="48"/>
      <c r="W150" s="48"/>
      <c r="X150" s="48"/>
      <c r="Y150" s="43">
        <f t="shared" si="56"/>
        <v>0</v>
      </c>
      <c r="Z150" s="48"/>
      <c r="AA150" s="48"/>
      <c r="AB150" s="48"/>
      <c r="AC150" s="43">
        <f t="shared" si="57"/>
        <v>0</v>
      </c>
      <c r="AD150" s="48"/>
      <c r="AE150" s="48"/>
      <c r="AF150" s="64">
        <v>36511200</v>
      </c>
      <c r="AG150" s="43">
        <f t="shared" si="58"/>
        <v>36511200</v>
      </c>
      <c r="AH150" s="43">
        <f t="shared" si="59"/>
        <v>36511200</v>
      </c>
      <c r="AI150" s="59">
        <f t="shared" si="60"/>
        <v>2.0015909137008799E-2</v>
      </c>
      <c r="AJ150" s="59">
        <f t="shared" si="61"/>
        <v>2.1612620218838499E-3</v>
      </c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</row>
    <row r="151" spans="1:106" ht="24.95" customHeight="1" outlineLevel="1">
      <c r="A151" s="26">
        <v>5</v>
      </c>
      <c r="B151" s="26"/>
      <c r="C151" s="33" t="s">
        <v>2051</v>
      </c>
      <c r="D151" s="28">
        <v>46000</v>
      </c>
      <c r="E151" s="91" t="s">
        <v>373</v>
      </c>
      <c r="F151" s="69" t="s">
        <v>120</v>
      </c>
      <c r="G151" s="33" t="s">
        <v>121</v>
      </c>
      <c r="H151" s="28"/>
      <c r="I151" s="28"/>
      <c r="J151" s="114"/>
      <c r="K151" s="64">
        <v>53866600</v>
      </c>
      <c r="L151" s="27"/>
      <c r="M151" s="48"/>
      <c r="N151" s="48"/>
      <c r="O151" s="48"/>
      <c r="P151" s="27"/>
      <c r="Q151" s="27"/>
      <c r="R151" s="48"/>
      <c r="S151" s="48"/>
      <c r="T151" s="48"/>
      <c r="U151" s="43">
        <f t="shared" si="55"/>
        <v>0</v>
      </c>
      <c r="V151" s="48"/>
      <c r="W151" s="48"/>
      <c r="X151" s="48"/>
      <c r="Y151" s="43">
        <f t="shared" si="56"/>
        <v>0</v>
      </c>
      <c r="Z151" s="48"/>
      <c r="AA151" s="48"/>
      <c r="AB151" s="48"/>
      <c r="AC151" s="43">
        <f t="shared" si="57"/>
        <v>0</v>
      </c>
      <c r="AD151" s="48"/>
      <c r="AE151" s="48"/>
      <c r="AF151" s="64">
        <v>53866600</v>
      </c>
      <c r="AG151" s="43">
        <f t="shared" si="58"/>
        <v>53866600</v>
      </c>
      <c r="AH151" s="43">
        <f t="shared" si="59"/>
        <v>53866600</v>
      </c>
      <c r="AI151" s="59">
        <f t="shared" si="60"/>
        <v>2.9530362494785099E-2</v>
      </c>
      <c r="AJ151" s="59">
        <f t="shared" si="61"/>
        <v>3.1886061490175202E-3</v>
      </c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</row>
    <row r="152" spans="1:106" ht="24.95" customHeight="1" outlineLevel="1">
      <c r="A152" s="26">
        <v>6</v>
      </c>
      <c r="B152" s="26"/>
      <c r="C152" s="33" t="s">
        <v>2052</v>
      </c>
      <c r="D152" s="28">
        <v>46000</v>
      </c>
      <c r="E152" s="91" t="s">
        <v>374</v>
      </c>
      <c r="F152" s="69" t="s">
        <v>120</v>
      </c>
      <c r="G152" s="33" t="s">
        <v>121</v>
      </c>
      <c r="H152" s="28"/>
      <c r="I152" s="28"/>
      <c r="J152" s="114"/>
      <c r="K152" s="64">
        <v>58066600</v>
      </c>
      <c r="L152" s="27"/>
      <c r="M152" s="48"/>
      <c r="N152" s="48"/>
      <c r="O152" s="48"/>
      <c r="P152" s="27"/>
      <c r="Q152" s="27"/>
      <c r="R152" s="48"/>
      <c r="S152" s="48"/>
      <c r="T152" s="48"/>
      <c r="U152" s="43">
        <f t="shared" si="55"/>
        <v>0</v>
      </c>
      <c r="V152" s="48"/>
      <c r="W152" s="48"/>
      <c r="X152" s="48"/>
      <c r="Y152" s="43">
        <f t="shared" si="56"/>
        <v>0</v>
      </c>
      <c r="Z152" s="48"/>
      <c r="AA152" s="48"/>
      <c r="AB152" s="48"/>
      <c r="AC152" s="43">
        <f t="shared" si="57"/>
        <v>0</v>
      </c>
      <c r="AD152" s="48"/>
      <c r="AE152" s="48"/>
      <c r="AF152" s="64">
        <v>58066600</v>
      </c>
      <c r="AG152" s="43">
        <f t="shared" si="58"/>
        <v>58066600</v>
      </c>
      <c r="AH152" s="43">
        <f t="shared" si="59"/>
        <v>58066600</v>
      </c>
      <c r="AI152" s="59">
        <f t="shared" si="60"/>
        <v>3.1832856479519597E-2</v>
      </c>
      <c r="AJ152" s="59">
        <f t="shared" si="61"/>
        <v>3.4372230252613101E-3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ht="24.95" customHeight="1" outlineLevel="1">
      <c r="A153" s="26">
        <v>7</v>
      </c>
      <c r="B153" s="26"/>
      <c r="C153" s="33" t="s">
        <v>2057</v>
      </c>
      <c r="D153" s="28">
        <v>46000</v>
      </c>
      <c r="E153" s="91" t="s">
        <v>375</v>
      </c>
      <c r="F153" s="69" t="s">
        <v>120</v>
      </c>
      <c r="G153" s="33" t="s">
        <v>121</v>
      </c>
      <c r="H153" s="28"/>
      <c r="I153" s="28"/>
      <c r="J153" s="114"/>
      <c r="K153" s="64">
        <v>49066600</v>
      </c>
      <c r="L153" s="27"/>
      <c r="M153" s="48"/>
      <c r="N153" s="48"/>
      <c r="O153" s="48"/>
      <c r="P153" s="27"/>
      <c r="Q153" s="27"/>
      <c r="R153" s="48"/>
      <c r="S153" s="48"/>
      <c r="T153" s="48"/>
      <c r="U153" s="43">
        <f t="shared" si="55"/>
        <v>0</v>
      </c>
      <c r="V153" s="48"/>
      <c r="W153" s="48"/>
      <c r="X153" s="48"/>
      <c r="Y153" s="43">
        <f t="shared" si="56"/>
        <v>0</v>
      </c>
      <c r="Z153" s="48"/>
      <c r="AA153" s="48"/>
      <c r="AB153" s="48"/>
      <c r="AC153" s="43">
        <f t="shared" si="57"/>
        <v>0</v>
      </c>
      <c r="AD153" s="48"/>
      <c r="AE153" s="48"/>
      <c r="AF153" s="64">
        <v>49066600</v>
      </c>
      <c r="AG153" s="43">
        <f t="shared" si="58"/>
        <v>49066600</v>
      </c>
      <c r="AH153" s="43">
        <f t="shared" si="59"/>
        <v>49066600</v>
      </c>
      <c r="AI153" s="59">
        <f t="shared" si="60"/>
        <v>2.6898940797945699E-2</v>
      </c>
      <c r="AJ153" s="59">
        <f t="shared" si="61"/>
        <v>2.90447257616748E-3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</row>
    <row r="154" spans="1:106" ht="24.95" customHeight="1" outlineLevel="1">
      <c r="A154" s="26">
        <v>8</v>
      </c>
      <c r="B154" s="26"/>
      <c r="C154" s="33" t="s">
        <v>2053</v>
      </c>
      <c r="D154" s="28">
        <v>46000</v>
      </c>
      <c r="E154" s="91" t="s">
        <v>376</v>
      </c>
      <c r="F154" s="69" t="s">
        <v>120</v>
      </c>
      <c r="G154" s="33" t="s">
        <v>121</v>
      </c>
      <c r="H154" s="28"/>
      <c r="I154" s="28"/>
      <c r="J154" s="114"/>
      <c r="K154" s="64">
        <v>58217600</v>
      </c>
      <c r="L154" s="27"/>
      <c r="M154" s="48"/>
      <c r="N154" s="48"/>
      <c r="O154" s="48"/>
      <c r="P154" s="27"/>
      <c r="Q154" s="27"/>
      <c r="R154" s="48"/>
      <c r="S154" s="48"/>
      <c r="T154" s="48"/>
      <c r="U154" s="43">
        <f t="shared" si="55"/>
        <v>0</v>
      </c>
      <c r="V154" s="48"/>
      <c r="W154" s="48"/>
      <c r="X154" s="48"/>
      <c r="Y154" s="43">
        <f t="shared" si="56"/>
        <v>0</v>
      </c>
      <c r="Z154" s="48"/>
      <c r="AA154" s="48"/>
      <c r="AB154" s="48"/>
      <c r="AC154" s="43">
        <f t="shared" si="57"/>
        <v>0</v>
      </c>
      <c r="AD154" s="48"/>
      <c r="AE154" s="48"/>
      <c r="AF154" s="64">
        <v>58217600</v>
      </c>
      <c r="AG154" s="43">
        <f t="shared" si="58"/>
        <v>58217600</v>
      </c>
      <c r="AH154" s="43">
        <f t="shared" si="59"/>
        <v>58217600</v>
      </c>
      <c r="AI154" s="59">
        <f t="shared" si="60"/>
        <v>3.1915636620399299E-2</v>
      </c>
      <c r="AJ154" s="59">
        <f t="shared" si="61"/>
        <v>3.4461613939072199E-3</v>
      </c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</row>
    <row r="155" spans="1:106" ht="24.95" customHeight="1" outlineLevel="1">
      <c r="A155" s="26">
        <v>9</v>
      </c>
      <c r="B155" s="26"/>
      <c r="C155" s="33" t="s">
        <v>1093</v>
      </c>
      <c r="D155" s="28">
        <v>46000</v>
      </c>
      <c r="E155" s="91" t="s">
        <v>377</v>
      </c>
      <c r="F155" s="69" t="s">
        <v>120</v>
      </c>
      <c r="G155" s="33" t="s">
        <v>121</v>
      </c>
      <c r="H155" s="28"/>
      <c r="I155" s="28"/>
      <c r="J155" s="114"/>
      <c r="K155" s="64">
        <v>41011200</v>
      </c>
      <c r="L155" s="27"/>
      <c r="M155" s="48"/>
      <c r="N155" s="48"/>
      <c r="O155" s="48"/>
      <c r="P155" s="27"/>
      <c r="Q155" s="27"/>
      <c r="R155" s="48"/>
      <c r="S155" s="48"/>
      <c r="T155" s="48"/>
      <c r="U155" s="43">
        <f t="shared" si="55"/>
        <v>0</v>
      </c>
      <c r="V155" s="48"/>
      <c r="W155" s="48"/>
      <c r="X155" s="48"/>
      <c r="Y155" s="43">
        <f t="shared" si="56"/>
        <v>0</v>
      </c>
      <c r="Z155" s="48"/>
      <c r="AA155" s="48"/>
      <c r="AB155" s="48"/>
      <c r="AC155" s="43">
        <f t="shared" si="57"/>
        <v>0</v>
      </c>
      <c r="AD155" s="48"/>
      <c r="AE155" s="48"/>
      <c r="AF155" s="64">
        <v>41011200</v>
      </c>
      <c r="AG155" s="43">
        <f t="shared" si="58"/>
        <v>41011200</v>
      </c>
      <c r="AH155" s="43">
        <f t="shared" si="59"/>
        <v>41011200</v>
      </c>
      <c r="AI155" s="59">
        <f t="shared" si="60"/>
        <v>2.2482866977795699E-2</v>
      </c>
      <c r="AJ155" s="59">
        <f t="shared" si="61"/>
        <v>2.4276372464307602E-3</v>
      </c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</row>
    <row r="156" spans="1:106" ht="24.95" customHeight="1" outlineLevel="1">
      <c r="A156" s="26">
        <v>10</v>
      </c>
      <c r="B156" s="26"/>
      <c r="C156" s="33" t="s">
        <v>558</v>
      </c>
      <c r="D156" s="28">
        <v>46000</v>
      </c>
      <c r="E156" s="91" t="s">
        <v>378</v>
      </c>
      <c r="F156" s="69" t="s">
        <v>120</v>
      </c>
      <c r="G156" s="33" t="s">
        <v>121</v>
      </c>
      <c r="H156" s="28"/>
      <c r="I156" s="28"/>
      <c r="J156" s="114"/>
      <c r="K156" s="64">
        <v>41011200</v>
      </c>
      <c r="L156" s="27"/>
      <c r="M156" s="48"/>
      <c r="N156" s="48"/>
      <c r="O156" s="48"/>
      <c r="P156" s="27"/>
      <c r="Q156" s="27"/>
      <c r="R156" s="48"/>
      <c r="S156" s="48"/>
      <c r="T156" s="48"/>
      <c r="U156" s="43">
        <f t="shared" si="55"/>
        <v>0</v>
      </c>
      <c r="V156" s="48"/>
      <c r="W156" s="48"/>
      <c r="X156" s="48"/>
      <c r="Y156" s="43">
        <f t="shared" si="56"/>
        <v>0</v>
      </c>
      <c r="Z156" s="48"/>
      <c r="AA156" s="48"/>
      <c r="AB156" s="48"/>
      <c r="AC156" s="43">
        <f t="shared" si="57"/>
        <v>0</v>
      </c>
      <c r="AD156" s="48"/>
      <c r="AE156" s="48"/>
      <c r="AF156" s="64">
        <v>41011200</v>
      </c>
      <c r="AG156" s="43">
        <f t="shared" si="58"/>
        <v>41011200</v>
      </c>
      <c r="AH156" s="43">
        <f t="shared" si="59"/>
        <v>41011200</v>
      </c>
      <c r="AI156" s="59">
        <f t="shared" si="60"/>
        <v>2.2482866977795699E-2</v>
      </c>
      <c r="AJ156" s="59">
        <f t="shared" si="61"/>
        <v>2.4276372464307602E-3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</row>
    <row r="157" spans="1:106" ht="24.95" customHeight="1" outlineLevel="1">
      <c r="A157" s="26">
        <v>11</v>
      </c>
      <c r="B157" s="26"/>
      <c r="C157" s="33" t="s">
        <v>2065</v>
      </c>
      <c r="D157" s="28">
        <v>46000</v>
      </c>
      <c r="E157" s="91" t="s">
        <v>379</v>
      </c>
      <c r="F157" s="69" t="s">
        <v>120</v>
      </c>
      <c r="G157" s="33" t="s">
        <v>121</v>
      </c>
      <c r="H157" s="28"/>
      <c r="I157" s="28"/>
      <c r="J157" s="114"/>
      <c r="K157" s="64">
        <v>36511200</v>
      </c>
      <c r="L157" s="27"/>
      <c r="M157" s="48"/>
      <c r="N157" s="48"/>
      <c r="O157" s="48"/>
      <c r="P157" s="27"/>
      <c r="Q157" s="27"/>
      <c r="R157" s="48"/>
      <c r="S157" s="48"/>
      <c r="T157" s="48"/>
      <c r="U157" s="43">
        <f t="shared" si="55"/>
        <v>0</v>
      </c>
      <c r="V157" s="48"/>
      <c r="W157" s="48"/>
      <c r="X157" s="48"/>
      <c r="Y157" s="43">
        <f t="shared" si="56"/>
        <v>0</v>
      </c>
      <c r="Z157" s="48"/>
      <c r="AA157" s="48"/>
      <c r="AB157" s="48"/>
      <c r="AC157" s="43">
        <f t="shared" si="57"/>
        <v>0</v>
      </c>
      <c r="AD157" s="48"/>
      <c r="AE157" s="48"/>
      <c r="AF157" s="64">
        <v>36511200</v>
      </c>
      <c r="AG157" s="43">
        <f t="shared" si="58"/>
        <v>36511200</v>
      </c>
      <c r="AH157" s="43">
        <f t="shared" si="59"/>
        <v>36511200</v>
      </c>
      <c r="AI157" s="59">
        <f t="shared" si="60"/>
        <v>2.0015909137008799E-2</v>
      </c>
      <c r="AJ157" s="59">
        <f t="shared" si="61"/>
        <v>2.1612620218838499E-3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ht="24.95" customHeight="1" outlineLevel="1">
      <c r="A158" s="26">
        <v>12</v>
      </c>
      <c r="B158" s="26"/>
      <c r="C158" s="33" t="s">
        <v>2061</v>
      </c>
      <c r="D158" s="28">
        <v>46000</v>
      </c>
      <c r="E158" s="91" t="s">
        <v>380</v>
      </c>
      <c r="F158" s="69" t="s">
        <v>120</v>
      </c>
      <c r="G158" s="33" t="s">
        <v>121</v>
      </c>
      <c r="H158" s="28"/>
      <c r="I158" s="28"/>
      <c r="J158" s="114"/>
      <c r="K158" s="64">
        <v>50366600</v>
      </c>
      <c r="L158" s="27"/>
      <c r="M158" s="48"/>
      <c r="N158" s="48"/>
      <c r="O158" s="48"/>
      <c r="P158" s="27"/>
      <c r="Q158" s="27"/>
      <c r="R158" s="48"/>
      <c r="S158" s="48"/>
      <c r="T158" s="48"/>
      <c r="U158" s="43">
        <f t="shared" si="55"/>
        <v>0</v>
      </c>
      <c r="V158" s="48"/>
      <c r="W158" s="48"/>
      <c r="X158" s="48"/>
      <c r="Y158" s="43">
        <f t="shared" si="56"/>
        <v>0</v>
      </c>
      <c r="Z158" s="48"/>
      <c r="AA158" s="48"/>
      <c r="AB158" s="48"/>
      <c r="AC158" s="43">
        <f t="shared" si="57"/>
        <v>0</v>
      </c>
      <c r="AD158" s="48"/>
      <c r="AE158" s="48"/>
      <c r="AF158" s="64">
        <v>50366600</v>
      </c>
      <c r="AG158" s="43">
        <f t="shared" si="58"/>
        <v>50366600</v>
      </c>
      <c r="AH158" s="43">
        <f t="shared" si="59"/>
        <v>50366600</v>
      </c>
      <c r="AI158" s="59">
        <f t="shared" si="60"/>
        <v>2.76116175075064E-2</v>
      </c>
      <c r="AJ158" s="59">
        <f t="shared" si="61"/>
        <v>2.9814254188143701E-3</v>
      </c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</row>
    <row r="159" spans="1:106" ht="24.95" customHeight="1" outlineLevel="1">
      <c r="A159" s="26">
        <v>13</v>
      </c>
      <c r="B159" s="26"/>
      <c r="C159" s="33" t="s">
        <v>2056</v>
      </c>
      <c r="D159" s="28">
        <v>46000</v>
      </c>
      <c r="E159" s="91" t="s">
        <v>381</v>
      </c>
      <c r="F159" s="69" t="s">
        <v>120</v>
      </c>
      <c r="G159" s="33" t="s">
        <v>121</v>
      </c>
      <c r="H159" s="28"/>
      <c r="I159" s="28"/>
      <c r="J159" s="114"/>
      <c r="K159" s="64">
        <v>89499000</v>
      </c>
      <c r="L159" s="27"/>
      <c r="M159" s="48"/>
      <c r="N159" s="48"/>
      <c r="O159" s="48"/>
      <c r="P159" s="27"/>
      <c r="Q159" s="27"/>
      <c r="R159" s="48"/>
      <c r="S159" s="48"/>
      <c r="T159" s="48"/>
      <c r="U159" s="43">
        <f t="shared" si="55"/>
        <v>0</v>
      </c>
      <c r="V159" s="48"/>
      <c r="W159" s="48"/>
      <c r="X159" s="48"/>
      <c r="Y159" s="43">
        <f t="shared" si="56"/>
        <v>0</v>
      </c>
      <c r="Z159" s="48"/>
      <c r="AA159" s="48"/>
      <c r="AB159" s="48"/>
      <c r="AC159" s="43">
        <f t="shared" si="57"/>
        <v>0</v>
      </c>
      <c r="AD159" s="48"/>
      <c r="AE159" s="48"/>
      <c r="AF159" s="64">
        <v>89499000</v>
      </c>
      <c r="AG159" s="43">
        <f t="shared" si="58"/>
        <v>89499000</v>
      </c>
      <c r="AH159" s="43">
        <f t="shared" si="59"/>
        <v>89499000</v>
      </c>
      <c r="AI159" s="59">
        <f t="shared" si="60"/>
        <v>4.9064502176130897E-2</v>
      </c>
      <c r="AJ159" s="59">
        <f t="shared" si="61"/>
        <v>5.2978480492720803E-3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</row>
    <row r="160" spans="1:106" ht="24.95" customHeight="1" outlineLevel="1">
      <c r="A160" s="26">
        <v>14</v>
      </c>
      <c r="B160" s="26"/>
      <c r="C160" s="33" t="s">
        <v>2058</v>
      </c>
      <c r="D160" s="28">
        <v>46000</v>
      </c>
      <c r="E160" s="91" t="s">
        <v>382</v>
      </c>
      <c r="F160" s="69" t="s">
        <v>120</v>
      </c>
      <c r="G160" s="33" t="s">
        <v>121</v>
      </c>
      <c r="H160" s="28"/>
      <c r="I160" s="28"/>
      <c r="J160" s="114"/>
      <c r="K160" s="64">
        <v>36511200</v>
      </c>
      <c r="L160" s="27"/>
      <c r="M160" s="48"/>
      <c r="N160" s="48"/>
      <c r="O160" s="48"/>
      <c r="P160" s="27"/>
      <c r="Q160" s="27"/>
      <c r="R160" s="48"/>
      <c r="S160" s="48"/>
      <c r="T160" s="48"/>
      <c r="U160" s="43">
        <f t="shared" si="55"/>
        <v>0</v>
      </c>
      <c r="V160" s="48"/>
      <c r="W160" s="48"/>
      <c r="X160" s="48"/>
      <c r="Y160" s="43">
        <f t="shared" si="56"/>
        <v>0</v>
      </c>
      <c r="Z160" s="48"/>
      <c r="AA160" s="48"/>
      <c r="AB160" s="48"/>
      <c r="AC160" s="43">
        <f t="shared" si="57"/>
        <v>0</v>
      </c>
      <c r="AD160" s="48"/>
      <c r="AE160" s="48"/>
      <c r="AF160" s="64">
        <v>36511200</v>
      </c>
      <c r="AG160" s="43">
        <f t="shared" si="58"/>
        <v>36511200</v>
      </c>
      <c r="AH160" s="43">
        <f t="shared" si="59"/>
        <v>36511200</v>
      </c>
      <c r="AI160" s="59">
        <f t="shared" si="60"/>
        <v>2.0015909137008799E-2</v>
      </c>
      <c r="AJ160" s="59">
        <f t="shared" si="61"/>
        <v>2.1612620218838499E-3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</row>
    <row r="161" spans="1:106" ht="24.95" customHeight="1" outlineLevel="1">
      <c r="A161" s="26">
        <v>15</v>
      </c>
      <c r="B161" s="26"/>
      <c r="C161" s="33" t="s">
        <v>2066</v>
      </c>
      <c r="D161" s="28">
        <v>46000</v>
      </c>
      <c r="E161" s="91" t="s">
        <v>383</v>
      </c>
      <c r="F161" s="69" t="s">
        <v>120</v>
      </c>
      <c r="G161" s="33" t="s">
        <v>121</v>
      </c>
      <c r="H161" s="28"/>
      <c r="I161" s="28"/>
      <c r="J161" s="114"/>
      <c r="K161" s="64">
        <v>43566600</v>
      </c>
      <c r="L161" s="27"/>
      <c r="M161" s="48"/>
      <c r="N161" s="48"/>
      <c r="O161" s="48"/>
      <c r="P161" s="27"/>
      <c r="Q161" s="27"/>
      <c r="R161" s="48"/>
      <c r="S161" s="48"/>
      <c r="T161" s="48"/>
      <c r="U161" s="43">
        <f t="shared" si="55"/>
        <v>0</v>
      </c>
      <c r="V161" s="48"/>
      <c r="W161" s="48"/>
      <c r="X161" s="48"/>
      <c r="Y161" s="43">
        <f t="shared" si="56"/>
        <v>0</v>
      </c>
      <c r="Z161" s="48"/>
      <c r="AA161" s="48"/>
      <c r="AB161" s="48"/>
      <c r="AC161" s="43">
        <f t="shared" si="57"/>
        <v>0</v>
      </c>
      <c r="AD161" s="48"/>
      <c r="AE161" s="48"/>
      <c r="AF161" s="64">
        <v>43566600</v>
      </c>
      <c r="AG161" s="43">
        <f t="shared" si="58"/>
        <v>43566600</v>
      </c>
      <c r="AH161" s="43">
        <f t="shared" si="59"/>
        <v>43566600</v>
      </c>
      <c r="AI161" s="59">
        <f t="shared" si="60"/>
        <v>2.3883770103650601E-2</v>
      </c>
      <c r="AJ161" s="59">
        <f t="shared" si="61"/>
        <v>2.57890285727681E-3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</row>
    <row r="162" spans="1:106" ht="24.95" customHeight="1" outlineLevel="1">
      <c r="A162" s="26">
        <v>16</v>
      </c>
      <c r="B162" s="26"/>
      <c r="C162" s="33" t="s">
        <v>1095</v>
      </c>
      <c r="D162" s="28">
        <v>46000</v>
      </c>
      <c r="E162" s="91" t="s">
        <v>384</v>
      </c>
      <c r="F162" s="69" t="s">
        <v>120</v>
      </c>
      <c r="G162" s="33" t="s">
        <v>121</v>
      </c>
      <c r="H162" s="28"/>
      <c r="I162" s="28"/>
      <c r="J162" s="114"/>
      <c r="K162" s="64">
        <v>51366600</v>
      </c>
      <c r="L162" s="27"/>
      <c r="M162" s="48"/>
      <c r="N162" s="48"/>
      <c r="O162" s="48"/>
      <c r="P162" s="27"/>
      <c r="Q162" s="27"/>
      <c r="R162" s="48"/>
      <c r="S162" s="48"/>
      <c r="T162" s="48"/>
      <c r="U162" s="43">
        <f t="shared" si="55"/>
        <v>0</v>
      </c>
      <c r="V162" s="48"/>
      <c r="W162" s="48"/>
      <c r="X162" s="48"/>
      <c r="Y162" s="43">
        <f t="shared" si="56"/>
        <v>0</v>
      </c>
      <c r="Z162" s="48"/>
      <c r="AA162" s="48"/>
      <c r="AB162" s="48"/>
      <c r="AC162" s="43">
        <f t="shared" si="57"/>
        <v>0</v>
      </c>
      <c r="AD162" s="48"/>
      <c r="AE162" s="48"/>
      <c r="AF162" s="64">
        <v>51366600</v>
      </c>
      <c r="AG162" s="43">
        <f t="shared" si="58"/>
        <v>51366600</v>
      </c>
      <c r="AH162" s="43">
        <f t="shared" si="59"/>
        <v>51366600</v>
      </c>
      <c r="AI162" s="59">
        <f t="shared" si="60"/>
        <v>2.81598303610146E-2</v>
      </c>
      <c r="AJ162" s="59">
        <f t="shared" si="61"/>
        <v>3.0406199131581299E-3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</row>
    <row r="163" spans="1:106" ht="24.95" customHeight="1" outlineLevel="1">
      <c r="A163" s="26">
        <v>17</v>
      </c>
      <c r="B163" s="26"/>
      <c r="C163" s="33" t="s">
        <v>2063</v>
      </c>
      <c r="D163" s="28">
        <v>46000</v>
      </c>
      <c r="E163" s="91" t="s">
        <v>385</v>
      </c>
      <c r="F163" s="69" t="s">
        <v>120</v>
      </c>
      <c r="G163" s="33" t="s">
        <v>121</v>
      </c>
      <c r="H163" s="28"/>
      <c r="I163" s="28"/>
      <c r="J163" s="114"/>
      <c r="K163" s="64">
        <v>37511200</v>
      </c>
      <c r="L163" s="27"/>
      <c r="M163" s="48"/>
      <c r="N163" s="48"/>
      <c r="O163" s="48"/>
      <c r="P163" s="27"/>
      <c r="Q163" s="27"/>
      <c r="R163" s="48"/>
      <c r="S163" s="48"/>
      <c r="T163" s="48"/>
      <c r="U163" s="43">
        <f t="shared" si="55"/>
        <v>0</v>
      </c>
      <c r="V163" s="48"/>
      <c r="W163" s="48"/>
      <c r="X163" s="48"/>
      <c r="Y163" s="43">
        <f t="shared" si="56"/>
        <v>0</v>
      </c>
      <c r="Z163" s="48"/>
      <c r="AA163" s="48"/>
      <c r="AB163" s="48"/>
      <c r="AC163" s="43">
        <f t="shared" si="57"/>
        <v>0</v>
      </c>
      <c r="AD163" s="48"/>
      <c r="AE163" s="48"/>
      <c r="AF163" s="64">
        <v>37511200</v>
      </c>
      <c r="AG163" s="43">
        <f t="shared" si="58"/>
        <v>37511200</v>
      </c>
      <c r="AH163" s="43">
        <f t="shared" si="59"/>
        <v>37511200</v>
      </c>
      <c r="AI163" s="59">
        <f t="shared" si="60"/>
        <v>2.0564121990516999E-2</v>
      </c>
      <c r="AJ163" s="59">
        <f t="shared" si="61"/>
        <v>2.2204565162276101E-3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</row>
    <row r="164" spans="1:106" ht="24.95" customHeight="1" outlineLevel="1">
      <c r="A164" s="26">
        <v>18</v>
      </c>
      <c r="B164" s="26"/>
      <c r="C164" s="33" t="s">
        <v>2068</v>
      </c>
      <c r="D164" s="28">
        <v>46000</v>
      </c>
      <c r="E164" s="91" t="s">
        <v>386</v>
      </c>
      <c r="F164" s="69" t="s">
        <v>120</v>
      </c>
      <c r="G164" s="33" t="s">
        <v>121</v>
      </c>
      <c r="H164" s="28"/>
      <c r="I164" s="28"/>
      <c r="J164" s="114"/>
      <c r="K164" s="64">
        <v>74499000</v>
      </c>
      <c r="L164" s="27"/>
      <c r="M164" s="48"/>
      <c r="N164" s="48"/>
      <c r="O164" s="48"/>
      <c r="P164" s="27"/>
      <c r="Q164" s="27"/>
      <c r="R164" s="48"/>
      <c r="S164" s="48"/>
      <c r="T164" s="48"/>
      <c r="U164" s="43">
        <f t="shared" si="55"/>
        <v>0</v>
      </c>
      <c r="V164" s="48"/>
      <c r="W164" s="48"/>
      <c r="X164" s="48"/>
      <c r="Y164" s="43">
        <f t="shared" si="56"/>
        <v>0</v>
      </c>
      <c r="Z164" s="48"/>
      <c r="AA164" s="48"/>
      <c r="AB164" s="48"/>
      <c r="AC164" s="43">
        <f t="shared" si="57"/>
        <v>0</v>
      </c>
      <c r="AD164" s="48"/>
      <c r="AE164" s="48"/>
      <c r="AF164" s="64">
        <v>74499000</v>
      </c>
      <c r="AG164" s="43">
        <f t="shared" si="58"/>
        <v>74499000</v>
      </c>
      <c r="AH164" s="43">
        <f t="shared" si="59"/>
        <v>74499000</v>
      </c>
      <c r="AI164" s="59">
        <f t="shared" si="60"/>
        <v>4.08413093735078E-2</v>
      </c>
      <c r="AJ164" s="59">
        <f t="shared" si="61"/>
        <v>4.4099306341156899E-3</v>
      </c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</row>
    <row r="165" spans="1:106" ht="24.95" customHeight="1" outlineLevel="1">
      <c r="A165" s="26">
        <v>19</v>
      </c>
      <c r="B165" s="26"/>
      <c r="C165" s="33" t="s">
        <v>182</v>
      </c>
      <c r="D165" s="28">
        <v>46000</v>
      </c>
      <c r="E165" s="91" t="s">
        <v>387</v>
      </c>
      <c r="F165" s="69" t="s">
        <v>120</v>
      </c>
      <c r="G165" s="33" t="s">
        <v>121</v>
      </c>
      <c r="H165" s="28"/>
      <c r="I165" s="28"/>
      <c r="J165" s="114"/>
      <c r="K165" s="64">
        <v>94999000</v>
      </c>
      <c r="L165" s="27"/>
      <c r="M165" s="48"/>
      <c r="N165" s="48"/>
      <c r="O165" s="48"/>
      <c r="P165" s="27"/>
      <c r="Q165" s="27"/>
      <c r="R165" s="48"/>
      <c r="S165" s="48"/>
      <c r="T165" s="48"/>
      <c r="U165" s="43">
        <f t="shared" si="55"/>
        <v>0</v>
      </c>
      <c r="V165" s="48"/>
      <c r="W165" s="48"/>
      <c r="X165" s="48"/>
      <c r="Y165" s="43">
        <f t="shared" si="56"/>
        <v>0</v>
      </c>
      <c r="Z165" s="48"/>
      <c r="AA165" s="48"/>
      <c r="AB165" s="48"/>
      <c r="AC165" s="43">
        <f t="shared" si="57"/>
        <v>0</v>
      </c>
      <c r="AD165" s="48"/>
      <c r="AE165" s="48"/>
      <c r="AF165" s="64">
        <v>94999000</v>
      </c>
      <c r="AG165" s="43">
        <f t="shared" si="58"/>
        <v>94999000</v>
      </c>
      <c r="AH165" s="43">
        <f t="shared" si="59"/>
        <v>94999000</v>
      </c>
      <c r="AI165" s="59">
        <f t="shared" si="60"/>
        <v>5.20796728704261E-2</v>
      </c>
      <c r="AJ165" s="59">
        <f t="shared" si="61"/>
        <v>5.6234177681627499E-3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</row>
    <row r="166" spans="1:106" ht="24.95" customHeight="1" outlineLevel="1">
      <c r="A166" s="26">
        <v>20</v>
      </c>
      <c r="B166" s="26"/>
      <c r="C166" s="33" t="s">
        <v>1279</v>
      </c>
      <c r="D166" s="28">
        <v>46000</v>
      </c>
      <c r="E166" s="91" t="s">
        <v>388</v>
      </c>
      <c r="F166" s="69" t="s">
        <v>120</v>
      </c>
      <c r="G166" s="33" t="s">
        <v>121</v>
      </c>
      <c r="H166" s="28"/>
      <c r="I166" s="28"/>
      <c r="J166" s="114"/>
      <c r="K166" s="64">
        <v>68511200</v>
      </c>
      <c r="L166" s="27"/>
      <c r="M166" s="48"/>
      <c r="N166" s="48"/>
      <c r="O166" s="48"/>
      <c r="P166" s="27"/>
      <c r="Q166" s="27"/>
      <c r="R166" s="48"/>
      <c r="S166" s="48"/>
      <c r="T166" s="48"/>
      <c r="U166" s="43">
        <f t="shared" si="55"/>
        <v>0</v>
      </c>
      <c r="V166" s="48"/>
      <c r="W166" s="48"/>
      <c r="X166" s="48"/>
      <c r="Y166" s="43">
        <f t="shared" si="56"/>
        <v>0</v>
      </c>
      <c r="Z166" s="48"/>
      <c r="AA166" s="48"/>
      <c r="AB166" s="48"/>
      <c r="AC166" s="43">
        <f t="shared" si="57"/>
        <v>0</v>
      </c>
      <c r="AD166" s="48"/>
      <c r="AE166" s="48"/>
      <c r="AF166" s="64">
        <v>68511200</v>
      </c>
      <c r="AG166" s="43">
        <f t="shared" si="58"/>
        <v>68511200</v>
      </c>
      <c r="AH166" s="43">
        <f t="shared" si="59"/>
        <v>68511200</v>
      </c>
      <c r="AI166" s="59">
        <f t="shared" si="60"/>
        <v>3.7558720449271402E-2</v>
      </c>
      <c r="AJ166" s="59">
        <f t="shared" si="61"/>
        <v>4.0554858408841299E-3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</row>
    <row r="167" spans="1:106" ht="24.95" customHeight="1" outlineLevel="1">
      <c r="A167" s="26">
        <v>21</v>
      </c>
      <c r="B167" s="26"/>
      <c r="C167" s="33" t="s">
        <v>2050</v>
      </c>
      <c r="D167" s="28">
        <v>46000</v>
      </c>
      <c r="E167" s="91" t="s">
        <v>389</v>
      </c>
      <c r="F167" s="69" t="s">
        <v>120</v>
      </c>
      <c r="G167" s="33" t="s">
        <v>121</v>
      </c>
      <c r="H167" s="28"/>
      <c r="I167" s="28"/>
      <c r="J167" s="114"/>
      <c r="K167" s="64">
        <v>94124000</v>
      </c>
      <c r="L167" s="27"/>
      <c r="M167" s="48"/>
      <c r="N167" s="48"/>
      <c r="O167" s="48"/>
      <c r="P167" s="27"/>
      <c r="Q167" s="27"/>
      <c r="R167" s="48"/>
      <c r="S167" s="48"/>
      <c r="T167" s="48"/>
      <c r="U167" s="43">
        <f t="shared" si="55"/>
        <v>0</v>
      </c>
      <c r="V167" s="48"/>
      <c r="W167" s="48"/>
      <c r="X167" s="48"/>
      <c r="Y167" s="43">
        <f t="shared" si="56"/>
        <v>0</v>
      </c>
      <c r="Z167" s="48"/>
      <c r="AA167" s="48"/>
      <c r="AB167" s="48"/>
      <c r="AC167" s="43">
        <f t="shared" si="57"/>
        <v>0</v>
      </c>
      <c r="AD167" s="48"/>
      <c r="AE167" s="48"/>
      <c r="AF167" s="64">
        <v>94124000</v>
      </c>
      <c r="AG167" s="43">
        <f t="shared" si="58"/>
        <v>94124000</v>
      </c>
      <c r="AH167" s="43">
        <f t="shared" si="59"/>
        <v>94124000</v>
      </c>
      <c r="AI167" s="59">
        <f t="shared" si="60"/>
        <v>5.1599986623606403E-2</v>
      </c>
      <c r="AJ167" s="59">
        <f t="shared" si="61"/>
        <v>5.57162258561196E-3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</row>
    <row r="168" spans="1:106" ht="24.95" customHeight="1" outlineLevel="1">
      <c r="A168" s="26">
        <v>22</v>
      </c>
      <c r="B168" s="26"/>
      <c r="C168" s="33" t="s">
        <v>2062</v>
      </c>
      <c r="D168" s="28">
        <v>46000</v>
      </c>
      <c r="E168" s="91" t="s">
        <v>390</v>
      </c>
      <c r="F168" s="69" t="s">
        <v>120</v>
      </c>
      <c r="G168" s="33" t="s">
        <v>121</v>
      </c>
      <c r="H168" s="28"/>
      <c r="I168" s="28"/>
      <c r="J168" s="114"/>
      <c r="K168" s="64">
        <v>43266600</v>
      </c>
      <c r="L168" s="27"/>
      <c r="M168" s="48"/>
      <c r="N168" s="48"/>
      <c r="O168" s="48"/>
      <c r="P168" s="27"/>
      <c r="Q168" s="27"/>
      <c r="R168" s="48"/>
      <c r="S168" s="48"/>
      <c r="T168" s="48"/>
      <c r="U168" s="43">
        <f t="shared" si="55"/>
        <v>0</v>
      </c>
      <c r="V168" s="48"/>
      <c r="W168" s="48"/>
      <c r="X168" s="48"/>
      <c r="Y168" s="43">
        <f t="shared" si="56"/>
        <v>0</v>
      </c>
      <c r="Z168" s="48"/>
      <c r="AA168" s="48"/>
      <c r="AB168" s="48"/>
      <c r="AC168" s="43">
        <f t="shared" si="57"/>
        <v>0</v>
      </c>
      <c r="AD168" s="48"/>
      <c r="AE168" s="48"/>
      <c r="AF168" s="64">
        <v>43266600</v>
      </c>
      <c r="AG168" s="43">
        <f t="shared" si="58"/>
        <v>43266600</v>
      </c>
      <c r="AH168" s="43">
        <f t="shared" si="59"/>
        <v>43266600</v>
      </c>
      <c r="AI168" s="59">
        <f t="shared" si="60"/>
        <v>2.3719306247598101E-2</v>
      </c>
      <c r="AJ168" s="59">
        <f t="shared" si="61"/>
        <v>2.56114450897368E-3</v>
      </c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</row>
    <row r="169" spans="1:106" ht="24.95" customHeight="1" outlineLevel="1">
      <c r="A169" s="26">
        <v>23</v>
      </c>
      <c r="B169" s="26"/>
      <c r="C169" s="33" t="s">
        <v>179</v>
      </c>
      <c r="D169" s="28">
        <v>46000</v>
      </c>
      <c r="E169" s="91" t="s">
        <v>391</v>
      </c>
      <c r="F169" s="69" t="s">
        <v>120</v>
      </c>
      <c r="G169" s="33" t="s">
        <v>121</v>
      </c>
      <c r="H169" s="28"/>
      <c r="I169" s="28"/>
      <c r="J169" s="114"/>
      <c r="K169" s="64">
        <v>59641600</v>
      </c>
      <c r="L169" s="27"/>
      <c r="M169" s="48"/>
      <c r="N169" s="48"/>
      <c r="O169" s="48"/>
      <c r="P169" s="27"/>
      <c r="Q169" s="27"/>
      <c r="R169" s="48"/>
      <c r="S169" s="48"/>
      <c r="T169" s="48"/>
      <c r="U169" s="43">
        <f t="shared" si="55"/>
        <v>0</v>
      </c>
      <c r="V169" s="48"/>
      <c r="W169" s="48"/>
      <c r="X169" s="48"/>
      <c r="Y169" s="43">
        <f t="shared" si="56"/>
        <v>0</v>
      </c>
      <c r="Z169" s="48"/>
      <c r="AA169" s="48"/>
      <c r="AB169" s="48"/>
      <c r="AC169" s="43">
        <f t="shared" si="57"/>
        <v>0</v>
      </c>
      <c r="AD169" s="48"/>
      <c r="AE169" s="48"/>
      <c r="AF169" s="64">
        <v>59641600</v>
      </c>
      <c r="AG169" s="43">
        <f t="shared" si="58"/>
        <v>59641600</v>
      </c>
      <c r="AH169" s="43">
        <f t="shared" si="59"/>
        <v>59641600</v>
      </c>
      <c r="AI169" s="59">
        <f t="shared" si="60"/>
        <v>3.2696291723794998E-2</v>
      </c>
      <c r="AJ169" s="59">
        <f t="shared" si="61"/>
        <v>3.5304543538527298E-3</v>
      </c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</row>
    <row r="170" spans="1:106" ht="24.95" customHeight="1" outlineLevel="1">
      <c r="A170" s="26">
        <v>24</v>
      </c>
      <c r="B170" s="26"/>
      <c r="C170" s="33" t="s">
        <v>2060</v>
      </c>
      <c r="D170" s="28">
        <v>46000</v>
      </c>
      <c r="E170" s="91" t="s">
        <v>392</v>
      </c>
      <c r="F170" s="69" t="s">
        <v>120</v>
      </c>
      <c r="G170" s="33" t="s">
        <v>121</v>
      </c>
      <c r="H170" s="28"/>
      <c r="I170" s="28"/>
      <c r="J170" s="114"/>
      <c r="K170" s="64">
        <v>53366600</v>
      </c>
      <c r="L170" s="27"/>
      <c r="M170" s="48"/>
      <c r="N170" s="48"/>
      <c r="O170" s="48"/>
      <c r="P170" s="27"/>
      <c r="Q170" s="27"/>
      <c r="R170" s="48"/>
      <c r="S170" s="48"/>
      <c r="T170" s="48"/>
      <c r="U170" s="43">
        <f t="shared" si="55"/>
        <v>0</v>
      </c>
      <c r="V170" s="48"/>
      <c r="W170" s="48"/>
      <c r="X170" s="48"/>
      <c r="Y170" s="43">
        <f t="shared" si="56"/>
        <v>0</v>
      </c>
      <c r="Z170" s="48"/>
      <c r="AA170" s="48"/>
      <c r="AB170" s="48"/>
      <c r="AC170" s="43">
        <f t="shared" si="57"/>
        <v>0</v>
      </c>
      <c r="AD170" s="48"/>
      <c r="AE170" s="48"/>
      <c r="AF170" s="64">
        <v>53366600</v>
      </c>
      <c r="AG170" s="43">
        <f t="shared" si="58"/>
        <v>53366600</v>
      </c>
      <c r="AH170" s="43">
        <f t="shared" si="59"/>
        <v>53366600</v>
      </c>
      <c r="AI170" s="59">
        <f t="shared" si="60"/>
        <v>2.9256256068030999E-2</v>
      </c>
      <c r="AJ170" s="59">
        <f t="shared" si="61"/>
        <v>3.1590089018456399E-3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</row>
    <row r="171" spans="1:106" ht="24.95" customHeight="1" outlineLevel="1">
      <c r="A171" s="26">
        <v>25</v>
      </c>
      <c r="B171" s="26"/>
      <c r="C171" s="33" t="s">
        <v>1096</v>
      </c>
      <c r="D171" s="28">
        <v>46000</v>
      </c>
      <c r="E171" s="91" t="s">
        <v>393</v>
      </c>
      <c r="F171" s="69" t="s">
        <v>120</v>
      </c>
      <c r="G171" s="33" t="s">
        <v>121</v>
      </c>
      <c r="H171" s="28"/>
      <c r="I171" s="28"/>
      <c r="J171" s="114"/>
      <c r="K171" s="64">
        <v>36511200</v>
      </c>
      <c r="L171" s="27"/>
      <c r="M171" s="48"/>
      <c r="N171" s="48"/>
      <c r="O171" s="48"/>
      <c r="P171" s="27"/>
      <c r="Q171" s="27"/>
      <c r="R171" s="48"/>
      <c r="S171" s="48"/>
      <c r="T171" s="48"/>
      <c r="U171" s="43">
        <f t="shared" si="55"/>
        <v>0</v>
      </c>
      <c r="V171" s="48"/>
      <c r="W171" s="48"/>
      <c r="X171" s="48"/>
      <c r="Y171" s="43">
        <f t="shared" si="56"/>
        <v>0</v>
      </c>
      <c r="Z171" s="48"/>
      <c r="AA171" s="48"/>
      <c r="AB171" s="48"/>
      <c r="AC171" s="43">
        <f t="shared" si="57"/>
        <v>0</v>
      </c>
      <c r="AD171" s="48"/>
      <c r="AE171" s="48"/>
      <c r="AF171" s="64">
        <v>36511200</v>
      </c>
      <c r="AG171" s="43">
        <f t="shared" si="58"/>
        <v>36511200</v>
      </c>
      <c r="AH171" s="43">
        <f t="shared" si="59"/>
        <v>36511200</v>
      </c>
      <c r="AI171" s="59">
        <f t="shared" si="60"/>
        <v>2.0015909137008799E-2</v>
      </c>
      <c r="AJ171" s="59">
        <f t="shared" si="61"/>
        <v>2.1612620218838499E-3</v>
      </c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</row>
    <row r="172" spans="1:106" ht="24.95" customHeight="1" outlineLevel="1">
      <c r="A172" s="26">
        <v>26</v>
      </c>
      <c r="B172" s="26"/>
      <c r="C172" s="33" t="s">
        <v>560</v>
      </c>
      <c r="D172" s="28">
        <v>46000</v>
      </c>
      <c r="E172" s="91" t="s">
        <v>394</v>
      </c>
      <c r="F172" s="69" t="s">
        <v>120</v>
      </c>
      <c r="G172" s="33" t="s">
        <v>121</v>
      </c>
      <c r="H172" s="28"/>
      <c r="I172" s="28"/>
      <c r="J172" s="114"/>
      <c r="K172" s="64">
        <v>48475600</v>
      </c>
      <c r="L172" s="27"/>
      <c r="M172" s="48"/>
      <c r="N172" s="48"/>
      <c r="O172" s="48"/>
      <c r="P172" s="27"/>
      <c r="Q172" s="27"/>
      <c r="R172" s="48"/>
      <c r="S172" s="48"/>
      <c r="T172" s="48"/>
      <c r="U172" s="43">
        <f t="shared" si="55"/>
        <v>0</v>
      </c>
      <c r="V172" s="48"/>
      <c r="W172" s="48"/>
      <c r="X172" s="48"/>
      <c r="Y172" s="43">
        <f t="shared" si="56"/>
        <v>0</v>
      </c>
      <c r="Z172" s="48"/>
      <c r="AA172" s="48"/>
      <c r="AB172" s="48"/>
      <c r="AC172" s="43">
        <f t="shared" si="57"/>
        <v>0</v>
      </c>
      <c r="AD172" s="48"/>
      <c r="AE172" s="48"/>
      <c r="AF172" s="64">
        <v>48475600</v>
      </c>
      <c r="AG172" s="43">
        <f t="shared" si="58"/>
        <v>48475600</v>
      </c>
      <c r="AH172" s="43">
        <f t="shared" si="59"/>
        <v>48475600</v>
      </c>
      <c r="AI172" s="59">
        <f t="shared" si="60"/>
        <v>2.6574947001522398E-2</v>
      </c>
      <c r="AJ172" s="59">
        <f t="shared" si="61"/>
        <v>2.8694886300103199E-3</v>
      </c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</row>
    <row r="173" spans="1:106" ht="24.95" customHeight="1" outlineLevel="1">
      <c r="A173" s="26">
        <v>27</v>
      </c>
      <c r="B173" s="26"/>
      <c r="C173" s="33" t="s">
        <v>1097</v>
      </c>
      <c r="D173" s="28">
        <v>46000</v>
      </c>
      <c r="E173" s="91" t="s">
        <v>395</v>
      </c>
      <c r="F173" s="69" t="s">
        <v>120</v>
      </c>
      <c r="G173" s="33" t="s">
        <v>121</v>
      </c>
      <c r="H173" s="28"/>
      <c r="I173" s="28"/>
      <c r="J173" s="114"/>
      <c r="K173" s="64">
        <v>65366600</v>
      </c>
      <c r="L173" s="27"/>
      <c r="M173" s="48"/>
      <c r="N173" s="48"/>
      <c r="O173" s="48"/>
      <c r="P173" s="27"/>
      <c r="Q173" s="27"/>
      <c r="R173" s="48"/>
      <c r="S173" s="48"/>
      <c r="T173" s="48"/>
      <c r="U173" s="43">
        <f t="shared" si="55"/>
        <v>0</v>
      </c>
      <c r="V173" s="48"/>
      <c r="W173" s="48"/>
      <c r="X173" s="48"/>
      <c r="Y173" s="43">
        <f t="shared" si="56"/>
        <v>0</v>
      </c>
      <c r="Z173" s="48"/>
      <c r="AA173" s="48"/>
      <c r="AB173" s="48"/>
      <c r="AC173" s="43">
        <f t="shared" si="57"/>
        <v>0</v>
      </c>
      <c r="AD173" s="48"/>
      <c r="AE173" s="48"/>
      <c r="AF173" s="64">
        <v>65366600</v>
      </c>
      <c r="AG173" s="43">
        <f t="shared" si="58"/>
        <v>65366600</v>
      </c>
      <c r="AH173" s="43">
        <f t="shared" si="59"/>
        <v>65366600</v>
      </c>
      <c r="AI173" s="59">
        <f t="shared" si="60"/>
        <v>3.58348103101295E-2</v>
      </c>
      <c r="AJ173" s="59">
        <f t="shared" si="61"/>
        <v>3.8693428339707501E-3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</row>
    <row r="174" spans="1:106" ht="24.95" customHeight="1" outlineLevel="1">
      <c r="A174" s="26">
        <v>28</v>
      </c>
      <c r="B174" s="26"/>
      <c r="C174" s="33" t="s">
        <v>2059</v>
      </c>
      <c r="D174" s="28">
        <v>46000</v>
      </c>
      <c r="E174" s="91" t="s">
        <v>396</v>
      </c>
      <c r="F174" s="69" t="s">
        <v>120</v>
      </c>
      <c r="G174" s="33" t="s">
        <v>121</v>
      </c>
      <c r="H174" s="28"/>
      <c r="I174" s="28"/>
      <c r="J174" s="114"/>
      <c r="K174" s="64">
        <v>49366600</v>
      </c>
      <c r="L174" s="27"/>
      <c r="M174" s="48"/>
      <c r="N174" s="48"/>
      <c r="O174" s="48"/>
      <c r="P174" s="27"/>
      <c r="Q174" s="27"/>
      <c r="R174" s="48"/>
      <c r="S174" s="48"/>
      <c r="T174" s="48"/>
      <c r="U174" s="43">
        <f t="shared" si="55"/>
        <v>0</v>
      </c>
      <c r="V174" s="48"/>
      <c r="W174" s="48"/>
      <c r="X174" s="48"/>
      <c r="Y174" s="43">
        <f t="shared" si="56"/>
        <v>0</v>
      </c>
      <c r="Z174" s="48"/>
      <c r="AA174" s="48"/>
      <c r="AB174" s="48"/>
      <c r="AC174" s="43">
        <f t="shared" si="57"/>
        <v>0</v>
      </c>
      <c r="AD174" s="48"/>
      <c r="AE174" s="48"/>
      <c r="AF174" s="64">
        <v>49366600</v>
      </c>
      <c r="AG174" s="43">
        <f t="shared" si="58"/>
        <v>49366600</v>
      </c>
      <c r="AH174" s="43">
        <f t="shared" si="59"/>
        <v>49366600</v>
      </c>
      <c r="AI174" s="59">
        <f t="shared" si="60"/>
        <v>2.7063404653998199E-2</v>
      </c>
      <c r="AJ174" s="59">
        <f t="shared" si="61"/>
        <v>2.9222309244706099E-3</v>
      </c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</row>
    <row r="175" spans="1:106" ht="24.95" customHeight="1" outlineLevel="1">
      <c r="A175" s="26">
        <v>29</v>
      </c>
      <c r="B175" s="26"/>
      <c r="C175" s="33" t="s">
        <v>1091</v>
      </c>
      <c r="D175" s="28">
        <v>46000</v>
      </c>
      <c r="E175" s="91" t="s">
        <v>397</v>
      </c>
      <c r="F175" s="69" t="s">
        <v>120</v>
      </c>
      <c r="G175" s="33" t="s">
        <v>121</v>
      </c>
      <c r="H175" s="28"/>
      <c r="I175" s="28"/>
      <c r="J175" s="114"/>
      <c r="K175" s="64">
        <v>69499000</v>
      </c>
      <c r="L175" s="27"/>
      <c r="M175" s="48"/>
      <c r="N175" s="48"/>
      <c r="O175" s="48"/>
      <c r="P175" s="27"/>
      <c r="Q175" s="27"/>
      <c r="R175" s="48"/>
      <c r="S175" s="48"/>
      <c r="T175" s="48"/>
      <c r="U175" s="43">
        <f t="shared" si="55"/>
        <v>0</v>
      </c>
      <c r="V175" s="48"/>
      <c r="W175" s="48"/>
      <c r="X175" s="48"/>
      <c r="Y175" s="43">
        <f t="shared" si="56"/>
        <v>0</v>
      </c>
      <c r="Z175" s="48"/>
      <c r="AA175" s="48"/>
      <c r="AB175" s="48"/>
      <c r="AC175" s="43">
        <f t="shared" si="57"/>
        <v>0</v>
      </c>
      <c r="AD175" s="48"/>
      <c r="AE175" s="48"/>
      <c r="AF175" s="64">
        <v>69499000</v>
      </c>
      <c r="AG175" s="43">
        <f t="shared" si="58"/>
        <v>69499000</v>
      </c>
      <c r="AH175" s="43">
        <f t="shared" si="59"/>
        <v>69499000</v>
      </c>
      <c r="AI175" s="59">
        <f t="shared" si="60"/>
        <v>3.8100245105966803E-2</v>
      </c>
      <c r="AJ175" s="59">
        <f t="shared" si="61"/>
        <v>4.1139581623968998E-3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</row>
    <row r="176" spans="1:106" ht="24.95" customHeight="1" outlineLevel="1">
      <c r="A176" s="26">
        <v>30</v>
      </c>
      <c r="B176" s="26"/>
      <c r="C176" s="33" t="s">
        <v>2055</v>
      </c>
      <c r="D176" s="28">
        <v>46000</v>
      </c>
      <c r="E176" s="91" t="s">
        <v>398</v>
      </c>
      <c r="F176" s="69" t="s">
        <v>120</v>
      </c>
      <c r="G176" s="33" t="s">
        <v>121</v>
      </c>
      <c r="H176" s="28"/>
      <c r="I176" s="28"/>
      <c r="J176" s="114"/>
      <c r="K176" s="64">
        <v>43011200</v>
      </c>
      <c r="L176" s="27"/>
      <c r="M176" s="48"/>
      <c r="N176" s="48"/>
      <c r="O176" s="48"/>
      <c r="P176" s="27"/>
      <c r="Q176" s="27"/>
      <c r="R176" s="48"/>
      <c r="S176" s="48"/>
      <c r="T176" s="48"/>
      <c r="U176" s="43">
        <f t="shared" si="55"/>
        <v>0</v>
      </c>
      <c r="V176" s="48"/>
      <c r="W176" s="48"/>
      <c r="X176" s="48"/>
      <c r="Y176" s="43">
        <f t="shared" si="56"/>
        <v>0</v>
      </c>
      <c r="Z176" s="48"/>
      <c r="AA176" s="48"/>
      <c r="AB176" s="48"/>
      <c r="AC176" s="43">
        <f t="shared" si="57"/>
        <v>0</v>
      </c>
      <c r="AD176" s="48"/>
      <c r="AE176" s="48"/>
      <c r="AF176" s="64">
        <v>43011200</v>
      </c>
      <c r="AG176" s="43">
        <f t="shared" si="58"/>
        <v>43011200</v>
      </c>
      <c r="AH176" s="43">
        <f t="shared" si="59"/>
        <v>43011200</v>
      </c>
      <c r="AI176" s="59">
        <f t="shared" si="60"/>
        <v>2.3579292684812101E-2</v>
      </c>
      <c r="AJ176" s="59">
        <f t="shared" si="61"/>
        <v>2.5460262351182802E-3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ht="24.95" customHeight="1" outlineLevel="1">
      <c r="A177" s="26">
        <v>31</v>
      </c>
      <c r="B177" s="26"/>
      <c r="C177" s="33" t="s">
        <v>1094</v>
      </c>
      <c r="D177" s="28">
        <v>46000</v>
      </c>
      <c r="E177" s="91" t="s">
        <v>399</v>
      </c>
      <c r="F177" s="69" t="s">
        <v>120</v>
      </c>
      <c r="G177" s="33" t="s">
        <v>121</v>
      </c>
      <c r="H177" s="28"/>
      <c r="I177" s="28"/>
      <c r="J177" s="114"/>
      <c r="K177" s="64">
        <v>57366600</v>
      </c>
      <c r="L177" s="27"/>
      <c r="M177" s="48"/>
      <c r="N177" s="48"/>
      <c r="O177" s="48"/>
      <c r="P177" s="27"/>
      <c r="Q177" s="27"/>
      <c r="R177" s="48"/>
      <c r="S177" s="48"/>
      <c r="T177" s="48"/>
      <c r="U177" s="43">
        <f t="shared" si="55"/>
        <v>0</v>
      </c>
      <c r="V177" s="48"/>
      <c r="W177" s="48"/>
      <c r="X177" s="48"/>
      <c r="Y177" s="43">
        <f t="shared" si="56"/>
        <v>0</v>
      </c>
      <c r="Z177" s="48"/>
      <c r="AA177" s="48"/>
      <c r="AB177" s="48"/>
      <c r="AC177" s="43">
        <f t="shared" si="57"/>
        <v>0</v>
      </c>
      <c r="AD177" s="48"/>
      <c r="AE177" s="48"/>
      <c r="AF177" s="64">
        <v>57366600</v>
      </c>
      <c r="AG177" s="43">
        <f t="shared" si="58"/>
        <v>57366600</v>
      </c>
      <c r="AH177" s="43">
        <f t="shared" si="59"/>
        <v>57366600</v>
      </c>
      <c r="AI177" s="59">
        <f t="shared" si="60"/>
        <v>3.1449107482063803E-2</v>
      </c>
      <c r="AJ177" s="59">
        <f t="shared" si="61"/>
        <v>3.3957868792206798E-3</v>
      </c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</row>
    <row r="178" spans="1:106" ht="24.95" customHeight="1" outlineLevel="1">
      <c r="A178" s="26">
        <v>32</v>
      </c>
      <c r="B178" s="26"/>
      <c r="C178" s="33" t="s">
        <v>2054</v>
      </c>
      <c r="D178" s="28">
        <v>46000</v>
      </c>
      <c r="E178" s="91" t="s">
        <v>400</v>
      </c>
      <c r="F178" s="69" t="s">
        <v>120</v>
      </c>
      <c r="G178" s="33" t="s">
        <v>121</v>
      </c>
      <c r="H178" s="28"/>
      <c r="I178" s="28"/>
      <c r="J178" s="114"/>
      <c r="K178" s="64">
        <v>78499000</v>
      </c>
      <c r="L178" s="27"/>
      <c r="M178" s="48"/>
      <c r="N178" s="48"/>
      <c r="O178" s="48"/>
      <c r="P178" s="27"/>
      <c r="Q178" s="27"/>
      <c r="R178" s="48"/>
      <c r="S178" s="48"/>
      <c r="T178" s="48"/>
      <c r="U178" s="43">
        <f t="shared" si="55"/>
        <v>0</v>
      </c>
      <c r="V178" s="48"/>
      <c r="W178" s="48"/>
      <c r="X178" s="48"/>
      <c r="Y178" s="43">
        <f t="shared" si="56"/>
        <v>0</v>
      </c>
      <c r="Z178" s="48"/>
      <c r="AA178" s="48"/>
      <c r="AB178" s="48"/>
      <c r="AC178" s="43">
        <f t="shared" si="57"/>
        <v>0</v>
      </c>
      <c r="AD178" s="48"/>
      <c r="AE178" s="48"/>
      <c r="AF178" s="64">
        <v>78499000</v>
      </c>
      <c r="AG178" s="43">
        <f t="shared" si="58"/>
        <v>78499000</v>
      </c>
      <c r="AH178" s="43">
        <f t="shared" si="59"/>
        <v>78499000</v>
      </c>
      <c r="AI178" s="59">
        <f t="shared" si="60"/>
        <v>4.3034160787540701E-2</v>
      </c>
      <c r="AJ178" s="59">
        <f t="shared" si="61"/>
        <v>4.6467086114907298E-3</v>
      </c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</row>
    <row r="179" spans="1:106" s="19" customFormat="1" ht="24.95" customHeight="1">
      <c r="A179" s="117" t="s">
        <v>62</v>
      </c>
      <c r="B179" s="117"/>
      <c r="C179" s="117"/>
      <c r="D179" s="117"/>
      <c r="E179" s="117"/>
      <c r="F179" s="117"/>
      <c r="G179" s="117"/>
      <c r="H179" s="117"/>
      <c r="I179" s="117"/>
      <c r="J179" s="49">
        <f>+J146</f>
        <v>1824109000</v>
      </c>
      <c r="K179" s="49">
        <f>SUM(K147:K178)</f>
        <v>1824109000</v>
      </c>
      <c r="L179" s="29"/>
      <c r="M179" s="49">
        <f>SUM(M147:M178)</f>
        <v>0</v>
      </c>
      <c r="N179" s="49">
        <f>SUM(N147:N178)</f>
        <v>0</v>
      </c>
      <c r="O179" s="49">
        <f>SUM(O147:O178)</f>
        <v>0</v>
      </c>
      <c r="P179" s="50"/>
      <c r="Q179" s="56"/>
      <c r="R179" s="49">
        <f t="shared" ref="R179:AH179" si="62">SUM(R147:R178)</f>
        <v>0</v>
      </c>
      <c r="S179" s="49">
        <f t="shared" si="62"/>
        <v>0</v>
      </c>
      <c r="T179" s="49">
        <f t="shared" si="62"/>
        <v>0</v>
      </c>
      <c r="U179" s="49">
        <f t="shared" si="62"/>
        <v>0</v>
      </c>
      <c r="V179" s="49">
        <f t="shared" si="62"/>
        <v>0</v>
      </c>
      <c r="W179" s="49">
        <f t="shared" si="62"/>
        <v>0</v>
      </c>
      <c r="X179" s="49">
        <f t="shared" si="62"/>
        <v>0</v>
      </c>
      <c r="Y179" s="49">
        <f t="shared" si="62"/>
        <v>0</v>
      </c>
      <c r="Z179" s="49">
        <f t="shared" si="62"/>
        <v>0</v>
      </c>
      <c r="AA179" s="49">
        <f t="shared" si="62"/>
        <v>0</v>
      </c>
      <c r="AB179" s="49">
        <f t="shared" si="62"/>
        <v>0</v>
      </c>
      <c r="AC179" s="49">
        <f t="shared" si="62"/>
        <v>0</v>
      </c>
      <c r="AD179" s="49">
        <f t="shared" si="62"/>
        <v>0</v>
      </c>
      <c r="AE179" s="49">
        <f t="shared" si="62"/>
        <v>0</v>
      </c>
      <c r="AF179" s="49">
        <f t="shared" si="62"/>
        <v>1824109000</v>
      </c>
      <c r="AG179" s="49">
        <f t="shared" si="62"/>
        <v>1824109000</v>
      </c>
      <c r="AH179" s="49">
        <f t="shared" si="62"/>
        <v>1824109000</v>
      </c>
      <c r="AI179" s="61">
        <f>IF(ISERROR(AH179/J179),0,AH179/J179)</f>
        <v>1</v>
      </c>
      <c r="AJ179" s="61">
        <f>IF(ISERROR(AH179/$AH$345),0,AH179/$AH$345)</f>
        <v>0.10797720988289999</v>
      </c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</row>
    <row r="180" spans="1:106" ht="24.95" customHeight="1">
      <c r="A180" s="118" t="s">
        <v>63</v>
      </c>
      <c r="B180" s="118"/>
      <c r="C180" s="118"/>
      <c r="D180" s="118"/>
      <c r="E180" s="118"/>
      <c r="F180" s="23"/>
      <c r="G180" s="24"/>
      <c r="H180" s="25"/>
      <c r="I180" s="25"/>
      <c r="J180" s="113">
        <v>1871271000</v>
      </c>
      <c r="K180" s="43"/>
      <c r="L180" s="44"/>
      <c r="M180" s="45"/>
      <c r="N180" s="45"/>
      <c r="O180" s="45"/>
      <c r="P180" s="24"/>
      <c r="Q180" s="55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57"/>
      <c r="AJ180" s="58"/>
    </row>
    <row r="181" spans="1:106" ht="24.95" customHeight="1" outlineLevel="1">
      <c r="A181" s="26">
        <v>1</v>
      </c>
      <c r="B181" s="26"/>
      <c r="C181" s="33" t="s">
        <v>401</v>
      </c>
      <c r="D181" s="31">
        <v>45929</v>
      </c>
      <c r="E181" s="109" t="s">
        <v>402</v>
      </c>
      <c r="F181" s="69" t="s">
        <v>120</v>
      </c>
      <c r="G181" s="33" t="s">
        <v>121</v>
      </c>
      <c r="H181" s="40"/>
      <c r="I181" s="40"/>
      <c r="J181" s="114"/>
      <c r="K181" s="51">
        <v>55558600</v>
      </c>
      <c r="L181" s="41"/>
      <c r="M181" s="52"/>
      <c r="N181" s="53"/>
      <c r="O181" s="52"/>
      <c r="P181" s="33"/>
      <c r="Q181" s="33"/>
      <c r="R181" s="48"/>
      <c r="S181" s="48"/>
      <c r="T181" s="48"/>
      <c r="U181" s="43">
        <f>SUM(R181:T181)</f>
        <v>0</v>
      </c>
      <c r="V181" s="48"/>
      <c r="W181" s="48"/>
      <c r="X181" s="48"/>
      <c r="Y181" s="43">
        <f>SUM(V181:X181)</f>
        <v>0</v>
      </c>
      <c r="Z181" s="48"/>
      <c r="AA181" s="48"/>
      <c r="AB181" s="48"/>
      <c r="AC181" s="43">
        <f>SUM(Z181:AB181)</f>
        <v>0</v>
      </c>
      <c r="AD181" s="48"/>
      <c r="AE181" s="48">
        <v>0</v>
      </c>
      <c r="AF181" s="51">
        <v>55558600</v>
      </c>
      <c r="AG181" s="43">
        <f>SUM(AD181:AF181)</f>
        <v>55558600</v>
      </c>
      <c r="AH181" s="43">
        <f>SUM(U181,Y181,AC181,AG181)</f>
        <v>55558600</v>
      </c>
      <c r="AI181" s="59">
        <f>IF(ISERROR(AH181/$J$180),0,AH181/$J$180)</f>
        <v>2.9690301404767101E-2</v>
      </c>
      <c r="AJ181" s="59">
        <f>IF(ISERROR(AH181/$AH$345),"-",AH181/$AH$345)</f>
        <v>3.2887632334471601E-3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ht="24.95" customHeight="1" outlineLevel="1">
      <c r="A182" s="26">
        <v>2</v>
      </c>
      <c r="B182" s="26"/>
      <c r="C182" s="33" t="s">
        <v>351</v>
      </c>
      <c r="D182" s="31">
        <v>46014</v>
      </c>
      <c r="E182" s="109" t="s">
        <v>403</v>
      </c>
      <c r="F182" s="69" t="s">
        <v>120</v>
      </c>
      <c r="G182" s="33" t="s">
        <v>121</v>
      </c>
      <c r="H182" s="40"/>
      <c r="I182" s="40"/>
      <c r="J182" s="114"/>
      <c r="K182" s="51">
        <v>85471500</v>
      </c>
      <c r="L182" s="41"/>
      <c r="M182" s="52"/>
      <c r="N182" s="53"/>
      <c r="O182" s="52"/>
      <c r="P182" s="33"/>
      <c r="Q182" s="33"/>
      <c r="R182" s="48"/>
      <c r="S182" s="48"/>
      <c r="T182" s="48"/>
      <c r="U182" s="43">
        <f t="shared" ref="U182:U210" si="63">SUM(R182:T182)</f>
        <v>0</v>
      </c>
      <c r="V182" s="48"/>
      <c r="W182" s="48"/>
      <c r="X182" s="48"/>
      <c r="Y182" s="43">
        <f t="shared" ref="Y182:Y210" si="64">SUM(V182:X182)</f>
        <v>0</v>
      </c>
      <c r="Z182" s="48"/>
      <c r="AA182" s="48"/>
      <c r="AB182" s="48"/>
      <c r="AC182" s="43">
        <f t="shared" ref="AC182:AC210" si="65">SUM(Z182:AB182)</f>
        <v>0</v>
      </c>
      <c r="AD182" s="48"/>
      <c r="AE182" s="48"/>
      <c r="AF182" s="51">
        <v>85471500</v>
      </c>
      <c r="AG182" s="43">
        <f t="shared" ref="AG182:AG210" si="66">SUM(AD182:AF182)</f>
        <v>85471500</v>
      </c>
      <c r="AH182" s="43">
        <f t="shared" ref="AH182:AH210" si="67">SUM(U182,Y182,AC182,AG182)</f>
        <v>85471500</v>
      </c>
      <c r="AI182" s="59">
        <f t="shared" ref="AI182:AI210" si="68">IF(ISERROR(AH182/$J$180),0,AH182/$J$180)</f>
        <v>4.56756397122597E-2</v>
      </c>
      <c r="AJ182" s="59">
        <f t="shared" ref="AJ182:AJ210" si="69">IF(ISERROR(AH182/$AH$345),"-",AH182/$AH$345)</f>
        <v>5.0594422233025899E-3</v>
      </c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</row>
    <row r="183" spans="1:106" ht="24.95" customHeight="1" outlineLevel="1">
      <c r="A183" s="26">
        <v>3</v>
      </c>
      <c r="B183" s="26"/>
      <c r="C183" s="33" t="s">
        <v>404</v>
      </c>
      <c r="D183" s="31">
        <v>45982</v>
      </c>
      <c r="E183" s="109" t="s">
        <v>405</v>
      </c>
      <c r="F183" s="69" t="s">
        <v>120</v>
      </c>
      <c r="G183" s="33" t="s">
        <v>121</v>
      </c>
      <c r="H183" s="40"/>
      <c r="I183" s="40"/>
      <c r="J183" s="114"/>
      <c r="K183" s="51">
        <v>57534000</v>
      </c>
      <c r="L183" s="41"/>
      <c r="M183" s="52"/>
      <c r="N183" s="53"/>
      <c r="O183" s="52"/>
      <c r="P183" s="33"/>
      <c r="Q183" s="33"/>
      <c r="R183" s="48"/>
      <c r="S183" s="48"/>
      <c r="T183" s="48"/>
      <c r="U183" s="43">
        <f t="shared" si="63"/>
        <v>0</v>
      </c>
      <c r="V183" s="48"/>
      <c r="W183" s="48"/>
      <c r="X183" s="48"/>
      <c r="Y183" s="43">
        <f t="shared" si="64"/>
        <v>0</v>
      </c>
      <c r="Z183" s="48"/>
      <c r="AA183" s="48"/>
      <c r="AB183" s="48"/>
      <c r="AC183" s="43">
        <f t="shared" si="65"/>
        <v>0</v>
      </c>
      <c r="AD183" s="48"/>
      <c r="AE183" s="48"/>
      <c r="AF183" s="51">
        <v>57534000</v>
      </c>
      <c r="AG183" s="43">
        <f t="shared" si="66"/>
        <v>57534000</v>
      </c>
      <c r="AH183" s="43">
        <f t="shared" si="67"/>
        <v>57534000</v>
      </c>
      <c r="AI183" s="59">
        <f t="shared" si="68"/>
        <v>3.0745947540468499E-2</v>
      </c>
      <c r="AJ183" s="59">
        <f t="shared" si="69"/>
        <v>3.4056960375738201E-3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ht="24.95" customHeight="1" outlineLevel="1">
      <c r="A184" s="26">
        <v>4</v>
      </c>
      <c r="B184" s="26"/>
      <c r="C184" s="33" t="s">
        <v>406</v>
      </c>
      <c r="D184" s="31">
        <v>45996</v>
      </c>
      <c r="E184" s="109" t="s">
        <v>407</v>
      </c>
      <c r="F184" s="69" t="s">
        <v>120</v>
      </c>
      <c r="G184" s="33" t="s">
        <v>121</v>
      </c>
      <c r="H184" s="40"/>
      <c r="I184" s="40"/>
      <c r="J184" s="114"/>
      <c r="K184" s="51">
        <v>36380000</v>
      </c>
      <c r="L184" s="41"/>
      <c r="M184" s="52"/>
      <c r="N184" s="53"/>
      <c r="O184" s="52"/>
      <c r="P184" s="33"/>
      <c r="Q184" s="33"/>
      <c r="R184" s="48"/>
      <c r="S184" s="48"/>
      <c r="T184" s="48"/>
      <c r="U184" s="43">
        <f t="shared" si="63"/>
        <v>0</v>
      </c>
      <c r="V184" s="48"/>
      <c r="W184" s="48"/>
      <c r="X184" s="48"/>
      <c r="Y184" s="43">
        <f t="shared" si="64"/>
        <v>0</v>
      </c>
      <c r="Z184" s="48"/>
      <c r="AA184" s="48"/>
      <c r="AB184" s="48"/>
      <c r="AC184" s="43">
        <f t="shared" si="65"/>
        <v>0</v>
      </c>
      <c r="AD184" s="48"/>
      <c r="AE184" s="48"/>
      <c r="AF184" s="51">
        <v>36380000</v>
      </c>
      <c r="AG184" s="43">
        <f t="shared" si="66"/>
        <v>36380000</v>
      </c>
      <c r="AH184" s="43">
        <f t="shared" si="67"/>
        <v>36380000</v>
      </c>
      <c r="AI184" s="59">
        <f t="shared" si="68"/>
        <v>1.9441331586926701E-2</v>
      </c>
      <c r="AJ184" s="59">
        <f t="shared" si="69"/>
        <v>2.1534957042259502E-3</v>
      </c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</row>
    <row r="185" spans="1:106" ht="24.95" customHeight="1" outlineLevel="1">
      <c r="A185" s="26">
        <v>5</v>
      </c>
      <c r="B185" s="26"/>
      <c r="C185" s="33" t="s">
        <v>408</v>
      </c>
      <c r="D185" s="31">
        <v>45989</v>
      </c>
      <c r="E185" s="109" t="s">
        <v>409</v>
      </c>
      <c r="F185" s="69" t="s">
        <v>120</v>
      </c>
      <c r="G185" s="33" t="s">
        <v>121</v>
      </c>
      <c r="H185" s="40"/>
      <c r="I185" s="40"/>
      <c r="J185" s="114"/>
      <c r="K185" s="51">
        <v>44828000</v>
      </c>
      <c r="L185" s="41"/>
      <c r="M185" s="52"/>
      <c r="N185" s="53"/>
      <c r="O185" s="52"/>
      <c r="P185" s="33"/>
      <c r="Q185" s="33"/>
      <c r="R185" s="48"/>
      <c r="S185" s="48"/>
      <c r="T185" s="48"/>
      <c r="U185" s="43">
        <f t="shared" si="63"/>
        <v>0</v>
      </c>
      <c r="V185" s="48"/>
      <c r="W185" s="48"/>
      <c r="X185" s="48"/>
      <c r="Y185" s="43">
        <f t="shared" si="64"/>
        <v>0</v>
      </c>
      <c r="Z185" s="48"/>
      <c r="AA185" s="48"/>
      <c r="AB185" s="48"/>
      <c r="AC185" s="43">
        <f t="shared" si="65"/>
        <v>0</v>
      </c>
      <c r="AD185" s="48"/>
      <c r="AE185" s="48"/>
      <c r="AF185" s="51">
        <v>44828000</v>
      </c>
      <c r="AG185" s="43">
        <f t="shared" si="66"/>
        <v>44828000</v>
      </c>
      <c r="AH185" s="43">
        <f t="shared" si="67"/>
        <v>44828000</v>
      </c>
      <c r="AI185" s="59">
        <f t="shared" si="68"/>
        <v>2.3955910180834299E-2</v>
      </c>
      <c r="AJ185" s="59">
        <f t="shared" si="69"/>
        <v>2.6535707924420201E-3</v>
      </c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</row>
    <row r="186" spans="1:106" ht="24.95" customHeight="1" outlineLevel="1">
      <c r="A186" s="26">
        <v>6</v>
      </c>
      <c r="B186" s="26"/>
      <c r="C186" s="33" t="s">
        <v>410</v>
      </c>
      <c r="D186" s="31">
        <v>46014</v>
      </c>
      <c r="E186" s="109" t="s">
        <v>411</v>
      </c>
      <c r="F186" s="69" t="s">
        <v>120</v>
      </c>
      <c r="G186" s="33" t="s">
        <v>121</v>
      </c>
      <c r="H186" s="40"/>
      <c r="I186" s="40"/>
      <c r="J186" s="114"/>
      <c r="K186" s="51">
        <v>69808100</v>
      </c>
      <c r="L186" s="41"/>
      <c r="M186" s="52"/>
      <c r="N186" s="53"/>
      <c r="O186" s="52"/>
      <c r="P186" s="33"/>
      <c r="Q186" s="33"/>
      <c r="R186" s="48"/>
      <c r="S186" s="48"/>
      <c r="T186" s="48"/>
      <c r="U186" s="43">
        <f t="shared" si="63"/>
        <v>0</v>
      </c>
      <c r="V186" s="48"/>
      <c r="W186" s="48"/>
      <c r="X186" s="48"/>
      <c r="Y186" s="43">
        <f t="shared" si="64"/>
        <v>0</v>
      </c>
      <c r="Z186" s="48"/>
      <c r="AA186" s="48"/>
      <c r="AB186" s="48"/>
      <c r="AC186" s="43">
        <f t="shared" si="65"/>
        <v>0</v>
      </c>
      <c r="AD186" s="48"/>
      <c r="AE186" s="48"/>
      <c r="AF186" s="51">
        <v>69808100</v>
      </c>
      <c r="AG186" s="43">
        <f t="shared" si="66"/>
        <v>69808100</v>
      </c>
      <c r="AH186" s="43">
        <f t="shared" si="67"/>
        <v>69808100</v>
      </c>
      <c r="AI186" s="59">
        <f t="shared" si="68"/>
        <v>3.7305179207073699E-2</v>
      </c>
      <c r="AJ186" s="59">
        <f t="shared" si="69"/>
        <v>4.1322551805985496E-3</v>
      </c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</row>
    <row r="187" spans="1:106" ht="24.95" customHeight="1" outlineLevel="1">
      <c r="A187" s="26">
        <v>7</v>
      </c>
      <c r="B187" s="26"/>
      <c r="C187" s="33" t="s">
        <v>412</v>
      </c>
      <c r="D187" s="31">
        <v>45993</v>
      </c>
      <c r="E187" s="109" t="s">
        <v>413</v>
      </c>
      <c r="F187" s="69" t="s">
        <v>120</v>
      </c>
      <c r="G187" s="33" t="s">
        <v>121</v>
      </c>
      <c r="H187" s="40"/>
      <c r="I187" s="40"/>
      <c r="J187" s="114"/>
      <c r="K187" s="51">
        <v>108707000</v>
      </c>
      <c r="L187" s="41"/>
      <c r="M187" s="52"/>
      <c r="N187" s="53"/>
      <c r="O187" s="52"/>
      <c r="P187" s="33"/>
      <c r="Q187" s="33"/>
      <c r="R187" s="48"/>
      <c r="S187" s="48"/>
      <c r="T187" s="48"/>
      <c r="U187" s="43">
        <f t="shared" si="63"/>
        <v>0</v>
      </c>
      <c r="V187" s="48"/>
      <c r="W187" s="48"/>
      <c r="X187" s="48"/>
      <c r="Y187" s="43">
        <f t="shared" si="64"/>
        <v>0</v>
      </c>
      <c r="Z187" s="48"/>
      <c r="AA187" s="48"/>
      <c r="AB187" s="48"/>
      <c r="AC187" s="43">
        <f t="shared" si="65"/>
        <v>0</v>
      </c>
      <c r="AD187" s="48"/>
      <c r="AE187" s="48"/>
      <c r="AF187" s="51">
        <v>108707000</v>
      </c>
      <c r="AG187" s="43">
        <f t="shared" si="66"/>
        <v>108707000</v>
      </c>
      <c r="AH187" s="43">
        <f t="shared" si="67"/>
        <v>108707000</v>
      </c>
      <c r="AI187" s="59">
        <f t="shared" si="68"/>
        <v>5.8092601231996902E-2</v>
      </c>
      <c r="AJ187" s="59">
        <f t="shared" si="69"/>
        <v>6.4348558966269998E-3</v>
      </c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</row>
    <row r="188" spans="1:106" ht="24.95" customHeight="1" outlineLevel="1">
      <c r="A188" s="26">
        <v>8</v>
      </c>
      <c r="B188" s="26"/>
      <c r="C188" s="33" t="s">
        <v>142</v>
      </c>
      <c r="D188" s="31">
        <v>46008</v>
      </c>
      <c r="E188" s="109" t="s">
        <v>414</v>
      </c>
      <c r="F188" s="69" t="s">
        <v>120</v>
      </c>
      <c r="G188" s="33" t="s">
        <v>121</v>
      </c>
      <c r="H188" s="40"/>
      <c r="I188" s="40"/>
      <c r="J188" s="114"/>
      <c r="K188" s="51">
        <v>29657500</v>
      </c>
      <c r="L188" s="41"/>
      <c r="M188" s="52"/>
      <c r="N188" s="53"/>
      <c r="O188" s="52"/>
      <c r="P188" s="33"/>
      <c r="Q188" s="33"/>
      <c r="R188" s="48"/>
      <c r="S188" s="48"/>
      <c r="T188" s="48"/>
      <c r="U188" s="43">
        <f t="shared" si="63"/>
        <v>0</v>
      </c>
      <c r="V188" s="48"/>
      <c r="W188" s="48"/>
      <c r="X188" s="48"/>
      <c r="Y188" s="43">
        <f t="shared" si="64"/>
        <v>0</v>
      </c>
      <c r="Z188" s="48"/>
      <c r="AA188" s="48"/>
      <c r="AB188" s="48"/>
      <c r="AC188" s="43">
        <f t="shared" si="65"/>
        <v>0</v>
      </c>
      <c r="AD188" s="48"/>
      <c r="AE188" s="48"/>
      <c r="AF188" s="51">
        <v>29657500</v>
      </c>
      <c r="AG188" s="43">
        <f t="shared" si="66"/>
        <v>29657500</v>
      </c>
      <c r="AH188" s="43">
        <f t="shared" si="67"/>
        <v>29657500</v>
      </c>
      <c r="AI188" s="59">
        <f t="shared" si="68"/>
        <v>1.5848853533240202E-2</v>
      </c>
      <c r="AJ188" s="59">
        <f t="shared" si="69"/>
        <v>1.7555607160000301E-3</v>
      </c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</row>
    <row r="189" spans="1:106" ht="24.95" customHeight="1" outlineLevel="1">
      <c r="A189" s="26">
        <v>9</v>
      </c>
      <c r="B189" s="26"/>
      <c r="C189" s="33" t="s">
        <v>415</v>
      </c>
      <c r="D189" s="31">
        <v>45989</v>
      </c>
      <c r="E189" s="109" t="s">
        <v>416</v>
      </c>
      <c r="F189" s="69" t="s">
        <v>120</v>
      </c>
      <c r="G189" s="33" t="s">
        <v>121</v>
      </c>
      <c r="H189" s="40"/>
      <c r="I189" s="40"/>
      <c r="J189" s="114"/>
      <c r="K189" s="51">
        <v>50352000</v>
      </c>
      <c r="L189" s="41"/>
      <c r="M189" s="52"/>
      <c r="N189" s="53"/>
      <c r="O189" s="52"/>
      <c r="P189" s="33"/>
      <c r="Q189" s="33"/>
      <c r="R189" s="48"/>
      <c r="S189" s="48"/>
      <c r="T189" s="48"/>
      <c r="U189" s="43">
        <f t="shared" si="63"/>
        <v>0</v>
      </c>
      <c r="V189" s="48"/>
      <c r="W189" s="48"/>
      <c r="X189" s="48"/>
      <c r="Y189" s="43">
        <f t="shared" si="64"/>
        <v>0</v>
      </c>
      <c r="Z189" s="48"/>
      <c r="AA189" s="48"/>
      <c r="AB189" s="48"/>
      <c r="AC189" s="43">
        <f t="shared" si="65"/>
        <v>0</v>
      </c>
      <c r="AD189" s="48"/>
      <c r="AE189" s="48"/>
      <c r="AF189" s="51">
        <v>50352000</v>
      </c>
      <c r="AG189" s="43">
        <f t="shared" si="66"/>
        <v>50352000</v>
      </c>
      <c r="AH189" s="43">
        <f t="shared" si="67"/>
        <v>50352000</v>
      </c>
      <c r="AI189" s="59">
        <f t="shared" si="68"/>
        <v>2.6907914460278601E-2</v>
      </c>
      <c r="AJ189" s="59">
        <f t="shared" si="69"/>
        <v>2.9805611791969499E-3</v>
      </c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</row>
    <row r="190" spans="1:106" ht="24.95" customHeight="1" outlineLevel="1">
      <c r="A190" s="26">
        <v>10</v>
      </c>
      <c r="B190" s="26"/>
      <c r="C190" s="33" t="s">
        <v>417</v>
      </c>
      <c r="D190" s="31">
        <v>45986</v>
      </c>
      <c r="E190" s="109" t="s">
        <v>418</v>
      </c>
      <c r="F190" s="69" t="s">
        <v>120</v>
      </c>
      <c r="G190" s="33" t="s">
        <v>121</v>
      </c>
      <c r="H190" s="40"/>
      <c r="I190" s="40"/>
      <c r="J190" s="114"/>
      <c r="K190" s="51">
        <v>86591100</v>
      </c>
      <c r="L190" s="41"/>
      <c r="M190" s="52"/>
      <c r="N190" s="53"/>
      <c r="O190" s="52"/>
      <c r="P190" s="33"/>
      <c r="Q190" s="33"/>
      <c r="R190" s="48"/>
      <c r="S190" s="48"/>
      <c r="T190" s="48"/>
      <c r="U190" s="43">
        <f t="shared" si="63"/>
        <v>0</v>
      </c>
      <c r="V190" s="48"/>
      <c r="W190" s="48"/>
      <c r="X190" s="48"/>
      <c r="Y190" s="43">
        <f t="shared" si="64"/>
        <v>0</v>
      </c>
      <c r="Z190" s="48"/>
      <c r="AA190" s="48"/>
      <c r="AB190" s="48"/>
      <c r="AC190" s="43">
        <f t="shared" si="65"/>
        <v>0</v>
      </c>
      <c r="AD190" s="48"/>
      <c r="AE190" s="48"/>
      <c r="AF190" s="51">
        <v>86591100</v>
      </c>
      <c r="AG190" s="43">
        <f t="shared" si="66"/>
        <v>86591100</v>
      </c>
      <c r="AH190" s="43">
        <f t="shared" si="67"/>
        <v>86591100</v>
      </c>
      <c r="AI190" s="59">
        <f t="shared" si="68"/>
        <v>4.6273949631026198E-2</v>
      </c>
      <c r="AJ190" s="59">
        <f t="shared" si="69"/>
        <v>5.1257163791698602E-3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ht="24.95" customHeight="1" outlineLevel="1">
      <c r="A191" s="26">
        <v>11</v>
      </c>
      <c r="B191" s="26"/>
      <c r="C191" s="33" t="s">
        <v>419</v>
      </c>
      <c r="D191" s="31">
        <v>45979</v>
      </c>
      <c r="E191" s="109" t="s">
        <v>420</v>
      </c>
      <c r="F191" s="69" t="s">
        <v>120</v>
      </c>
      <c r="G191" s="33" t="s">
        <v>121</v>
      </c>
      <c r="H191" s="40"/>
      <c r="I191" s="40"/>
      <c r="J191" s="114"/>
      <c r="K191" s="51">
        <v>48003000</v>
      </c>
      <c r="L191" s="41"/>
      <c r="M191" s="52"/>
      <c r="N191" s="53"/>
      <c r="O191" s="52"/>
      <c r="P191" s="33"/>
      <c r="Q191" s="33"/>
      <c r="R191" s="48"/>
      <c r="S191" s="48"/>
      <c r="T191" s="48"/>
      <c r="U191" s="43">
        <f t="shared" si="63"/>
        <v>0</v>
      </c>
      <c r="V191" s="48"/>
      <c r="W191" s="48"/>
      <c r="X191" s="48"/>
      <c r="Y191" s="43">
        <f t="shared" si="64"/>
        <v>0</v>
      </c>
      <c r="Z191" s="48"/>
      <c r="AA191" s="48"/>
      <c r="AB191" s="48"/>
      <c r="AC191" s="43">
        <f t="shared" si="65"/>
        <v>0</v>
      </c>
      <c r="AD191" s="48"/>
      <c r="AE191" s="48"/>
      <c r="AF191" s="51">
        <v>48003000</v>
      </c>
      <c r="AG191" s="43">
        <f t="shared" si="66"/>
        <v>48003000</v>
      </c>
      <c r="AH191" s="43">
        <f t="shared" si="67"/>
        <v>48003000</v>
      </c>
      <c r="AI191" s="59">
        <f t="shared" si="68"/>
        <v>2.5652617926532301E-2</v>
      </c>
      <c r="AJ191" s="59">
        <f t="shared" si="69"/>
        <v>2.8415133119834598E-3</v>
      </c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</row>
    <row r="192" spans="1:106" ht="24.95" customHeight="1" outlineLevel="1">
      <c r="A192" s="26">
        <v>12</v>
      </c>
      <c r="B192" s="26"/>
      <c r="C192" s="33" t="s">
        <v>421</v>
      </c>
      <c r="D192" s="31">
        <v>45979</v>
      </c>
      <c r="E192" s="109" t="s">
        <v>422</v>
      </c>
      <c r="F192" s="69" t="s">
        <v>120</v>
      </c>
      <c r="G192" s="33" t="s">
        <v>121</v>
      </c>
      <c r="H192" s="40"/>
      <c r="I192" s="40"/>
      <c r="J192" s="114"/>
      <c r="K192" s="51">
        <v>57514000</v>
      </c>
      <c r="L192" s="41"/>
      <c r="M192" s="52"/>
      <c r="N192" s="53"/>
      <c r="O192" s="52"/>
      <c r="P192" s="33"/>
      <c r="Q192" s="33"/>
      <c r="R192" s="48"/>
      <c r="S192" s="48"/>
      <c r="T192" s="48"/>
      <c r="U192" s="43">
        <f t="shared" si="63"/>
        <v>0</v>
      </c>
      <c r="V192" s="48"/>
      <c r="W192" s="48"/>
      <c r="X192" s="48"/>
      <c r="Y192" s="43">
        <f t="shared" si="64"/>
        <v>0</v>
      </c>
      <c r="Z192" s="48"/>
      <c r="AA192" s="48"/>
      <c r="AB192" s="48"/>
      <c r="AC192" s="43">
        <f t="shared" si="65"/>
        <v>0</v>
      </c>
      <c r="AD192" s="48"/>
      <c r="AE192" s="48"/>
      <c r="AF192" s="51">
        <v>57514000</v>
      </c>
      <c r="AG192" s="43">
        <f t="shared" si="66"/>
        <v>57514000</v>
      </c>
      <c r="AH192" s="43">
        <f t="shared" si="67"/>
        <v>57514000</v>
      </c>
      <c r="AI192" s="59">
        <f t="shared" si="68"/>
        <v>3.0735259617660899E-2</v>
      </c>
      <c r="AJ192" s="59">
        <f t="shared" si="69"/>
        <v>3.4045121476869501E-3</v>
      </c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</row>
    <row r="193" spans="1:106" ht="24.95" customHeight="1" outlineLevel="1">
      <c r="A193" s="26">
        <v>13</v>
      </c>
      <c r="B193" s="26"/>
      <c r="C193" s="33" t="s">
        <v>423</v>
      </c>
      <c r="D193" s="31">
        <v>45979</v>
      </c>
      <c r="E193" s="109" t="s">
        <v>424</v>
      </c>
      <c r="F193" s="69" t="s">
        <v>120</v>
      </c>
      <c r="G193" s="33" t="s">
        <v>121</v>
      </c>
      <c r="H193" s="40"/>
      <c r="I193" s="40"/>
      <c r="J193" s="114"/>
      <c r="K193" s="51">
        <v>81661600</v>
      </c>
      <c r="L193" s="41"/>
      <c r="M193" s="52"/>
      <c r="N193" s="53"/>
      <c r="O193" s="52"/>
      <c r="P193" s="33"/>
      <c r="Q193" s="33"/>
      <c r="R193" s="48"/>
      <c r="S193" s="48"/>
      <c r="T193" s="48"/>
      <c r="U193" s="43">
        <f t="shared" si="63"/>
        <v>0</v>
      </c>
      <c r="V193" s="48"/>
      <c r="W193" s="48"/>
      <c r="X193" s="48"/>
      <c r="Y193" s="43">
        <f t="shared" si="64"/>
        <v>0</v>
      </c>
      <c r="Z193" s="48"/>
      <c r="AA193" s="48"/>
      <c r="AB193" s="48"/>
      <c r="AC193" s="43">
        <f t="shared" si="65"/>
        <v>0</v>
      </c>
      <c r="AD193" s="48"/>
      <c r="AE193" s="48"/>
      <c r="AF193" s="51">
        <v>81661600</v>
      </c>
      <c r="AG193" s="43">
        <f t="shared" si="66"/>
        <v>81661600</v>
      </c>
      <c r="AH193" s="43">
        <f t="shared" si="67"/>
        <v>81661600</v>
      </c>
      <c r="AI193" s="59">
        <f t="shared" si="68"/>
        <v>4.3639643857036198E-2</v>
      </c>
      <c r="AJ193" s="59">
        <f t="shared" si="69"/>
        <v>4.8339171193022999E-3</v>
      </c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</row>
    <row r="194" spans="1:106" ht="24.95" customHeight="1" outlineLevel="1">
      <c r="A194" s="26">
        <v>14</v>
      </c>
      <c r="B194" s="26"/>
      <c r="C194" s="33" t="s">
        <v>425</v>
      </c>
      <c r="D194" s="31">
        <v>45982</v>
      </c>
      <c r="E194" s="109" t="s">
        <v>426</v>
      </c>
      <c r="F194" s="69" t="s">
        <v>120</v>
      </c>
      <c r="G194" s="33" t="s">
        <v>121</v>
      </c>
      <c r="H194" s="40"/>
      <c r="I194" s="40"/>
      <c r="J194" s="114"/>
      <c r="K194" s="51">
        <v>49187600</v>
      </c>
      <c r="L194" s="41"/>
      <c r="M194" s="52"/>
      <c r="N194" s="53"/>
      <c r="O194" s="52"/>
      <c r="P194" s="33"/>
      <c r="Q194" s="33"/>
      <c r="R194" s="48"/>
      <c r="S194" s="48"/>
      <c r="T194" s="48"/>
      <c r="U194" s="43">
        <f t="shared" si="63"/>
        <v>0</v>
      </c>
      <c r="V194" s="48"/>
      <c r="W194" s="48"/>
      <c r="X194" s="48"/>
      <c r="Y194" s="43">
        <f t="shared" si="64"/>
        <v>0</v>
      </c>
      <c r="Z194" s="48"/>
      <c r="AA194" s="48"/>
      <c r="AB194" s="48"/>
      <c r="AC194" s="43">
        <f t="shared" si="65"/>
        <v>0</v>
      </c>
      <c r="AD194" s="48"/>
      <c r="AE194" s="48"/>
      <c r="AF194" s="51">
        <v>49187600</v>
      </c>
      <c r="AG194" s="43">
        <f t="shared" si="66"/>
        <v>49187600</v>
      </c>
      <c r="AH194" s="43">
        <f t="shared" si="67"/>
        <v>49187600</v>
      </c>
      <c r="AI194" s="59">
        <f t="shared" si="68"/>
        <v>2.62856635944233E-2</v>
      </c>
      <c r="AJ194" s="59">
        <f t="shared" si="69"/>
        <v>2.9116351099830701E-3</v>
      </c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</row>
    <row r="195" spans="1:106" ht="24.95" customHeight="1" outlineLevel="1">
      <c r="A195" s="26">
        <v>15</v>
      </c>
      <c r="B195" s="26"/>
      <c r="C195" s="33" t="s">
        <v>427</v>
      </c>
      <c r="D195" s="31">
        <v>45989</v>
      </c>
      <c r="E195" s="109" t="s">
        <v>428</v>
      </c>
      <c r="F195" s="69" t="s">
        <v>120</v>
      </c>
      <c r="G195" s="33" t="s">
        <v>121</v>
      </c>
      <c r="H195" s="40"/>
      <c r="I195" s="40"/>
      <c r="J195" s="114"/>
      <c r="K195" s="51">
        <v>79495600</v>
      </c>
      <c r="L195" s="41"/>
      <c r="M195" s="52"/>
      <c r="N195" s="53"/>
      <c r="O195" s="52"/>
      <c r="P195" s="33"/>
      <c r="Q195" s="33"/>
      <c r="R195" s="48"/>
      <c r="S195" s="48"/>
      <c r="T195" s="48"/>
      <c r="U195" s="43">
        <f t="shared" si="63"/>
        <v>0</v>
      </c>
      <c r="V195" s="48"/>
      <c r="W195" s="48"/>
      <c r="X195" s="48"/>
      <c r="Y195" s="43">
        <f t="shared" si="64"/>
        <v>0</v>
      </c>
      <c r="Z195" s="48"/>
      <c r="AA195" s="48"/>
      <c r="AB195" s="48"/>
      <c r="AC195" s="43">
        <f t="shared" si="65"/>
        <v>0</v>
      </c>
      <c r="AD195" s="48"/>
      <c r="AE195" s="48"/>
      <c r="AF195" s="51">
        <v>79495600</v>
      </c>
      <c r="AG195" s="43">
        <f t="shared" si="66"/>
        <v>79495600</v>
      </c>
      <c r="AH195" s="43">
        <f t="shared" si="67"/>
        <v>79495600</v>
      </c>
      <c r="AI195" s="59">
        <f t="shared" si="68"/>
        <v>4.2482141816978902E-2</v>
      </c>
      <c r="AJ195" s="59">
        <f t="shared" si="69"/>
        <v>4.70570184455372E-3</v>
      </c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</row>
    <row r="196" spans="1:106" ht="24.95" customHeight="1" outlineLevel="1">
      <c r="A196" s="26">
        <v>16</v>
      </c>
      <c r="B196" s="26"/>
      <c r="C196" s="33" t="s">
        <v>429</v>
      </c>
      <c r="D196" s="31">
        <v>45996</v>
      </c>
      <c r="E196" s="109" t="s">
        <v>430</v>
      </c>
      <c r="F196" s="69" t="s">
        <v>120</v>
      </c>
      <c r="G196" s="33" t="s">
        <v>121</v>
      </c>
      <c r="H196" s="40"/>
      <c r="I196" s="40"/>
      <c r="J196" s="114"/>
      <c r="K196" s="51">
        <v>60796600</v>
      </c>
      <c r="L196" s="41"/>
      <c r="M196" s="52"/>
      <c r="N196" s="53"/>
      <c r="O196" s="52"/>
      <c r="P196" s="33"/>
      <c r="Q196" s="33"/>
      <c r="R196" s="48"/>
      <c r="S196" s="48"/>
      <c r="T196" s="48"/>
      <c r="U196" s="43">
        <f t="shared" si="63"/>
        <v>0</v>
      </c>
      <c r="V196" s="48"/>
      <c r="W196" s="48"/>
      <c r="X196" s="48"/>
      <c r="Y196" s="43">
        <f t="shared" si="64"/>
        <v>0</v>
      </c>
      <c r="Z196" s="48"/>
      <c r="AA196" s="48"/>
      <c r="AB196" s="48"/>
      <c r="AC196" s="43">
        <f t="shared" si="65"/>
        <v>0</v>
      </c>
      <c r="AD196" s="48"/>
      <c r="AE196" s="48"/>
      <c r="AF196" s="51">
        <v>60796600</v>
      </c>
      <c r="AG196" s="43">
        <f t="shared" si="66"/>
        <v>60796600</v>
      </c>
      <c r="AH196" s="43">
        <f t="shared" si="67"/>
        <v>60796600</v>
      </c>
      <c r="AI196" s="59">
        <f t="shared" si="68"/>
        <v>3.2489468388063499E-2</v>
      </c>
      <c r="AJ196" s="59">
        <f t="shared" si="69"/>
        <v>3.5988239948197701E-3</v>
      </c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</row>
    <row r="197" spans="1:106" ht="24.95" customHeight="1" outlineLevel="1">
      <c r="A197" s="26">
        <v>17</v>
      </c>
      <c r="B197" s="26"/>
      <c r="C197" s="33" t="s">
        <v>431</v>
      </c>
      <c r="D197" s="31">
        <v>45989</v>
      </c>
      <c r="E197" s="109" t="s">
        <v>432</v>
      </c>
      <c r="F197" s="69" t="s">
        <v>120</v>
      </c>
      <c r="G197" s="33" t="s">
        <v>121</v>
      </c>
      <c r="H197" s="40"/>
      <c r="I197" s="40"/>
      <c r="J197" s="114"/>
      <c r="K197" s="51">
        <v>30971000</v>
      </c>
      <c r="L197" s="41"/>
      <c r="M197" s="52"/>
      <c r="N197" s="53"/>
      <c r="O197" s="52"/>
      <c r="P197" s="33"/>
      <c r="Q197" s="33"/>
      <c r="R197" s="48"/>
      <c r="S197" s="48"/>
      <c r="T197" s="48"/>
      <c r="U197" s="43">
        <f t="shared" si="63"/>
        <v>0</v>
      </c>
      <c r="V197" s="48"/>
      <c r="W197" s="48"/>
      <c r="X197" s="48"/>
      <c r="Y197" s="43">
        <f t="shared" si="64"/>
        <v>0</v>
      </c>
      <c r="Z197" s="48"/>
      <c r="AA197" s="48"/>
      <c r="AB197" s="48"/>
      <c r="AC197" s="43">
        <f t="shared" si="65"/>
        <v>0</v>
      </c>
      <c r="AD197" s="48"/>
      <c r="AE197" s="48"/>
      <c r="AF197" s="51">
        <v>30971000</v>
      </c>
      <c r="AG197" s="43">
        <f t="shared" si="66"/>
        <v>30971000</v>
      </c>
      <c r="AH197" s="43">
        <f t="shared" si="67"/>
        <v>30971000</v>
      </c>
      <c r="AI197" s="59">
        <f t="shared" si="68"/>
        <v>1.6550782863625799E-2</v>
      </c>
      <c r="AJ197" s="59">
        <f t="shared" si="69"/>
        <v>1.83331268432056E-3</v>
      </c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</row>
    <row r="198" spans="1:106" ht="24.95" customHeight="1" outlineLevel="1">
      <c r="A198" s="26">
        <v>18</v>
      </c>
      <c r="B198" s="26"/>
      <c r="C198" s="33" t="s">
        <v>433</v>
      </c>
      <c r="D198" s="31">
        <v>45971</v>
      </c>
      <c r="E198" s="109" t="s">
        <v>434</v>
      </c>
      <c r="F198" s="69" t="s">
        <v>120</v>
      </c>
      <c r="G198" s="33" t="s">
        <v>121</v>
      </c>
      <c r="H198" s="40"/>
      <c r="I198" s="40"/>
      <c r="J198" s="114"/>
      <c r="K198" s="51">
        <v>34547000</v>
      </c>
      <c r="L198" s="41"/>
      <c r="M198" s="52"/>
      <c r="N198" s="53"/>
      <c r="O198" s="52"/>
      <c r="P198" s="33"/>
      <c r="Q198" s="33"/>
      <c r="R198" s="48"/>
      <c r="S198" s="48"/>
      <c r="T198" s="48"/>
      <c r="U198" s="43">
        <f t="shared" si="63"/>
        <v>0</v>
      </c>
      <c r="V198" s="48"/>
      <c r="W198" s="48"/>
      <c r="X198" s="48"/>
      <c r="Y198" s="43">
        <f t="shared" si="64"/>
        <v>0</v>
      </c>
      <c r="Z198" s="48"/>
      <c r="AA198" s="48"/>
      <c r="AB198" s="48"/>
      <c r="AC198" s="43">
        <f t="shared" si="65"/>
        <v>0</v>
      </c>
      <c r="AD198" s="48"/>
      <c r="AE198" s="48"/>
      <c r="AF198" s="51">
        <v>34547000</v>
      </c>
      <c r="AG198" s="43">
        <f t="shared" si="66"/>
        <v>34547000</v>
      </c>
      <c r="AH198" s="43">
        <f t="shared" si="67"/>
        <v>34547000</v>
      </c>
      <c r="AI198" s="59">
        <f t="shared" si="68"/>
        <v>1.8461783461615099E-2</v>
      </c>
      <c r="AJ198" s="59">
        <f t="shared" si="69"/>
        <v>2.0449921960938402E-3</v>
      </c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</row>
    <row r="199" spans="1:106" ht="24.95" customHeight="1" outlineLevel="1">
      <c r="A199" s="26">
        <v>19</v>
      </c>
      <c r="B199" s="26"/>
      <c r="C199" s="33" t="s">
        <v>435</v>
      </c>
      <c r="D199" s="31">
        <v>45982</v>
      </c>
      <c r="E199" s="109" t="s">
        <v>436</v>
      </c>
      <c r="F199" s="69" t="s">
        <v>120</v>
      </c>
      <c r="G199" s="33" t="s">
        <v>121</v>
      </c>
      <c r="H199" s="40"/>
      <c r="I199" s="40"/>
      <c r="J199" s="114"/>
      <c r="K199" s="51">
        <v>84001600</v>
      </c>
      <c r="L199" s="41"/>
      <c r="M199" s="52"/>
      <c r="N199" s="53"/>
      <c r="O199" s="52"/>
      <c r="P199" s="33"/>
      <c r="Q199" s="33"/>
      <c r="R199" s="48"/>
      <c r="S199" s="48"/>
      <c r="T199" s="48"/>
      <c r="U199" s="43">
        <f t="shared" si="63"/>
        <v>0</v>
      </c>
      <c r="V199" s="48"/>
      <c r="W199" s="48"/>
      <c r="X199" s="48"/>
      <c r="Y199" s="43">
        <f t="shared" si="64"/>
        <v>0</v>
      </c>
      <c r="Z199" s="48"/>
      <c r="AA199" s="48"/>
      <c r="AB199" s="48"/>
      <c r="AC199" s="43">
        <f t="shared" si="65"/>
        <v>0</v>
      </c>
      <c r="AD199" s="48"/>
      <c r="AE199" s="48"/>
      <c r="AF199" s="51">
        <v>84001600</v>
      </c>
      <c r="AG199" s="43">
        <f t="shared" si="66"/>
        <v>84001600</v>
      </c>
      <c r="AH199" s="43">
        <f t="shared" si="67"/>
        <v>84001600</v>
      </c>
      <c r="AI199" s="59">
        <f t="shared" si="68"/>
        <v>4.4890130825519098E-2</v>
      </c>
      <c r="AJ199" s="59">
        <f t="shared" si="69"/>
        <v>4.9724322360666998E-3</v>
      </c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</row>
    <row r="200" spans="1:106" ht="24.95" customHeight="1" outlineLevel="1">
      <c r="A200" s="26">
        <v>20</v>
      </c>
      <c r="B200" s="26"/>
      <c r="C200" s="33" t="s">
        <v>437</v>
      </c>
      <c r="D200" s="31">
        <v>45986</v>
      </c>
      <c r="E200" s="109" t="s">
        <v>438</v>
      </c>
      <c r="F200" s="69" t="s">
        <v>120</v>
      </c>
      <c r="G200" s="33" t="s">
        <v>121</v>
      </c>
      <c r="H200" s="40"/>
      <c r="I200" s="40"/>
      <c r="J200" s="114"/>
      <c r="K200" s="51">
        <v>58122000</v>
      </c>
      <c r="L200" s="41"/>
      <c r="M200" s="52"/>
      <c r="N200" s="53"/>
      <c r="O200" s="52"/>
      <c r="P200" s="33"/>
      <c r="Q200" s="33"/>
      <c r="R200" s="48"/>
      <c r="S200" s="48"/>
      <c r="T200" s="48"/>
      <c r="U200" s="43">
        <f t="shared" si="63"/>
        <v>0</v>
      </c>
      <c r="V200" s="48"/>
      <c r="W200" s="48"/>
      <c r="X200" s="48"/>
      <c r="Y200" s="43">
        <f t="shared" si="64"/>
        <v>0</v>
      </c>
      <c r="Z200" s="48"/>
      <c r="AA200" s="48"/>
      <c r="AB200" s="48"/>
      <c r="AC200" s="43">
        <f t="shared" si="65"/>
        <v>0</v>
      </c>
      <c r="AD200" s="48"/>
      <c r="AE200" s="48"/>
      <c r="AF200" s="51">
        <v>58122000</v>
      </c>
      <c r="AG200" s="43">
        <f t="shared" si="66"/>
        <v>58122000</v>
      </c>
      <c r="AH200" s="43">
        <f t="shared" si="67"/>
        <v>58122000</v>
      </c>
      <c r="AI200" s="59">
        <f t="shared" si="68"/>
        <v>3.1060172471010301E-2</v>
      </c>
      <c r="AJ200" s="59">
        <f t="shared" si="69"/>
        <v>3.44050240024795E-3</v>
      </c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</row>
    <row r="201" spans="1:106" ht="24.95" customHeight="1" outlineLevel="1">
      <c r="A201" s="26">
        <v>21</v>
      </c>
      <c r="B201" s="26"/>
      <c r="C201" s="33" t="s">
        <v>439</v>
      </c>
      <c r="D201" s="31">
        <v>45982</v>
      </c>
      <c r="E201" s="109" t="s">
        <v>440</v>
      </c>
      <c r="F201" s="69" t="s">
        <v>120</v>
      </c>
      <c r="G201" s="33" t="s">
        <v>121</v>
      </c>
      <c r="H201" s="40"/>
      <c r="I201" s="40"/>
      <c r="J201" s="114"/>
      <c r="K201" s="51">
        <v>64658000</v>
      </c>
      <c r="L201" s="41"/>
      <c r="M201" s="52"/>
      <c r="N201" s="53"/>
      <c r="O201" s="52"/>
      <c r="P201" s="33"/>
      <c r="Q201" s="33"/>
      <c r="R201" s="48"/>
      <c r="S201" s="48"/>
      <c r="T201" s="48"/>
      <c r="U201" s="43">
        <f t="shared" si="63"/>
        <v>0</v>
      </c>
      <c r="V201" s="48"/>
      <c r="W201" s="48"/>
      <c r="X201" s="48"/>
      <c r="Y201" s="43">
        <f t="shared" si="64"/>
        <v>0</v>
      </c>
      <c r="Z201" s="48"/>
      <c r="AA201" s="48"/>
      <c r="AB201" s="48"/>
      <c r="AC201" s="43">
        <f t="shared" si="65"/>
        <v>0</v>
      </c>
      <c r="AD201" s="48"/>
      <c r="AE201" s="48"/>
      <c r="AF201" s="51">
        <v>64658000</v>
      </c>
      <c r="AG201" s="43">
        <f t="shared" si="66"/>
        <v>64658000</v>
      </c>
      <c r="AH201" s="43">
        <f t="shared" si="67"/>
        <v>64658000</v>
      </c>
      <c r="AI201" s="59">
        <f t="shared" si="68"/>
        <v>3.4552985644516497E-2</v>
      </c>
      <c r="AJ201" s="59">
        <f t="shared" si="69"/>
        <v>3.82739761527876E-3</v>
      </c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</row>
    <row r="202" spans="1:106" ht="24.95" customHeight="1" outlineLevel="1">
      <c r="A202" s="26">
        <v>22</v>
      </c>
      <c r="B202" s="26"/>
      <c r="C202" s="33" t="s">
        <v>441</v>
      </c>
      <c r="D202" s="31">
        <v>45979</v>
      </c>
      <c r="E202" s="109" t="s">
        <v>442</v>
      </c>
      <c r="F202" s="69" t="s">
        <v>120</v>
      </c>
      <c r="G202" s="33" t="s">
        <v>121</v>
      </c>
      <c r="H202" s="40"/>
      <c r="I202" s="40"/>
      <c r="J202" s="114"/>
      <c r="K202" s="51">
        <v>81620600</v>
      </c>
      <c r="L202" s="41"/>
      <c r="M202" s="52"/>
      <c r="N202" s="53"/>
      <c r="O202" s="52"/>
      <c r="P202" s="33"/>
      <c r="Q202" s="33"/>
      <c r="R202" s="48"/>
      <c r="S202" s="48"/>
      <c r="T202" s="48"/>
      <c r="U202" s="43">
        <f t="shared" si="63"/>
        <v>0</v>
      </c>
      <c r="V202" s="48"/>
      <c r="W202" s="48"/>
      <c r="X202" s="48"/>
      <c r="Y202" s="43">
        <f t="shared" si="64"/>
        <v>0</v>
      </c>
      <c r="Z202" s="48"/>
      <c r="AA202" s="48"/>
      <c r="AB202" s="48"/>
      <c r="AC202" s="43">
        <f t="shared" si="65"/>
        <v>0</v>
      </c>
      <c r="AD202" s="48"/>
      <c r="AE202" s="48"/>
      <c r="AF202" s="51">
        <v>81620600</v>
      </c>
      <c r="AG202" s="43">
        <f t="shared" si="66"/>
        <v>81620600</v>
      </c>
      <c r="AH202" s="43">
        <f t="shared" si="67"/>
        <v>81620600</v>
      </c>
      <c r="AI202" s="59">
        <f t="shared" si="68"/>
        <v>4.36177336152807E-2</v>
      </c>
      <c r="AJ202" s="59">
        <f t="shared" si="69"/>
        <v>4.8314901450342103E-3</v>
      </c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</row>
    <row r="203" spans="1:106" ht="24.95" customHeight="1" outlineLevel="1">
      <c r="A203" s="26">
        <v>23</v>
      </c>
      <c r="B203" s="26"/>
      <c r="C203" s="33" t="s">
        <v>443</v>
      </c>
      <c r="D203" s="31">
        <v>45979</v>
      </c>
      <c r="E203" s="109" t="s">
        <v>444</v>
      </c>
      <c r="F203" s="69" t="s">
        <v>120</v>
      </c>
      <c r="G203" s="33" t="s">
        <v>121</v>
      </c>
      <c r="H203" s="40"/>
      <c r="I203" s="40"/>
      <c r="J203" s="114"/>
      <c r="K203" s="51">
        <v>58294600</v>
      </c>
      <c r="L203" s="41"/>
      <c r="M203" s="52"/>
      <c r="N203" s="53"/>
      <c r="O203" s="52"/>
      <c r="P203" s="33"/>
      <c r="Q203" s="33"/>
      <c r="R203" s="48"/>
      <c r="S203" s="48"/>
      <c r="T203" s="48"/>
      <c r="U203" s="43">
        <f t="shared" si="63"/>
        <v>0</v>
      </c>
      <c r="V203" s="48"/>
      <c r="W203" s="48"/>
      <c r="X203" s="48"/>
      <c r="Y203" s="43">
        <f t="shared" si="64"/>
        <v>0</v>
      </c>
      <c r="Z203" s="48"/>
      <c r="AA203" s="48"/>
      <c r="AB203" s="48"/>
      <c r="AC203" s="43">
        <f t="shared" si="65"/>
        <v>0</v>
      </c>
      <c r="AD203" s="48"/>
      <c r="AE203" s="48"/>
      <c r="AF203" s="51">
        <v>58294600</v>
      </c>
      <c r="AG203" s="43">
        <f t="shared" si="66"/>
        <v>58294600</v>
      </c>
      <c r="AH203" s="43">
        <f t="shared" si="67"/>
        <v>58294600</v>
      </c>
      <c r="AI203" s="59">
        <f t="shared" si="68"/>
        <v>3.1152409244839498E-2</v>
      </c>
      <c r="AJ203" s="59">
        <f t="shared" si="69"/>
        <v>3.4507193699716901E-3</v>
      </c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</row>
    <row r="204" spans="1:106" ht="24.95" customHeight="1" outlineLevel="1">
      <c r="A204" s="26">
        <v>24</v>
      </c>
      <c r="B204" s="26"/>
      <c r="C204" s="33" t="s">
        <v>445</v>
      </c>
      <c r="D204" s="31">
        <v>45979</v>
      </c>
      <c r="E204" s="109" t="s">
        <v>446</v>
      </c>
      <c r="F204" s="69" t="s">
        <v>120</v>
      </c>
      <c r="G204" s="33" t="s">
        <v>121</v>
      </c>
      <c r="H204" s="40"/>
      <c r="I204" s="40"/>
      <c r="J204" s="114"/>
      <c r="K204" s="51">
        <v>64083000</v>
      </c>
      <c r="L204" s="41"/>
      <c r="M204" s="52"/>
      <c r="N204" s="53"/>
      <c r="O204" s="52"/>
      <c r="P204" s="33"/>
      <c r="Q204" s="33"/>
      <c r="R204" s="48"/>
      <c r="S204" s="48"/>
      <c r="T204" s="48"/>
      <c r="U204" s="43">
        <f t="shared" si="63"/>
        <v>0</v>
      </c>
      <c r="V204" s="48"/>
      <c r="W204" s="48"/>
      <c r="X204" s="48"/>
      <c r="Y204" s="43">
        <f t="shared" si="64"/>
        <v>0</v>
      </c>
      <c r="Z204" s="48"/>
      <c r="AA204" s="48"/>
      <c r="AB204" s="48"/>
      <c r="AC204" s="43">
        <f t="shared" si="65"/>
        <v>0</v>
      </c>
      <c r="AD204" s="48"/>
      <c r="AE204" s="48"/>
      <c r="AF204" s="51">
        <v>64083000</v>
      </c>
      <c r="AG204" s="43">
        <f t="shared" si="66"/>
        <v>64083000</v>
      </c>
      <c r="AH204" s="43">
        <f t="shared" si="67"/>
        <v>64083000</v>
      </c>
      <c r="AI204" s="59">
        <f t="shared" si="68"/>
        <v>3.4245707863799497E-2</v>
      </c>
      <c r="AJ204" s="59">
        <f t="shared" si="69"/>
        <v>3.7933607810311E-3</v>
      </c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</row>
    <row r="205" spans="1:106" ht="24.95" customHeight="1" outlineLevel="1">
      <c r="A205" s="26">
        <v>25</v>
      </c>
      <c r="B205" s="26"/>
      <c r="C205" s="33" t="s">
        <v>447</v>
      </c>
      <c r="D205" s="31">
        <v>45979</v>
      </c>
      <c r="E205" s="109" t="s">
        <v>448</v>
      </c>
      <c r="F205" s="69" t="s">
        <v>120</v>
      </c>
      <c r="G205" s="33" t="s">
        <v>121</v>
      </c>
      <c r="H205" s="40"/>
      <c r="I205" s="40"/>
      <c r="J205" s="114"/>
      <c r="K205" s="51">
        <v>55599600</v>
      </c>
      <c r="L205" s="41"/>
      <c r="M205" s="52"/>
      <c r="N205" s="53"/>
      <c r="O205" s="52"/>
      <c r="P205" s="33"/>
      <c r="Q205" s="33"/>
      <c r="R205" s="48"/>
      <c r="S205" s="48"/>
      <c r="T205" s="48"/>
      <c r="U205" s="43">
        <f t="shared" si="63"/>
        <v>0</v>
      </c>
      <c r="V205" s="48"/>
      <c r="W205" s="48"/>
      <c r="X205" s="48"/>
      <c r="Y205" s="43">
        <f t="shared" si="64"/>
        <v>0</v>
      </c>
      <c r="Z205" s="48"/>
      <c r="AA205" s="48"/>
      <c r="AB205" s="48"/>
      <c r="AC205" s="43">
        <f t="shared" si="65"/>
        <v>0</v>
      </c>
      <c r="AD205" s="48"/>
      <c r="AE205" s="48"/>
      <c r="AF205" s="51">
        <v>55599600</v>
      </c>
      <c r="AG205" s="43">
        <f t="shared" si="66"/>
        <v>55599600</v>
      </c>
      <c r="AH205" s="43">
        <f t="shared" si="67"/>
        <v>55599600</v>
      </c>
      <c r="AI205" s="59">
        <f t="shared" si="68"/>
        <v>2.9712211646522602E-2</v>
      </c>
      <c r="AJ205" s="59">
        <f t="shared" si="69"/>
        <v>3.2911902077152602E-3</v>
      </c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</row>
    <row r="206" spans="1:106" ht="24.95" customHeight="1" outlineLevel="1">
      <c r="A206" s="26">
        <v>26</v>
      </c>
      <c r="B206" s="26"/>
      <c r="C206" s="33" t="s">
        <v>449</v>
      </c>
      <c r="D206" s="31">
        <v>45979</v>
      </c>
      <c r="E206" s="109" t="s">
        <v>450</v>
      </c>
      <c r="F206" s="69" t="s">
        <v>120</v>
      </c>
      <c r="G206" s="33" t="s">
        <v>121</v>
      </c>
      <c r="H206" s="40"/>
      <c r="I206" s="40"/>
      <c r="J206" s="114"/>
      <c r="K206" s="51">
        <v>65033000</v>
      </c>
      <c r="L206" s="41"/>
      <c r="M206" s="52"/>
      <c r="N206" s="53"/>
      <c r="O206" s="52"/>
      <c r="P206" s="33"/>
      <c r="Q206" s="33"/>
      <c r="R206" s="48"/>
      <c r="S206" s="48"/>
      <c r="T206" s="48"/>
      <c r="U206" s="43">
        <f t="shared" si="63"/>
        <v>0</v>
      </c>
      <c r="V206" s="48"/>
      <c r="W206" s="48"/>
      <c r="X206" s="48"/>
      <c r="Y206" s="43">
        <f t="shared" si="64"/>
        <v>0</v>
      </c>
      <c r="Z206" s="48"/>
      <c r="AA206" s="48"/>
      <c r="AB206" s="48"/>
      <c r="AC206" s="43">
        <f t="shared" si="65"/>
        <v>0</v>
      </c>
      <c r="AD206" s="48"/>
      <c r="AE206" s="48"/>
      <c r="AF206" s="51">
        <v>65033000</v>
      </c>
      <c r="AG206" s="43">
        <f t="shared" si="66"/>
        <v>65033000</v>
      </c>
      <c r="AH206" s="43">
        <f t="shared" si="67"/>
        <v>65033000</v>
      </c>
      <c r="AI206" s="59">
        <f t="shared" si="68"/>
        <v>3.4753384197157997E-2</v>
      </c>
      <c r="AJ206" s="59">
        <f t="shared" si="69"/>
        <v>3.84959555065767E-3</v>
      </c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</row>
    <row r="207" spans="1:106" ht="24.95" customHeight="1" outlineLevel="1">
      <c r="A207" s="26">
        <v>27</v>
      </c>
      <c r="B207" s="26"/>
      <c r="C207" s="33" t="s">
        <v>451</v>
      </c>
      <c r="D207" s="31">
        <v>45979</v>
      </c>
      <c r="E207" s="109" t="s">
        <v>452</v>
      </c>
      <c r="F207" s="69" t="s">
        <v>120</v>
      </c>
      <c r="G207" s="33" t="s">
        <v>121</v>
      </c>
      <c r="H207" s="40"/>
      <c r="I207" s="40"/>
      <c r="J207" s="114"/>
      <c r="K207" s="51">
        <v>73309100</v>
      </c>
      <c r="L207" s="41"/>
      <c r="M207" s="52"/>
      <c r="N207" s="53"/>
      <c r="O207" s="52"/>
      <c r="P207" s="33"/>
      <c r="Q207" s="33"/>
      <c r="R207" s="48"/>
      <c r="S207" s="48"/>
      <c r="T207" s="48"/>
      <c r="U207" s="43">
        <f t="shared" si="63"/>
        <v>0</v>
      </c>
      <c r="V207" s="48"/>
      <c r="W207" s="48"/>
      <c r="X207" s="48"/>
      <c r="Y207" s="43">
        <f t="shared" si="64"/>
        <v>0</v>
      </c>
      <c r="Z207" s="48"/>
      <c r="AA207" s="48"/>
      <c r="AB207" s="48"/>
      <c r="AC207" s="43">
        <f t="shared" si="65"/>
        <v>0</v>
      </c>
      <c r="AD207" s="48"/>
      <c r="AE207" s="48"/>
      <c r="AF207" s="51">
        <v>73309100</v>
      </c>
      <c r="AG207" s="43">
        <f t="shared" si="66"/>
        <v>73309100</v>
      </c>
      <c r="AH207" s="43">
        <f t="shared" si="67"/>
        <v>73309100</v>
      </c>
      <c r="AI207" s="59">
        <f t="shared" si="68"/>
        <v>3.9176100094534698E-2</v>
      </c>
      <c r="AJ207" s="59">
        <f t="shared" si="69"/>
        <v>4.3394951052960502E-3</v>
      </c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</row>
    <row r="208" spans="1:106" ht="24.95" customHeight="1" outlineLevel="1">
      <c r="A208" s="26">
        <v>28</v>
      </c>
      <c r="B208" s="26"/>
      <c r="C208" s="33" t="s">
        <v>453</v>
      </c>
      <c r="D208" s="31">
        <v>45986</v>
      </c>
      <c r="E208" s="109" t="s">
        <v>454</v>
      </c>
      <c r="F208" s="69" t="s">
        <v>120</v>
      </c>
      <c r="G208" s="33" t="s">
        <v>121</v>
      </c>
      <c r="H208" s="40"/>
      <c r="I208" s="40"/>
      <c r="J208" s="114"/>
      <c r="K208" s="51">
        <v>85668600</v>
      </c>
      <c r="L208" s="41"/>
      <c r="M208" s="52"/>
      <c r="N208" s="53"/>
      <c r="O208" s="52"/>
      <c r="P208" s="33"/>
      <c r="Q208" s="33"/>
      <c r="R208" s="48"/>
      <c r="S208" s="48"/>
      <c r="T208" s="48"/>
      <c r="U208" s="43">
        <f t="shared" si="63"/>
        <v>0</v>
      </c>
      <c r="V208" s="48"/>
      <c r="W208" s="48"/>
      <c r="X208" s="48"/>
      <c r="Y208" s="43">
        <f t="shared" si="64"/>
        <v>0</v>
      </c>
      <c r="Z208" s="48"/>
      <c r="AA208" s="48"/>
      <c r="AB208" s="48"/>
      <c r="AC208" s="43">
        <f t="shared" si="65"/>
        <v>0</v>
      </c>
      <c r="AD208" s="48"/>
      <c r="AE208" s="48"/>
      <c r="AF208" s="51">
        <v>85668600</v>
      </c>
      <c r="AG208" s="43">
        <f t="shared" si="66"/>
        <v>85668600</v>
      </c>
      <c r="AH208" s="43">
        <f t="shared" si="67"/>
        <v>85668600</v>
      </c>
      <c r="AI208" s="59">
        <f t="shared" si="68"/>
        <v>4.5780969191528097E-2</v>
      </c>
      <c r="AJ208" s="59">
        <f t="shared" si="69"/>
        <v>5.0711094581377403E-3</v>
      </c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</row>
    <row r="209" spans="1:106" ht="24.95" customHeight="1" outlineLevel="1">
      <c r="A209" s="26">
        <v>29</v>
      </c>
      <c r="B209" s="26"/>
      <c r="C209" s="33" t="s">
        <v>455</v>
      </c>
      <c r="D209" s="31">
        <v>45979</v>
      </c>
      <c r="E209" s="109" t="s">
        <v>456</v>
      </c>
      <c r="F209" s="69" t="s">
        <v>120</v>
      </c>
      <c r="G209" s="33" t="s">
        <v>121</v>
      </c>
      <c r="H209" s="40"/>
      <c r="I209" s="40"/>
      <c r="J209" s="114"/>
      <c r="K209" s="51">
        <v>29297100</v>
      </c>
      <c r="L209" s="41"/>
      <c r="M209" s="52"/>
      <c r="N209" s="53"/>
      <c r="O209" s="52"/>
      <c r="P209" s="33"/>
      <c r="Q209" s="33"/>
      <c r="R209" s="48"/>
      <c r="S209" s="48"/>
      <c r="T209" s="48"/>
      <c r="U209" s="43">
        <f t="shared" si="63"/>
        <v>0</v>
      </c>
      <c r="V209" s="48"/>
      <c r="W209" s="48"/>
      <c r="X209" s="48"/>
      <c r="Y209" s="43">
        <f t="shared" si="64"/>
        <v>0</v>
      </c>
      <c r="Z209" s="48"/>
      <c r="AA209" s="48"/>
      <c r="AB209" s="48"/>
      <c r="AC209" s="43">
        <f t="shared" si="65"/>
        <v>0</v>
      </c>
      <c r="AD209" s="48"/>
      <c r="AE209" s="48"/>
      <c r="AF209" s="51">
        <v>29297100</v>
      </c>
      <c r="AG209" s="43">
        <f t="shared" si="66"/>
        <v>29297100</v>
      </c>
      <c r="AH209" s="43">
        <f t="shared" si="67"/>
        <v>29297100</v>
      </c>
      <c r="AI209" s="59">
        <f t="shared" si="68"/>
        <v>1.5656257164248299E-2</v>
      </c>
      <c r="AJ209" s="59">
        <f t="shared" si="69"/>
        <v>1.7342270202385401E-3</v>
      </c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</row>
    <row r="210" spans="1:106" ht="24.95" customHeight="1" outlineLevel="1">
      <c r="A210" s="26">
        <v>30</v>
      </c>
      <c r="B210" s="26"/>
      <c r="C210" s="33" t="s">
        <v>2070</v>
      </c>
      <c r="D210" s="31">
        <v>45979</v>
      </c>
      <c r="E210" s="109" t="s">
        <v>985</v>
      </c>
      <c r="F210" s="69" t="s">
        <v>120</v>
      </c>
      <c r="G210" s="33" t="s">
        <v>121</v>
      </c>
      <c r="H210" s="40"/>
      <c r="I210" s="40"/>
      <c r="J210" s="114"/>
      <c r="K210" s="51">
        <v>84519600</v>
      </c>
      <c r="L210" s="41"/>
      <c r="M210" s="52"/>
      <c r="N210" s="53"/>
      <c r="O210" s="52"/>
      <c r="P210" s="33"/>
      <c r="Q210" s="33"/>
      <c r="R210" s="48"/>
      <c r="S210" s="48"/>
      <c r="T210" s="48"/>
      <c r="U210" s="43">
        <f t="shared" si="63"/>
        <v>0</v>
      </c>
      <c r="V210" s="48"/>
      <c r="W210" s="48"/>
      <c r="X210" s="48"/>
      <c r="Y210" s="43">
        <f t="shared" si="64"/>
        <v>0</v>
      </c>
      <c r="Z210" s="48"/>
      <c r="AA210" s="48"/>
      <c r="AB210" s="48"/>
      <c r="AC210" s="43">
        <f t="shared" si="65"/>
        <v>0</v>
      </c>
      <c r="AD210" s="48"/>
      <c r="AE210" s="48"/>
      <c r="AF210" s="51">
        <v>84519600</v>
      </c>
      <c r="AG210" s="43">
        <f t="shared" si="66"/>
        <v>84519600</v>
      </c>
      <c r="AH210" s="43">
        <f t="shared" si="67"/>
        <v>84519600</v>
      </c>
      <c r="AI210" s="59">
        <f t="shared" si="68"/>
        <v>4.5166948026234603E-2</v>
      </c>
      <c r="AJ210" s="59">
        <f t="shared" si="69"/>
        <v>5.0030949841367604E-3</v>
      </c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</row>
    <row r="211" spans="1:106" s="19" customFormat="1" ht="24.95" customHeight="1">
      <c r="A211" s="117" t="s">
        <v>65</v>
      </c>
      <c r="B211" s="117"/>
      <c r="C211" s="117"/>
      <c r="D211" s="117"/>
      <c r="E211" s="117"/>
      <c r="F211" s="117"/>
      <c r="G211" s="117"/>
      <c r="H211" s="117"/>
      <c r="I211" s="117"/>
      <c r="J211" s="49">
        <f>+J180</f>
        <v>1871271000</v>
      </c>
      <c r="K211" s="49">
        <f>SUM(K181:K210)</f>
        <v>1871271000</v>
      </c>
      <c r="L211" s="29"/>
      <c r="M211" s="49">
        <f>SUM(M181:M210)</f>
        <v>0</v>
      </c>
      <c r="N211" s="49">
        <f>SUM(N181:N210)</f>
        <v>0</v>
      </c>
      <c r="O211" s="49">
        <f>SUM(O181:O210)</f>
        <v>0</v>
      </c>
      <c r="P211" s="50"/>
      <c r="Q211" s="56"/>
      <c r="R211" s="49">
        <f t="shared" ref="R211:AH211" si="70">SUM(R181:R210)</f>
        <v>0</v>
      </c>
      <c r="S211" s="49">
        <f t="shared" si="70"/>
        <v>0</v>
      </c>
      <c r="T211" s="49">
        <f t="shared" si="70"/>
        <v>0</v>
      </c>
      <c r="U211" s="49">
        <f t="shared" si="70"/>
        <v>0</v>
      </c>
      <c r="V211" s="49">
        <f t="shared" si="70"/>
        <v>0</v>
      </c>
      <c r="W211" s="49">
        <f t="shared" si="70"/>
        <v>0</v>
      </c>
      <c r="X211" s="49">
        <f t="shared" si="70"/>
        <v>0</v>
      </c>
      <c r="Y211" s="49">
        <f t="shared" si="70"/>
        <v>0</v>
      </c>
      <c r="Z211" s="49">
        <f t="shared" si="70"/>
        <v>0</v>
      </c>
      <c r="AA211" s="49">
        <f t="shared" si="70"/>
        <v>0</v>
      </c>
      <c r="AB211" s="49">
        <f t="shared" si="70"/>
        <v>0</v>
      </c>
      <c r="AC211" s="49">
        <f t="shared" si="70"/>
        <v>0</v>
      </c>
      <c r="AD211" s="49">
        <f t="shared" si="70"/>
        <v>0</v>
      </c>
      <c r="AE211" s="49">
        <f t="shared" si="70"/>
        <v>0</v>
      </c>
      <c r="AF211" s="49">
        <f t="shared" si="70"/>
        <v>1871271000</v>
      </c>
      <c r="AG211" s="49">
        <f t="shared" si="70"/>
        <v>1871271000</v>
      </c>
      <c r="AH211" s="49">
        <f t="shared" si="70"/>
        <v>1871271000</v>
      </c>
      <c r="AI211" s="61">
        <f>IF(ISERROR(AH211/J211),0,AH211/J211)</f>
        <v>1</v>
      </c>
      <c r="AJ211" s="61">
        <f>IF(ISERROR(AH211/$AH$345),0,AH211/$AH$345)</f>
        <v>0.11076894062514001</v>
      </c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</row>
    <row r="212" spans="1:106" ht="24.95" customHeight="1">
      <c r="A212" s="118" t="s">
        <v>66</v>
      </c>
      <c r="B212" s="118"/>
      <c r="C212" s="118"/>
      <c r="D212" s="118"/>
      <c r="E212" s="118"/>
      <c r="F212" s="23"/>
      <c r="G212" s="24"/>
      <c r="H212" s="25"/>
      <c r="I212" s="25"/>
      <c r="J212" s="113">
        <v>1244600000</v>
      </c>
      <c r="K212" s="43"/>
      <c r="L212" s="44"/>
      <c r="M212" s="45"/>
      <c r="N212" s="45"/>
      <c r="O212" s="45"/>
      <c r="P212" s="24"/>
      <c r="Q212" s="55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57"/>
      <c r="AJ212" s="58"/>
    </row>
    <row r="213" spans="1:106" ht="24.95" customHeight="1" outlineLevel="1">
      <c r="A213" s="26">
        <v>1</v>
      </c>
      <c r="B213" s="26"/>
      <c r="C213" s="33" t="s">
        <v>458</v>
      </c>
      <c r="D213" s="31">
        <v>45993</v>
      </c>
      <c r="E213" s="32" t="s">
        <v>459</v>
      </c>
      <c r="F213" s="69" t="s">
        <v>120</v>
      </c>
      <c r="G213" s="33" t="s">
        <v>121</v>
      </c>
      <c r="H213" s="40"/>
      <c r="I213" s="40"/>
      <c r="J213" s="114"/>
      <c r="K213" s="51">
        <v>33600000</v>
      </c>
      <c r="L213" s="41"/>
      <c r="M213" s="52"/>
      <c r="N213" s="53"/>
      <c r="O213" s="52"/>
      <c r="P213" s="33"/>
      <c r="Q213" s="33"/>
      <c r="R213" s="48">
        <v>0</v>
      </c>
      <c r="S213" s="48">
        <v>0</v>
      </c>
      <c r="T213" s="48">
        <v>0</v>
      </c>
      <c r="U213" s="43">
        <f>SUM(R213:T213)</f>
        <v>0</v>
      </c>
      <c r="V213" s="48">
        <v>0</v>
      </c>
      <c r="W213" s="48">
        <v>0</v>
      </c>
      <c r="X213" s="48">
        <v>0</v>
      </c>
      <c r="Y213" s="43">
        <f>SUM(V213:X213)</f>
        <v>0</v>
      </c>
      <c r="Z213" s="48">
        <v>0</v>
      </c>
      <c r="AA213" s="48">
        <v>0</v>
      </c>
      <c r="AB213" s="48">
        <v>0</v>
      </c>
      <c r="AC213" s="43">
        <f>SUM(Z213:AB213)</f>
        <v>0</v>
      </c>
      <c r="AD213" s="48">
        <v>0</v>
      </c>
      <c r="AE213" s="48">
        <v>0</v>
      </c>
      <c r="AF213" s="48">
        <v>33600000</v>
      </c>
      <c r="AG213" s="43">
        <f>SUM(AD213:AF213)</f>
        <v>33600000</v>
      </c>
      <c r="AH213" s="43">
        <f>SUM(U213,Y213,AC213,AG213)</f>
        <v>33600000</v>
      </c>
      <c r="AI213" s="59">
        <f>IF(ISERROR(AH213/$J$212),0,AH213/$J$212)</f>
        <v>2.6996625421822299E-2</v>
      </c>
      <c r="AJ213" s="59">
        <f>IF(ISERROR(AH213/$AH$345),"-",AH213/$AH$345)</f>
        <v>1.9889350099503E-3</v>
      </c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</row>
    <row r="214" spans="1:106" ht="24.95" customHeight="1" outlineLevel="1">
      <c r="A214" s="26">
        <v>2</v>
      </c>
      <c r="B214" s="26"/>
      <c r="C214" s="33" t="s">
        <v>460</v>
      </c>
      <c r="D214" s="31" t="s">
        <v>2071</v>
      </c>
      <c r="E214" s="32" t="s">
        <v>461</v>
      </c>
      <c r="F214" s="69" t="s">
        <v>120</v>
      </c>
      <c r="G214" s="33" t="s">
        <v>121</v>
      </c>
      <c r="H214" s="40"/>
      <c r="I214" s="40"/>
      <c r="J214" s="114"/>
      <c r="K214" s="51">
        <v>89600000</v>
      </c>
      <c r="L214" s="41"/>
      <c r="M214" s="52"/>
      <c r="N214" s="53"/>
      <c r="O214" s="52"/>
      <c r="P214" s="33"/>
      <c r="Q214" s="33"/>
      <c r="R214" s="48"/>
      <c r="S214" s="48"/>
      <c r="T214" s="48"/>
      <c r="U214" s="43">
        <f t="shared" ref="U214:U240" si="71">SUM(R214:T214)</f>
        <v>0</v>
      </c>
      <c r="V214" s="48"/>
      <c r="W214" s="48"/>
      <c r="X214" s="48"/>
      <c r="Y214" s="43">
        <f t="shared" ref="Y214:Y240" si="72">SUM(V214:X214)</f>
        <v>0</v>
      </c>
      <c r="Z214" s="48"/>
      <c r="AA214" s="48"/>
      <c r="AB214" s="48"/>
      <c r="AC214" s="43">
        <f t="shared" ref="AC214:AC240" si="73">SUM(Z214:AB214)</f>
        <v>0</v>
      </c>
      <c r="AD214" s="48"/>
      <c r="AE214" s="48"/>
      <c r="AF214" s="48">
        <v>89600000</v>
      </c>
      <c r="AG214" s="43">
        <f t="shared" ref="AG214:AG240" si="74">SUM(AD214:AF214)</f>
        <v>89600000</v>
      </c>
      <c r="AH214" s="43">
        <f t="shared" ref="AH214:AH240" si="75">SUM(U214,Y214,AC214,AG214)</f>
        <v>89600000</v>
      </c>
      <c r="AI214" s="59">
        <f t="shared" ref="AI214:AI240" si="76">IF(ISERROR(AH214/$J$212),0,AH214/$J$212)</f>
        <v>7.19910011248594E-2</v>
      </c>
      <c r="AJ214" s="59">
        <f t="shared" ref="AJ214:AJ240" si="77">IF(ISERROR(AH214/$AH$345),"-",AH214/$AH$345)</f>
        <v>5.3038266932007999E-3</v>
      </c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</row>
    <row r="215" spans="1:106" ht="24.95" customHeight="1" outlineLevel="1">
      <c r="A215" s="26">
        <v>3</v>
      </c>
      <c r="B215" s="26"/>
      <c r="C215" s="33" t="s">
        <v>462</v>
      </c>
      <c r="D215" s="31">
        <v>45985</v>
      </c>
      <c r="E215" s="32" t="s">
        <v>463</v>
      </c>
      <c r="F215" s="69" t="s">
        <v>120</v>
      </c>
      <c r="G215" s="33" t="s">
        <v>121</v>
      </c>
      <c r="H215" s="40"/>
      <c r="I215" s="40"/>
      <c r="J215" s="114"/>
      <c r="K215" s="51">
        <v>38400000</v>
      </c>
      <c r="L215" s="41"/>
      <c r="M215" s="52"/>
      <c r="N215" s="53"/>
      <c r="O215" s="52"/>
      <c r="P215" s="33"/>
      <c r="Q215" s="33"/>
      <c r="R215" s="48"/>
      <c r="S215" s="48"/>
      <c r="T215" s="48"/>
      <c r="U215" s="43">
        <f t="shared" si="71"/>
        <v>0</v>
      </c>
      <c r="V215" s="48"/>
      <c r="W215" s="48"/>
      <c r="X215" s="48"/>
      <c r="Y215" s="43">
        <f t="shared" si="72"/>
        <v>0</v>
      </c>
      <c r="Z215" s="48"/>
      <c r="AA215" s="48"/>
      <c r="AB215" s="48"/>
      <c r="AC215" s="43">
        <f t="shared" si="73"/>
        <v>0</v>
      </c>
      <c r="AD215" s="48"/>
      <c r="AE215" s="51">
        <v>38400000</v>
      </c>
      <c r="AF215" s="48"/>
      <c r="AG215" s="43">
        <f t="shared" si="74"/>
        <v>38400000</v>
      </c>
      <c r="AH215" s="43">
        <f t="shared" si="75"/>
        <v>38400000</v>
      </c>
      <c r="AI215" s="59">
        <f t="shared" si="76"/>
        <v>3.0853286196368301E-2</v>
      </c>
      <c r="AJ215" s="59">
        <f t="shared" si="77"/>
        <v>2.2730685828003402E-3</v>
      </c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</row>
    <row r="216" spans="1:106" ht="24.95" customHeight="1" outlineLevel="1">
      <c r="A216" s="26">
        <v>4</v>
      </c>
      <c r="B216" s="26"/>
      <c r="C216" s="33" t="s">
        <v>464</v>
      </c>
      <c r="D216" s="31">
        <v>45985</v>
      </c>
      <c r="E216" s="32" t="s">
        <v>465</v>
      </c>
      <c r="F216" s="69" t="s">
        <v>120</v>
      </c>
      <c r="G216" s="33" t="s">
        <v>121</v>
      </c>
      <c r="H216" s="40"/>
      <c r="I216" s="40"/>
      <c r="J216" s="114"/>
      <c r="K216" s="51">
        <v>47800000</v>
      </c>
      <c r="L216" s="41"/>
      <c r="M216" s="52"/>
      <c r="N216" s="53"/>
      <c r="O216" s="52"/>
      <c r="P216" s="33"/>
      <c r="Q216" s="33"/>
      <c r="R216" s="48"/>
      <c r="S216" s="48"/>
      <c r="T216" s="48"/>
      <c r="U216" s="43">
        <f t="shared" si="71"/>
        <v>0</v>
      </c>
      <c r="V216" s="48"/>
      <c r="W216" s="48"/>
      <c r="X216" s="48"/>
      <c r="Y216" s="43">
        <f t="shared" si="72"/>
        <v>0</v>
      </c>
      <c r="Z216" s="48"/>
      <c r="AA216" s="48"/>
      <c r="AB216" s="48"/>
      <c r="AC216" s="43">
        <f t="shared" si="73"/>
        <v>0</v>
      </c>
      <c r="AD216" s="48"/>
      <c r="AE216" s="51">
        <v>47800000</v>
      </c>
      <c r="AF216" s="48"/>
      <c r="AG216" s="43">
        <f t="shared" si="74"/>
        <v>47800000</v>
      </c>
      <c r="AH216" s="43">
        <f t="shared" si="75"/>
        <v>47800000</v>
      </c>
      <c r="AI216" s="59">
        <f t="shared" si="76"/>
        <v>3.8405913546521002E-2</v>
      </c>
      <c r="AJ216" s="59">
        <f t="shared" si="77"/>
        <v>2.8294968296316701E-3</v>
      </c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</row>
    <row r="217" spans="1:106" ht="24.95" customHeight="1" outlineLevel="1">
      <c r="A217" s="26">
        <v>5</v>
      </c>
      <c r="B217" s="26"/>
      <c r="C217" s="33" t="s">
        <v>466</v>
      </c>
      <c r="D217" s="31">
        <v>45985</v>
      </c>
      <c r="E217" s="32" t="s">
        <v>467</v>
      </c>
      <c r="F217" s="69" t="s">
        <v>120</v>
      </c>
      <c r="G217" s="33" t="s">
        <v>121</v>
      </c>
      <c r="H217" s="40"/>
      <c r="I217" s="40"/>
      <c r="J217" s="114"/>
      <c r="K217" s="51">
        <v>39200000</v>
      </c>
      <c r="L217" s="41"/>
      <c r="M217" s="52"/>
      <c r="N217" s="53"/>
      <c r="O217" s="52"/>
      <c r="P217" s="33"/>
      <c r="Q217" s="33"/>
      <c r="R217" s="48"/>
      <c r="S217" s="48"/>
      <c r="T217" s="48"/>
      <c r="U217" s="43">
        <f t="shared" si="71"/>
        <v>0</v>
      </c>
      <c r="V217" s="48"/>
      <c r="W217" s="48"/>
      <c r="X217" s="48"/>
      <c r="Y217" s="43">
        <f t="shared" si="72"/>
        <v>0</v>
      </c>
      <c r="Z217" s="48"/>
      <c r="AA217" s="48"/>
      <c r="AB217" s="48"/>
      <c r="AC217" s="43">
        <f t="shared" si="73"/>
        <v>0</v>
      </c>
      <c r="AD217" s="48"/>
      <c r="AE217" s="51">
        <v>39200000</v>
      </c>
      <c r="AF217" s="48"/>
      <c r="AG217" s="43">
        <f t="shared" si="74"/>
        <v>39200000</v>
      </c>
      <c r="AH217" s="43">
        <f t="shared" si="75"/>
        <v>39200000</v>
      </c>
      <c r="AI217" s="59">
        <f t="shared" si="76"/>
        <v>3.1496062992125998E-2</v>
      </c>
      <c r="AJ217" s="59">
        <f t="shared" si="77"/>
        <v>2.32042417827535E-3</v>
      </c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</row>
    <row r="218" spans="1:106" ht="24.95" customHeight="1" outlineLevel="1">
      <c r="A218" s="26">
        <v>6</v>
      </c>
      <c r="B218" s="26"/>
      <c r="C218" s="33" t="s">
        <v>468</v>
      </c>
      <c r="D218" s="31">
        <v>45985</v>
      </c>
      <c r="E218" s="32" t="s">
        <v>469</v>
      </c>
      <c r="F218" s="69" t="s">
        <v>120</v>
      </c>
      <c r="G218" s="33" t="s">
        <v>121</v>
      </c>
      <c r="H218" s="40"/>
      <c r="I218" s="40"/>
      <c r="J218" s="114"/>
      <c r="K218" s="51">
        <v>33600000</v>
      </c>
      <c r="L218" s="41"/>
      <c r="M218" s="52"/>
      <c r="N218" s="53"/>
      <c r="O218" s="52"/>
      <c r="P218" s="33"/>
      <c r="Q218" s="33"/>
      <c r="R218" s="48"/>
      <c r="S218" s="48"/>
      <c r="T218" s="48"/>
      <c r="U218" s="43">
        <f t="shared" si="71"/>
        <v>0</v>
      </c>
      <c r="V218" s="48"/>
      <c r="W218" s="48"/>
      <c r="X218" s="48"/>
      <c r="Y218" s="43">
        <f t="shared" si="72"/>
        <v>0</v>
      </c>
      <c r="Z218" s="48"/>
      <c r="AA218" s="48"/>
      <c r="AB218" s="48"/>
      <c r="AC218" s="43">
        <f t="shared" si="73"/>
        <v>0</v>
      </c>
      <c r="AD218" s="48"/>
      <c r="AE218" s="51">
        <v>33600000</v>
      </c>
      <c r="AF218" s="48"/>
      <c r="AG218" s="43">
        <f t="shared" si="74"/>
        <v>33600000</v>
      </c>
      <c r="AH218" s="43">
        <f t="shared" si="75"/>
        <v>33600000</v>
      </c>
      <c r="AI218" s="59">
        <f t="shared" si="76"/>
        <v>2.6996625421822299E-2</v>
      </c>
      <c r="AJ218" s="59">
        <f t="shared" si="77"/>
        <v>1.9889350099503E-3</v>
      </c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</row>
    <row r="219" spans="1:106" ht="24.95" customHeight="1" outlineLevel="1">
      <c r="A219" s="26">
        <v>7</v>
      </c>
      <c r="B219" s="26"/>
      <c r="C219" s="33" t="s">
        <v>470</v>
      </c>
      <c r="D219" s="31">
        <v>45985</v>
      </c>
      <c r="E219" s="32" t="s">
        <v>471</v>
      </c>
      <c r="F219" s="69" t="s">
        <v>120</v>
      </c>
      <c r="G219" s="33" t="s">
        <v>121</v>
      </c>
      <c r="H219" s="40"/>
      <c r="I219" s="40"/>
      <c r="J219" s="114"/>
      <c r="K219" s="51">
        <v>33600000</v>
      </c>
      <c r="L219" s="41"/>
      <c r="M219" s="52"/>
      <c r="N219" s="53"/>
      <c r="O219" s="52"/>
      <c r="P219" s="33"/>
      <c r="Q219" s="33"/>
      <c r="R219" s="48"/>
      <c r="S219" s="48"/>
      <c r="T219" s="48"/>
      <c r="U219" s="43">
        <f t="shared" si="71"/>
        <v>0</v>
      </c>
      <c r="V219" s="48"/>
      <c r="W219" s="48"/>
      <c r="X219" s="48"/>
      <c r="Y219" s="43">
        <f t="shared" si="72"/>
        <v>0</v>
      </c>
      <c r="Z219" s="48"/>
      <c r="AA219" s="48"/>
      <c r="AB219" s="48"/>
      <c r="AC219" s="43">
        <f t="shared" si="73"/>
        <v>0</v>
      </c>
      <c r="AD219" s="48"/>
      <c r="AE219" s="51">
        <v>33600000</v>
      </c>
      <c r="AF219" s="48"/>
      <c r="AG219" s="43">
        <f t="shared" si="74"/>
        <v>33600000</v>
      </c>
      <c r="AH219" s="43">
        <f t="shared" si="75"/>
        <v>33600000</v>
      </c>
      <c r="AI219" s="59">
        <f t="shared" si="76"/>
        <v>2.6996625421822299E-2</v>
      </c>
      <c r="AJ219" s="59">
        <f t="shared" si="77"/>
        <v>1.9889350099503E-3</v>
      </c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</row>
    <row r="220" spans="1:106" ht="24.95" customHeight="1" outlineLevel="1">
      <c r="A220" s="26">
        <v>8</v>
      </c>
      <c r="B220" s="26"/>
      <c r="C220" s="33" t="s">
        <v>472</v>
      </c>
      <c r="D220" s="31">
        <v>45985</v>
      </c>
      <c r="E220" s="32" t="s">
        <v>473</v>
      </c>
      <c r="F220" s="69" t="s">
        <v>120</v>
      </c>
      <c r="G220" s="33" t="s">
        <v>121</v>
      </c>
      <c r="H220" s="40"/>
      <c r="I220" s="40"/>
      <c r="J220" s="114"/>
      <c r="K220" s="51">
        <v>44800000</v>
      </c>
      <c r="L220" s="41"/>
      <c r="M220" s="52"/>
      <c r="N220" s="53"/>
      <c r="O220" s="52"/>
      <c r="P220" s="33"/>
      <c r="Q220" s="33"/>
      <c r="R220" s="48"/>
      <c r="S220" s="48"/>
      <c r="T220" s="48"/>
      <c r="U220" s="43">
        <f t="shared" si="71"/>
        <v>0</v>
      </c>
      <c r="V220" s="48"/>
      <c r="W220" s="48"/>
      <c r="X220" s="48"/>
      <c r="Y220" s="43">
        <f t="shared" si="72"/>
        <v>0</v>
      </c>
      <c r="Z220" s="48"/>
      <c r="AA220" s="48"/>
      <c r="AB220" s="48"/>
      <c r="AC220" s="43">
        <f t="shared" si="73"/>
        <v>0</v>
      </c>
      <c r="AD220" s="48"/>
      <c r="AE220" s="51">
        <v>44800000</v>
      </c>
      <c r="AF220" s="48"/>
      <c r="AG220" s="43">
        <f t="shared" si="74"/>
        <v>44800000</v>
      </c>
      <c r="AH220" s="43">
        <f t="shared" si="75"/>
        <v>44800000</v>
      </c>
      <c r="AI220" s="59">
        <f t="shared" si="76"/>
        <v>3.59955005624297E-2</v>
      </c>
      <c r="AJ220" s="59">
        <f t="shared" si="77"/>
        <v>2.6519133466004E-3</v>
      </c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</row>
    <row r="221" spans="1:106" ht="24.95" customHeight="1" outlineLevel="1">
      <c r="A221" s="26">
        <v>9</v>
      </c>
      <c r="B221" s="26"/>
      <c r="C221" s="33" t="s">
        <v>474</v>
      </c>
      <c r="D221" s="31">
        <v>45985</v>
      </c>
      <c r="E221" s="32" t="s">
        <v>475</v>
      </c>
      <c r="F221" s="69" t="s">
        <v>120</v>
      </c>
      <c r="G221" s="33" t="s">
        <v>121</v>
      </c>
      <c r="H221" s="40"/>
      <c r="I221" s="40"/>
      <c r="J221" s="114"/>
      <c r="K221" s="51">
        <v>44800000</v>
      </c>
      <c r="L221" s="41"/>
      <c r="M221" s="52"/>
      <c r="N221" s="53"/>
      <c r="O221" s="52"/>
      <c r="P221" s="33"/>
      <c r="Q221" s="33"/>
      <c r="R221" s="48"/>
      <c r="S221" s="48"/>
      <c r="T221" s="48"/>
      <c r="U221" s="43">
        <f t="shared" si="71"/>
        <v>0</v>
      </c>
      <c r="V221" s="48"/>
      <c r="W221" s="48"/>
      <c r="X221" s="48"/>
      <c r="Y221" s="43">
        <f t="shared" si="72"/>
        <v>0</v>
      </c>
      <c r="Z221" s="48"/>
      <c r="AA221" s="48"/>
      <c r="AB221" s="48"/>
      <c r="AC221" s="43">
        <f t="shared" si="73"/>
        <v>0</v>
      </c>
      <c r="AD221" s="48"/>
      <c r="AE221" s="51">
        <v>44800000</v>
      </c>
      <c r="AF221" s="48"/>
      <c r="AG221" s="43">
        <f t="shared" si="74"/>
        <v>44800000</v>
      </c>
      <c r="AH221" s="43">
        <f t="shared" si="75"/>
        <v>44800000</v>
      </c>
      <c r="AI221" s="59">
        <f t="shared" si="76"/>
        <v>3.59955005624297E-2</v>
      </c>
      <c r="AJ221" s="59">
        <f t="shared" si="77"/>
        <v>2.6519133466004E-3</v>
      </c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</row>
    <row r="222" spans="1:106" ht="24.95" customHeight="1" outlineLevel="1">
      <c r="A222" s="26">
        <v>10</v>
      </c>
      <c r="B222" s="26"/>
      <c r="C222" s="33" t="s">
        <v>476</v>
      </c>
      <c r="D222" s="31">
        <v>45985</v>
      </c>
      <c r="E222" s="32" t="s">
        <v>477</v>
      </c>
      <c r="F222" s="69" t="s">
        <v>120</v>
      </c>
      <c r="G222" s="33" t="s">
        <v>121</v>
      </c>
      <c r="H222" s="40"/>
      <c r="I222" s="40"/>
      <c r="J222" s="114"/>
      <c r="K222" s="51">
        <v>44800000</v>
      </c>
      <c r="L222" s="41"/>
      <c r="M222" s="52"/>
      <c r="N222" s="53"/>
      <c r="O222" s="52"/>
      <c r="P222" s="33"/>
      <c r="Q222" s="33"/>
      <c r="R222" s="48"/>
      <c r="S222" s="48"/>
      <c r="T222" s="48"/>
      <c r="U222" s="43">
        <f t="shared" si="71"/>
        <v>0</v>
      </c>
      <c r="V222" s="48"/>
      <c r="W222" s="48"/>
      <c r="X222" s="48"/>
      <c r="Y222" s="43">
        <f t="shared" si="72"/>
        <v>0</v>
      </c>
      <c r="Z222" s="48"/>
      <c r="AA222" s="48"/>
      <c r="AB222" s="48"/>
      <c r="AC222" s="43">
        <f t="shared" si="73"/>
        <v>0</v>
      </c>
      <c r="AD222" s="48"/>
      <c r="AE222" s="51">
        <v>44800000</v>
      </c>
      <c r="AF222" s="48"/>
      <c r="AG222" s="43">
        <f t="shared" si="74"/>
        <v>44800000</v>
      </c>
      <c r="AH222" s="43">
        <f t="shared" si="75"/>
        <v>44800000</v>
      </c>
      <c r="AI222" s="59">
        <f t="shared" si="76"/>
        <v>3.59955005624297E-2</v>
      </c>
      <c r="AJ222" s="59">
        <f t="shared" si="77"/>
        <v>2.6519133466004E-3</v>
      </c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</row>
    <row r="223" spans="1:106" ht="24.95" customHeight="1" outlineLevel="1">
      <c r="A223" s="26">
        <v>11</v>
      </c>
      <c r="B223" s="26"/>
      <c r="C223" s="33" t="s">
        <v>478</v>
      </c>
      <c r="D223" s="31">
        <v>45985</v>
      </c>
      <c r="E223" s="32" t="s">
        <v>479</v>
      </c>
      <c r="F223" s="69" t="s">
        <v>120</v>
      </c>
      <c r="G223" s="33" t="s">
        <v>121</v>
      </c>
      <c r="H223" s="40"/>
      <c r="I223" s="40"/>
      <c r="J223" s="114"/>
      <c r="K223" s="51">
        <v>44800000</v>
      </c>
      <c r="L223" s="41"/>
      <c r="M223" s="52"/>
      <c r="N223" s="53"/>
      <c r="O223" s="52"/>
      <c r="P223" s="33"/>
      <c r="Q223" s="33"/>
      <c r="R223" s="48"/>
      <c r="S223" s="48"/>
      <c r="T223" s="48"/>
      <c r="U223" s="43">
        <f t="shared" si="71"/>
        <v>0</v>
      </c>
      <c r="V223" s="48"/>
      <c r="W223" s="48"/>
      <c r="X223" s="48"/>
      <c r="Y223" s="43">
        <f t="shared" si="72"/>
        <v>0</v>
      </c>
      <c r="Z223" s="48"/>
      <c r="AA223" s="48"/>
      <c r="AB223" s="48"/>
      <c r="AC223" s="43">
        <f t="shared" si="73"/>
        <v>0</v>
      </c>
      <c r="AD223" s="48"/>
      <c r="AE223" s="51">
        <v>44800000</v>
      </c>
      <c r="AF223" s="48"/>
      <c r="AG223" s="43">
        <f t="shared" si="74"/>
        <v>44800000</v>
      </c>
      <c r="AH223" s="43">
        <f t="shared" si="75"/>
        <v>44800000</v>
      </c>
      <c r="AI223" s="59">
        <f t="shared" si="76"/>
        <v>3.59955005624297E-2</v>
      </c>
      <c r="AJ223" s="59">
        <f t="shared" si="77"/>
        <v>2.6519133466004E-3</v>
      </c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</row>
    <row r="224" spans="1:106" ht="24.95" customHeight="1" outlineLevel="1">
      <c r="A224" s="26">
        <v>12</v>
      </c>
      <c r="B224" s="26"/>
      <c r="C224" s="33" t="s">
        <v>480</v>
      </c>
      <c r="D224" s="31">
        <v>45985</v>
      </c>
      <c r="E224" s="32" t="s">
        <v>481</v>
      </c>
      <c r="F224" s="69" t="s">
        <v>120</v>
      </c>
      <c r="G224" s="33" t="s">
        <v>121</v>
      </c>
      <c r="H224" s="40"/>
      <c r="I224" s="40"/>
      <c r="J224" s="114"/>
      <c r="K224" s="51">
        <v>38400000</v>
      </c>
      <c r="L224" s="41"/>
      <c r="M224" s="52"/>
      <c r="N224" s="53"/>
      <c r="O224" s="52"/>
      <c r="P224" s="33"/>
      <c r="Q224" s="33"/>
      <c r="R224" s="48"/>
      <c r="S224" s="48"/>
      <c r="T224" s="48"/>
      <c r="U224" s="43">
        <f t="shared" si="71"/>
        <v>0</v>
      </c>
      <c r="V224" s="48"/>
      <c r="W224" s="48"/>
      <c r="X224" s="48"/>
      <c r="Y224" s="43">
        <f t="shared" si="72"/>
        <v>0</v>
      </c>
      <c r="Z224" s="48"/>
      <c r="AA224" s="48"/>
      <c r="AB224" s="48"/>
      <c r="AC224" s="43">
        <f t="shared" si="73"/>
        <v>0</v>
      </c>
      <c r="AD224" s="48"/>
      <c r="AE224" s="51">
        <v>38400000</v>
      </c>
      <c r="AF224" s="48"/>
      <c r="AG224" s="43">
        <f t="shared" si="74"/>
        <v>38400000</v>
      </c>
      <c r="AH224" s="43">
        <f t="shared" si="75"/>
        <v>38400000</v>
      </c>
      <c r="AI224" s="59">
        <f t="shared" si="76"/>
        <v>3.0853286196368301E-2</v>
      </c>
      <c r="AJ224" s="59">
        <f t="shared" si="77"/>
        <v>2.2730685828003402E-3</v>
      </c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</row>
    <row r="225" spans="1:106" ht="24.95" customHeight="1" outlineLevel="1">
      <c r="A225" s="26">
        <v>13</v>
      </c>
      <c r="B225" s="26"/>
      <c r="C225" s="33" t="s">
        <v>482</v>
      </c>
      <c r="D225" s="31">
        <v>45985</v>
      </c>
      <c r="E225" s="32" t="s">
        <v>483</v>
      </c>
      <c r="F225" s="69" t="s">
        <v>120</v>
      </c>
      <c r="G225" s="33" t="s">
        <v>121</v>
      </c>
      <c r="H225" s="40"/>
      <c r="I225" s="40"/>
      <c r="J225" s="114"/>
      <c r="K225" s="51">
        <v>39200000</v>
      </c>
      <c r="L225" s="41"/>
      <c r="M225" s="52"/>
      <c r="N225" s="53"/>
      <c r="O225" s="52"/>
      <c r="P225" s="33"/>
      <c r="Q225" s="33"/>
      <c r="R225" s="48"/>
      <c r="S225" s="48"/>
      <c r="T225" s="48"/>
      <c r="U225" s="43">
        <f t="shared" si="71"/>
        <v>0</v>
      </c>
      <c r="V225" s="48"/>
      <c r="W225" s="48"/>
      <c r="X225" s="48"/>
      <c r="Y225" s="43">
        <f t="shared" si="72"/>
        <v>0</v>
      </c>
      <c r="Z225" s="48"/>
      <c r="AA225" s="48"/>
      <c r="AB225" s="48"/>
      <c r="AC225" s="43">
        <f t="shared" si="73"/>
        <v>0</v>
      </c>
      <c r="AD225" s="48"/>
      <c r="AE225" s="51">
        <v>39200000</v>
      </c>
      <c r="AF225" s="48"/>
      <c r="AG225" s="43">
        <f t="shared" si="74"/>
        <v>39200000</v>
      </c>
      <c r="AH225" s="43">
        <f t="shared" si="75"/>
        <v>39200000</v>
      </c>
      <c r="AI225" s="59">
        <f t="shared" si="76"/>
        <v>3.1496062992125998E-2</v>
      </c>
      <c r="AJ225" s="59">
        <f t="shared" si="77"/>
        <v>2.32042417827535E-3</v>
      </c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</row>
    <row r="226" spans="1:106" ht="24.95" customHeight="1" outlineLevel="1">
      <c r="A226" s="26">
        <v>14</v>
      </c>
      <c r="B226" s="26"/>
      <c r="C226" s="33" t="s">
        <v>484</v>
      </c>
      <c r="D226" s="31">
        <v>45985</v>
      </c>
      <c r="E226" s="32" t="s">
        <v>485</v>
      </c>
      <c r="F226" s="69" t="s">
        <v>120</v>
      </c>
      <c r="G226" s="33" t="s">
        <v>121</v>
      </c>
      <c r="H226" s="40"/>
      <c r="I226" s="40"/>
      <c r="J226" s="114"/>
      <c r="K226" s="51">
        <v>39200000</v>
      </c>
      <c r="L226" s="41"/>
      <c r="M226" s="52"/>
      <c r="N226" s="53"/>
      <c r="O226" s="52"/>
      <c r="P226" s="33"/>
      <c r="Q226" s="33"/>
      <c r="R226" s="48"/>
      <c r="S226" s="48"/>
      <c r="T226" s="48"/>
      <c r="U226" s="43">
        <f t="shared" si="71"/>
        <v>0</v>
      </c>
      <c r="V226" s="48"/>
      <c r="W226" s="48"/>
      <c r="X226" s="48"/>
      <c r="Y226" s="43">
        <f t="shared" si="72"/>
        <v>0</v>
      </c>
      <c r="Z226" s="48"/>
      <c r="AA226" s="48"/>
      <c r="AB226" s="48"/>
      <c r="AC226" s="43">
        <f t="shared" si="73"/>
        <v>0</v>
      </c>
      <c r="AD226" s="48"/>
      <c r="AE226" s="51">
        <v>39200000</v>
      </c>
      <c r="AF226" s="48"/>
      <c r="AG226" s="43">
        <f t="shared" si="74"/>
        <v>39200000</v>
      </c>
      <c r="AH226" s="43">
        <f t="shared" si="75"/>
        <v>39200000</v>
      </c>
      <c r="AI226" s="59">
        <f t="shared" si="76"/>
        <v>3.1496062992125998E-2</v>
      </c>
      <c r="AJ226" s="59">
        <f t="shared" si="77"/>
        <v>2.32042417827535E-3</v>
      </c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</row>
    <row r="227" spans="1:106" ht="24.95" customHeight="1" outlineLevel="1">
      <c r="A227" s="26">
        <v>15</v>
      </c>
      <c r="B227" s="26"/>
      <c r="C227" s="33" t="s">
        <v>486</v>
      </c>
      <c r="D227" s="31">
        <v>45985</v>
      </c>
      <c r="E227" s="32" t="s">
        <v>487</v>
      </c>
      <c r="F227" s="69" t="s">
        <v>120</v>
      </c>
      <c r="G227" s="33" t="s">
        <v>121</v>
      </c>
      <c r="H227" s="40"/>
      <c r="I227" s="40"/>
      <c r="J227" s="114"/>
      <c r="K227" s="51">
        <v>33600000</v>
      </c>
      <c r="L227" s="41"/>
      <c r="M227" s="52"/>
      <c r="N227" s="53"/>
      <c r="O227" s="52"/>
      <c r="P227" s="33"/>
      <c r="Q227" s="33"/>
      <c r="R227" s="48"/>
      <c r="S227" s="48"/>
      <c r="T227" s="48"/>
      <c r="U227" s="43">
        <f t="shared" si="71"/>
        <v>0</v>
      </c>
      <c r="V227" s="48"/>
      <c r="W227" s="48"/>
      <c r="X227" s="48"/>
      <c r="Y227" s="43">
        <f t="shared" si="72"/>
        <v>0</v>
      </c>
      <c r="Z227" s="48"/>
      <c r="AA227" s="48"/>
      <c r="AB227" s="48"/>
      <c r="AC227" s="43">
        <f t="shared" si="73"/>
        <v>0</v>
      </c>
      <c r="AD227" s="48"/>
      <c r="AE227" s="51">
        <v>33600000</v>
      </c>
      <c r="AF227" s="48"/>
      <c r="AG227" s="43">
        <f t="shared" si="74"/>
        <v>33600000</v>
      </c>
      <c r="AH227" s="43">
        <f t="shared" si="75"/>
        <v>33600000</v>
      </c>
      <c r="AI227" s="59">
        <f t="shared" si="76"/>
        <v>2.6996625421822299E-2</v>
      </c>
      <c r="AJ227" s="59">
        <f t="shared" si="77"/>
        <v>1.9889350099503E-3</v>
      </c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</row>
    <row r="228" spans="1:106" ht="24.95" customHeight="1" outlineLevel="1">
      <c r="A228" s="26">
        <v>16</v>
      </c>
      <c r="B228" s="26"/>
      <c r="C228" s="33" t="s">
        <v>488</v>
      </c>
      <c r="D228" s="31">
        <v>45985</v>
      </c>
      <c r="E228" s="32" t="s">
        <v>489</v>
      </c>
      <c r="F228" s="69" t="s">
        <v>120</v>
      </c>
      <c r="G228" s="33" t="s">
        <v>121</v>
      </c>
      <c r="H228" s="40"/>
      <c r="I228" s="40"/>
      <c r="J228" s="114"/>
      <c r="K228" s="51">
        <v>95200000</v>
      </c>
      <c r="L228" s="41"/>
      <c r="M228" s="52"/>
      <c r="N228" s="53"/>
      <c r="O228" s="52"/>
      <c r="P228" s="33"/>
      <c r="Q228" s="33"/>
      <c r="R228" s="48"/>
      <c r="S228" s="48"/>
      <c r="T228" s="48"/>
      <c r="U228" s="43">
        <f t="shared" si="71"/>
        <v>0</v>
      </c>
      <c r="V228" s="48"/>
      <c r="W228" s="48"/>
      <c r="X228" s="48"/>
      <c r="Y228" s="43">
        <f t="shared" si="72"/>
        <v>0</v>
      </c>
      <c r="Z228" s="48"/>
      <c r="AA228" s="48"/>
      <c r="AB228" s="48"/>
      <c r="AC228" s="43">
        <f t="shared" si="73"/>
        <v>0</v>
      </c>
      <c r="AD228" s="48"/>
      <c r="AE228" s="51">
        <v>95200000</v>
      </c>
      <c r="AF228" s="48"/>
      <c r="AG228" s="43">
        <f t="shared" si="74"/>
        <v>95200000</v>
      </c>
      <c r="AH228" s="43">
        <f t="shared" si="75"/>
        <v>95200000</v>
      </c>
      <c r="AI228" s="59">
        <f t="shared" si="76"/>
        <v>7.6490438695163102E-2</v>
      </c>
      <c r="AJ228" s="59">
        <f t="shared" si="77"/>
        <v>5.6353158615258499E-3</v>
      </c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</row>
    <row r="229" spans="1:106" ht="24.95" customHeight="1" outlineLevel="1">
      <c r="A229" s="26">
        <v>17</v>
      </c>
      <c r="B229" s="26"/>
      <c r="C229" s="33" t="s">
        <v>490</v>
      </c>
      <c r="D229" s="31">
        <v>45985</v>
      </c>
      <c r="E229" s="32" t="s">
        <v>491</v>
      </c>
      <c r="F229" s="69" t="s">
        <v>120</v>
      </c>
      <c r="G229" s="33" t="s">
        <v>121</v>
      </c>
      <c r="H229" s="40"/>
      <c r="I229" s="40"/>
      <c r="J229" s="114"/>
      <c r="K229" s="51">
        <v>39200000</v>
      </c>
      <c r="L229" s="41"/>
      <c r="M229" s="52"/>
      <c r="N229" s="53"/>
      <c r="O229" s="52"/>
      <c r="P229" s="33"/>
      <c r="Q229" s="33"/>
      <c r="R229" s="48"/>
      <c r="S229" s="48"/>
      <c r="T229" s="48"/>
      <c r="U229" s="43">
        <f t="shared" si="71"/>
        <v>0</v>
      </c>
      <c r="V229" s="48"/>
      <c r="W229" s="48"/>
      <c r="X229" s="48"/>
      <c r="Y229" s="43">
        <f t="shared" si="72"/>
        <v>0</v>
      </c>
      <c r="Z229" s="48"/>
      <c r="AA229" s="48"/>
      <c r="AB229" s="48"/>
      <c r="AC229" s="43">
        <f t="shared" si="73"/>
        <v>0</v>
      </c>
      <c r="AD229" s="48"/>
      <c r="AE229" s="51">
        <v>39200000</v>
      </c>
      <c r="AF229" s="48"/>
      <c r="AG229" s="43">
        <f t="shared" si="74"/>
        <v>39200000</v>
      </c>
      <c r="AH229" s="43">
        <f t="shared" si="75"/>
        <v>39200000</v>
      </c>
      <c r="AI229" s="59">
        <f t="shared" si="76"/>
        <v>3.1496062992125998E-2</v>
      </c>
      <c r="AJ229" s="59">
        <f t="shared" si="77"/>
        <v>2.32042417827535E-3</v>
      </c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</row>
    <row r="230" spans="1:106" ht="24.95" customHeight="1" outlineLevel="1">
      <c r="A230" s="26">
        <v>18</v>
      </c>
      <c r="B230" s="26"/>
      <c r="C230" s="33" t="s">
        <v>1513</v>
      </c>
      <c r="D230" s="31">
        <v>45985</v>
      </c>
      <c r="E230" s="32" t="s">
        <v>492</v>
      </c>
      <c r="F230" s="69" t="s">
        <v>120</v>
      </c>
      <c r="G230" s="33" t="s">
        <v>121</v>
      </c>
      <c r="H230" s="40"/>
      <c r="I230" s="40"/>
      <c r="J230" s="114"/>
      <c r="K230" s="51">
        <v>44800000</v>
      </c>
      <c r="L230" s="41"/>
      <c r="M230" s="52"/>
      <c r="N230" s="53"/>
      <c r="O230" s="52"/>
      <c r="P230" s="33"/>
      <c r="Q230" s="33"/>
      <c r="R230" s="48"/>
      <c r="S230" s="48"/>
      <c r="T230" s="48"/>
      <c r="U230" s="43">
        <f t="shared" si="71"/>
        <v>0</v>
      </c>
      <c r="V230" s="48"/>
      <c r="W230" s="48"/>
      <c r="X230" s="48"/>
      <c r="Y230" s="43">
        <f t="shared" si="72"/>
        <v>0</v>
      </c>
      <c r="Z230" s="48"/>
      <c r="AA230" s="48"/>
      <c r="AB230" s="48"/>
      <c r="AC230" s="43">
        <f t="shared" si="73"/>
        <v>0</v>
      </c>
      <c r="AD230" s="48"/>
      <c r="AE230" s="51">
        <v>44800000</v>
      </c>
      <c r="AF230" s="48"/>
      <c r="AG230" s="43">
        <f t="shared" si="74"/>
        <v>44800000</v>
      </c>
      <c r="AH230" s="43">
        <f t="shared" si="75"/>
        <v>44800000</v>
      </c>
      <c r="AI230" s="59">
        <f t="shared" si="76"/>
        <v>3.59955005624297E-2</v>
      </c>
      <c r="AJ230" s="59">
        <f t="shared" si="77"/>
        <v>2.6519133466004E-3</v>
      </c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</row>
    <row r="231" spans="1:106" ht="24.95" customHeight="1" outlineLevel="1">
      <c r="A231" s="26">
        <v>19</v>
      </c>
      <c r="B231" s="26"/>
      <c r="C231" s="33" t="s">
        <v>493</v>
      </c>
      <c r="D231" s="31">
        <v>45985</v>
      </c>
      <c r="E231" s="32" t="s">
        <v>494</v>
      </c>
      <c r="F231" s="69" t="s">
        <v>120</v>
      </c>
      <c r="G231" s="33" t="s">
        <v>121</v>
      </c>
      <c r="H231" s="40"/>
      <c r="I231" s="40"/>
      <c r="J231" s="114"/>
      <c r="K231" s="51">
        <v>33600000</v>
      </c>
      <c r="L231" s="41"/>
      <c r="M231" s="52"/>
      <c r="N231" s="53"/>
      <c r="O231" s="52"/>
      <c r="P231" s="33"/>
      <c r="Q231" s="33"/>
      <c r="R231" s="48"/>
      <c r="S231" s="48"/>
      <c r="T231" s="48"/>
      <c r="U231" s="43">
        <f t="shared" si="71"/>
        <v>0</v>
      </c>
      <c r="V231" s="48"/>
      <c r="W231" s="48"/>
      <c r="X231" s="48"/>
      <c r="Y231" s="43">
        <f t="shared" si="72"/>
        <v>0</v>
      </c>
      <c r="Z231" s="48"/>
      <c r="AA231" s="48"/>
      <c r="AB231" s="48"/>
      <c r="AC231" s="43">
        <f t="shared" si="73"/>
        <v>0</v>
      </c>
      <c r="AD231" s="48"/>
      <c r="AE231" s="51">
        <v>33600000</v>
      </c>
      <c r="AF231" s="48"/>
      <c r="AG231" s="43">
        <f t="shared" si="74"/>
        <v>33600000</v>
      </c>
      <c r="AH231" s="43">
        <f t="shared" si="75"/>
        <v>33600000</v>
      </c>
      <c r="AI231" s="59">
        <f t="shared" si="76"/>
        <v>2.6996625421822299E-2</v>
      </c>
      <c r="AJ231" s="59">
        <f t="shared" si="77"/>
        <v>1.9889350099503E-3</v>
      </c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</row>
    <row r="232" spans="1:106" ht="24.95" customHeight="1" outlineLevel="1">
      <c r="A232" s="26">
        <v>20</v>
      </c>
      <c r="B232" s="26"/>
      <c r="C232" s="33" t="s">
        <v>495</v>
      </c>
      <c r="D232" s="31">
        <v>45985</v>
      </c>
      <c r="E232" s="32" t="s">
        <v>496</v>
      </c>
      <c r="F232" s="69" t="s">
        <v>120</v>
      </c>
      <c r="G232" s="33" t="s">
        <v>121</v>
      </c>
      <c r="H232" s="40"/>
      <c r="I232" s="40"/>
      <c r="J232" s="114"/>
      <c r="K232" s="51">
        <v>44800000</v>
      </c>
      <c r="L232" s="41"/>
      <c r="M232" s="52"/>
      <c r="N232" s="53"/>
      <c r="O232" s="52"/>
      <c r="P232" s="33"/>
      <c r="Q232" s="33"/>
      <c r="R232" s="48"/>
      <c r="S232" s="48"/>
      <c r="T232" s="48"/>
      <c r="U232" s="43">
        <f t="shared" si="71"/>
        <v>0</v>
      </c>
      <c r="V232" s="48"/>
      <c r="W232" s="48"/>
      <c r="X232" s="48"/>
      <c r="Y232" s="43">
        <f t="shared" si="72"/>
        <v>0</v>
      </c>
      <c r="Z232" s="48"/>
      <c r="AA232" s="48"/>
      <c r="AB232" s="48"/>
      <c r="AC232" s="43">
        <f t="shared" si="73"/>
        <v>0</v>
      </c>
      <c r="AD232" s="48"/>
      <c r="AE232" s="51">
        <v>44800000</v>
      </c>
      <c r="AF232" s="48"/>
      <c r="AG232" s="43">
        <f t="shared" si="74"/>
        <v>44800000</v>
      </c>
      <c r="AH232" s="43">
        <f t="shared" si="75"/>
        <v>44800000</v>
      </c>
      <c r="AI232" s="59">
        <f t="shared" si="76"/>
        <v>3.59955005624297E-2</v>
      </c>
      <c r="AJ232" s="59">
        <f t="shared" si="77"/>
        <v>2.6519133466004E-3</v>
      </c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</row>
    <row r="233" spans="1:106" ht="24.95" customHeight="1" outlineLevel="1">
      <c r="A233" s="26">
        <v>21</v>
      </c>
      <c r="B233" s="26"/>
      <c r="C233" s="33" t="s">
        <v>497</v>
      </c>
      <c r="D233" s="31">
        <v>45985</v>
      </c>
      <c r="E233" s="32" t="s">
        <v>498</v>
      </c>
      <c r="F233" s="69" t="s">
        <v>120</v>
      </c>
      <c r="G233" s="33" t="s">
        <v>121</v>
      </c>
      <c r="H233" s="40"/>
      <c r="I233" s="40"/>
      <c r="J233" s="114"/>
      <c r="K233" s="51">
        <v>39200000</v>
      </c>
      <c r="L233" s="41"/>
      <c r="M233" s="52"/>
      <c r="N233" s="53"/>
      <c r="O233" s="52"/>
      <c r="P233" s="33"/>
      <c r="Q233" s="33"/>
      <c r="R233" s="48"/>
      <c r="S233" s="48"/>
      <c r="T233" s="48"/>
      <c r="U233" s="43">
        <f t="shared" si="71"/>
        <v>0</v>
      </c>
      <c r="V233" s="48"/>
      <c r="W233" s="48"/>
      <c r="X233" s="48"/>
      <c r="Y233" s="43">
        <f t="shared" si="72"/>
        <v>0</v>
      </c>
      <c r="Z233" s="48"/>
      <c r="AA233" s="48"/>
      <c r="AB233" s="48"/>
      <c r="AC233" s="43">
        <f t="shared" si="73"/>
        <v>0</v>
      </c>
      <c r="AD233" s="48"/>
      <c r="AE233" s="51">
        <v>39200000</v>
      </c>
      <c r="AF233" s="48"/>
      <c r="AG233" s="43">
        <f t="shared" si="74"/>
        <v>39200000</v>
      </c>
      <c r="AH233" s="43">
        <f t="shared" si="75"/>
        <v>39200000</v>
      </c>
      <c r="AI233" s="59">
        <f t="shared" si="76"/>
        <v>3.1496062992125998E-2</v>
      </c>
      <c r="AJ233" s="59">
        <f t="shared" si="77"/>
        <v>2.32042417827535E-3</v>
      </c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</row>
    <row r="234" spans="1:106" ht="24.95" customHeight="1" outlineLevel="1">
      <c r="A234" s="26">
        <v>22</v>
      </c>
      <c r="B234" s="26"/>
      <c r="C234" s="33" t="s">
        <v>499</v>
      </c>
      <c r="D234" s="31">
        <v>45985</v>
      </c>
      <c r="E234" s="32" t="s">
        <v>500</v>
      </c>
      <c r="F234" s="69" t="s">
        <v>120</v>
      </c>
      <c r="G234" s="33" t="s">
        <v>121</v>
      </c>
      <c r="H234" s="40"/>
      <c r="I234" s="40"/>
      <c r="J234" s="114"/>
      <c r="K234" s="51">
        <v>44800000</v>
      </c>
      <c r="L234" s="41"/>
      <c r="M234" s="52"/>
      <c r="N234" s="53"/>
      <c r="O234" s="52"/>
      <c r="P234" s="33"/>
      <c r="Q234" s="33"/>
      <c r="R234" s="48"/>
      <c r="S234" s="48"/>
      <c r="T234" s="48"/>
      <c r="U234" s="43">
        <f t="shared" si="71"/>
        <v>0</v>
      </c>
      <c r="V234" s="48"/>
      <c r="W234" s="48"/>
      <c r="X234" s="48"/>
      <c r="Y234" s="43">
        <f t="shared" si="72"/>
        <v>0</v>
      </c>
      <c r="Z234" s="48"/>
      <c r="AA234" s="48"/>
      <c r="AB234" s="48"/>
      <c r="AC234" s="43">
        <f t="shared" si="73"/>
        <v>0</v>
      </c>
      <c r="AD234" s="48"/>
      <c r="AE234" s="51">
        <v>44800000</v>
      </c>
      <c r="AF234" s="48"/>
      <c r="AG234" s="43">
        <f t="shared" si="74"/>
        <v>44800000</v>
      </c>
      <c r="AH234" s="43">
        <f t="shared" si="75"/>
        <v>44800000</v>
      </c>
      <c r="AI234" s="59">
        <f t="shared" si="76"/>
        <v>3.59955005624297E-2</v>
      </c>
      <c r="AJ234" s="59">
        <f t="shared" si="77"/>
        <v>2.6519133466004E-3</v>
      </c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</row>
    <row r="235" spans="1:106" ht="24.95" customHeight="1" outlineLevel="1">
      <c r="A235" s="26">
        <v>23</v>
      </c>
      <c r="B235" s="26"/>
      <c r="C235" s="33" t="s">
        <v>501</v>
      </c>
      <c r="D235" s="31">
        <v>45985</v>
      </c>
      <c r="E235" s="32" t="s">
        <v>502</v>
      </c>
      <c r="F235" s="69" t="s">
        <v>120</v>
      </c>
      <c r="G235" s="33" t="s">
        <v>121</v>
      </c>
      <c r="H235" s="40"/>
      <c r="I235" s="40"/>
      <c r="J235" s="114"/>
      <c r="K235" s="51">
        <v>44800000</v>
      </c>
      <c r="L235" s="41"/>
      <c r="M235" s="52"/>
      <c r="N235" s="53"/>
      <c r="O235" s="52"/>
      <c r="P235" s="33"/>
      <c r="Q235" s="33"/>
      <c r="R235" s="48"/>
      <c r="S235" s="48"/>
      <c r="T235" s="48"/>
      <c r="U235" s="43">
        <f t="shared" si="71"/>
        <v>0</v>
      </c>
      <c r="V235" s="48"/>
      <c r="W235" s="48"/>
      <c r="X235" s="48"/>
      <c r="Y235" s="43">
        <f t="shared" si="72"/>
        <v>0</v>
      </c>
      <c r="Z235" s="48"/>
      <c r="AA235" s="48"/>
      <c r="AB235" s="48"/>
      <c r="AC235" s="43">
        <f t="shared" si="73"/>
        <v>0</v>
      </c>
      <c r="AD235" s="48"/>
      <c r="AE235" s="51">
        <v>44800000</v>
      </c>
      <c r="AF235" s="48"/>
      <c r="AG235" s="43">
        <f t="shared" si="74"/>
        <v>44800000</v>
      </c>
      <c r="AH235" s="43">
        <f t="shared" si="75"/>
        <v>44800000</v>
      </c>
      <c r="AI235" s="59">
        <f t="shared" si="76"/>
        <v>3.59955005624297E-2</v>
      </c>
      <c r="AJ235" s="59">
        <f t="shared" si="77"/>
        <v>2.6519133466004E-3</v>
      </c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</row>
    <row r="236" spans="1:106" ht="24.95" customHeight="1" outlineLevel="1">
      <c r="A236" s="26">
        <v>24</v>
      </c>
      <c r="B236" s="26"/>
      <c r="C236" s="33" t="s">
        <v>503</v>
      </c>
      <c r="D236" s="31">
        <v>45985</v>
      </c>
      <c r="E236" s="32" t="s">
        <v>504</v>
      </c>
      <c r="F236" s="69" t="s">
        <v>120</v>
      </c>
      <c r="G236" s="33" t="s">
        <v>121</v>
      </c>
      <c r="H236" s="40"/>
      <c r="I236" s="40"/>
      <c r="J236" s="114"/>
      <c r="K236" s="51">
        <v>44800000</v>
      </c>
      <c r="L236" s="41"/>
      <c r="M236" s="52"/>
      <c r="N236" s="53"/>
      <c r="O236" s="52"/>
      <c r="P236" s="33"/>
      <c r="Q236" s="33"/>
      <c r="R236" s="48"/>
      <c r="S236" s="48"/>
      <c r="T236" s="48"/>
      <c r="U236" s="43">
        <f t="shared" si="71"/>
        <v>0</v>
      </c>
      <c r="V236" s="48"/>
      <c r="W236" s="48"/>
      <c r="X236" s="48"/>
      <c r="Y236" s="43">
        <f t="shared" si="72"/>
        <v>0</v>
      </c>
      <c r="Z236" s="48"/>
      <c r="AA236" s="48"/>
      <c r="AB236" s="48"/>
      <c r="AC236" s="43">
        <f t="shared" si="73"/>
        <v>0</v>
      </c>
      <c r="AD236" s="48"/>
      <c r="AE236" s="51">
        <v>44800000</v>
      </c>
      <c r="AF236" s="48"/>
      <c r="AG236" s="43">
        <f t="shared" si="74"/>
        <v>44800000</v>
      </c>
      <c r="AH236" s="43">
        <f t="shared" si="75"/>
        <v>44800000</v>
      </c>
      <c r="AI236" s="59">
        <f t="shared" si="76"/>
        <v>3.59955005624297E-2</v>
      </c>
      <c r="AJ236" s="59">
        <f t="shared" si="77"/>
        <v>2.6519133466004E-3</v>
      </c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</row>
    <row r="237" spans="1:106" ht="24.95" customHeight="1" outlineLevel="1">
      <c r="A237" s="26">
        <v>25</v>
      </c>
      <c r="B237" s="26"/>
      <c r="C237" s="33" t="s">
        <v>505</v>
      </c>
      <c r="D237" s="31">
        <v>45985</v>
      </c>
      <c r="E237" s="32" t="s">
        <v>506</v>
      </c>
      <c r="F237" s="69" t="s">
        <v>120</v>
      </c>
      <c r="G237" s="33" t="s">
        <v>121</v>
      </c>
      <c r="H237" s="40"/>
      <c r="I237" s="40"/>
      <c r="J237" s="114"/>
      <c r="K237" s="51">
        <v>38400000</v>
      </c>
      <c r="L237" s="41"/>
      <c r="M237" s="52"/>
      <c r="N237" s="53"/>
      <c r="O237" s="52"/>
      <c r="P237" s="33"/>
      <c r="Q237" s="33"/>
      <c r="R237" s="48"/>
      <c r="S237" s="48"/>
      <c r="T237" s="48"/>
      <c r="U237" s="43">
        <f t="shared" si="71"/>
        <v>0</v>
      </c>
      <c r="V237" s="48"/>
      <c r="W237" s="48"/>
      <c r="X237" s="48"/>
      <c r="Y237" s="43">
        <f t="shared" si="72"/>
        <v>0</v>
      </c>
      <c r="Z237" s="48"/>
      <c r="AA237" s="48"/>
      <c r="AB237" s="48"/>
      <c r="AC237" s="43">
        <f t="shared" si="73"/>
        <v>0</v>
      </c>
      <c r="AD237" s="48"/>
      <c r="AE237" s="51">
        <v>38400000</v>
      </c>
      <c r="AF237" s="48"/>
      <c r="AG237" s="43">
        <f t="shared" si="74"/>
        <v>38400000</v>
      </c>
      <c r="AH237" s="43">
        <f t="shared" si="75"/>
        <v>38400000</v>
      </c>
      <c r="AI237" s="59">
        <f t="shared" si="76"/>
        <v>3.0853286196368301E-2</v>
      </c>
      <c r="AJ237" s="59">
        <f t="shared" si="77"/>
        <v>2.2730685828003402E-3</v>
      </c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</row>
    <row r="238" spans="1:106" ht="24.95" customHeight="1" outlineLevel="1">
      <c r="A238" s="26">
        <v>26</v>
      </c>
      <c r="B238" s="26"/>
      <c r="C238" s="33" t="s">
        <v>507</v>
      </c>
      <c r="D238" s="31">
        <v>45985</v>
      </c>
      <c r="E238" s="32" t="s">
        <v>508</v>
      </c>
      <c r="F238" s="69" t="s">
        <v>120</v>
      </c>
      <c r="G238" s="33" t="s">
        <v>121</v>
      </c>
      <c r="H238" s="40"/>
      <c r="I238" s="40"/>
      <c r="J238" s="114"/>
      <c r="K238" s="51">
        <v>39200000</v>
      </c>
      <c r="L238" s="41"/>
      <c r="M238" s="52"/>
      <c r="N238" s="53"/>
      <c r="O238" s="52"/>
      <c r="P238" s="33"/>
      <c r="Q238" s="33"/>
      <c r="R238" s="48"/>
      <c r="S238" s="48"/>
      <c r="T238" s="48"/>
      <c r="U238" s="43">
        <f t="shared" si="71"/>
        <v>0</v>
      </c>
      <c r="V238" s="48"/>
      <c r="W238" s="48"/>
      <c r="X238" s="48"/>
      <c r="Y238" s="43">
        <f t="shared" si="72"/>
        <v>0</v>
      </c>
      <c r="Z238" s="48"/>
      <c r="AA238" s="48"/>
      <c r="AB238" s="48"/>
      <c r="AC238" s="43">
        <f t="shared" si="73"/>
        <v>0</v>
      </c>
      <c r="AD238" s="48"/>
      <c r="AE238" s="51">
        <v>39200000</v>
      </c>
      <c r="AF238" s="48"/>
      <c r="AG238" s="43">
        <f t="shared" si="74"/>
        <v>39200000</v>
      </c>
      <c r="AH238" s="43">
        <f t="shared" si="75"/>
        <v>39200000</v>
      </c>
      <c r="AI238" s="59">
        <f t="shared" si="76"/>
        <v>3.1496062992125998E-2</v>
      </c>
      <c r="AJ238" s="59">
        <f t="shared" si="77"/>
        <v>2.32042417827535E-3</v>
      </c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</row>
    <row r="239" spans="1:106" ht="24.95" customHeight="1" outlineLevel="1">
      <c r="A239" s="26">
        <v>27</v>
      </c>
      <c r="B239" s="26"/>
      <c r="C239" s="33" t="s">
        <v>509</v>
      </c>
      <c r="D239" s="31">
        <v>45985</v>
      </c>
      <c r="E239" s="32" t="s">
        <v>510</v>
      </c>
      <c r="F239" s="69" t="s">
        <v>120</v>
      </c>
      <c r="G239" s="33" t="s">
        <v>121</v>
      </c>
      <c r="H239" s="40"/>
      <c r="I239" s="40"/>
      <c r="J239" s="114"/>
      <c r="K239" s="51">
        <v>51200000</v>
      </c>
      <c r="L239" s="41"/>
      <c r="M239" s="52"/>
      <c r="N239" s="53"/>
      <c r="O239" s="52"/>
      <c r="P239" s="33"/>
      <c r="Q239" s="33"/>
      <c r="R239" s="48"/>
      <c r="S239" s="48"/>
      <c r="T239" s="48"/>
      <c r="U239" s="43">
        <f t="shared" si="71"/>
        <v>0</v>
      </c>
      <c r="V239" s="48"/>
      <c r="W239" s="48"/>
      <c r="X239" s="48"/>
      <c r="Y239" s="43">
        <f t="shared" si="72"/>
        <v>0</v>
      </c>
      <c r="Z239" s="48"/>
      <c r="AA239" s="48"/>
      <c r="AB239" s="48"/>
      <c r="AC239" s="43">
        <f t="shared" si="73"/>
        <v>0</v>
      </c>
      <c r="AD239" s="48"/>
      <c r="AE239" s="51">
        <v>51200000</v>
      </c>
      <c r="AF239" s="48"/>
      <c r="AG239" s="43">
        <f t="shared" si="74"/>
        <v>51200000</v>
      </c>
      <c r="AH239" s="43">
        <f t="shared" si="75"/>
        <v>51200000</v>
      </c>
      <c r="AI239" s="59">
        <f t="shared" si="76"/>
        <v>4.1137714928491102E-2</v>
      </c>
      <c r="AJ239" s="59">
        <f t="shared" si="77"/>
        <v>3.0307581104004502E-3</v>
      </c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</row>
    <row r="240" spans="1:106" ht="24.95" customHeight="1" outlineLevel="1">
      <c r="A240" s="26">
        <v>28</v>
      </c>
      <c r="B240" s="26"/>
      <c r="C240" s="33" t="s">
        <v>511</v>
      </c>
      <c r="D240" s="31">
        <v>45985</v>
      </c>
      <c r="E240" s="32" t="s">
        <v>512</v>
      </c>
      <c r="F240" s="69" t="s">
        <v>120</v>
      </c>
      <c r="G240" s="33" t="s">
        <v>121</v>
      </c>
      <c r="H240" s="40"/>
      <c r="I240" s="40"/>
      <c r="J240" s="114"/>
      <c r="K240" s="51">
        <v>39200000</v>
      </c>
      <c r="L240" s="41"/>
      <c r="M240" s="52"/>
      <c r="N240" s="53"/>
      <c r="O240" s="52"/>
      <c r="P240" s="33"/>
      <c r="Q240" s="33"/>
      <c r="R240" s="48"/>
      <c r="S240" s="48"/>
      <c r="T240" s="48"/>
      <c r="U240" s="43">
        <f t="shared" si="71"/>
        <v>0</v>
      </c>
      <c r="V240" s="48"/>
      <c r="W240" s="48"/>
      <c r="X240" s="48"/>
      <c r="Y240" s="43">
        <f t="shared" si="72"/>
        <v>0</v>
      </c>
      <c r="Z240" s="48"/>
      <c r="AA240" s="48"/>
      <c r="AB240" s="48"/>
      <c r="AC240" s="43">
        <f t="shared" si="73"/>
        <v>0</v>
      </c>
      <c r="AD240" s="48"/>
      <c r="AE240" s="51">
        <v>39200000</v>
      </c>
      <c r="AF240" s="48"/>
      <c r="AG240" s="43">
        <f t="shared" si="74"/>
        <v>39200000</v>
      </c>
      <c r="AH240" s="43">
        <f t="shared" si="75"/>
        <v>39200000</v>
      </c>
      <c r="AI240" s="59">
        <f t="shared" si="76"/>
        <v>3.1496062992125998E-2</v>
      </c>
      <c r="AJ240" s="59">
        <f t="shared" si="77"/>
        <v>2.32042417827535E-3</v>
      </c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</row>
    <row r="241" spans="1:106" s="19" customFormat="1" ht="24.95" customHeight="1">
      <c r="A241" s="117" t="s">
        <v>67</v>
      </c>
      <c r="B241" s="117"/>
      <c r="C241" s="117"/>
      <c r="D241" s="117"/>
      <c r="E241" s="117"/>
      <c r="F241" s="117"/>
      <c r="G241" s="117"/>
      <c r="H241" s="117"/>
      <c r="I241" s="117"/>
      <c r="J241" s="49">
        <f>+J212</f>
        <v>1244600000</v>
      </c>
      <c r="K241" s="49">
        <f>SUM(K213:K240)</f>
        <v>1244600000</v>
      </c>
      <c r="L241" s="29"/>
      <c r="M241" s="49">
        <f>SUM(M213:M240)</f>
        <v>0</v>
      </c>
      <c r="N241" s="49">
        <f>SUM(N213:N240)</f>
        <v>0</v>
      </c>
      <c r="O241" s="49">
        <f>SUM(O213:O240)</f>
        <v>0</v>
      </c>
      <c r="P241" s="50"/>
      <c r="Q241" s="56"/>
      <c r="R241" s="49">
        <f t="shared" ref="R241:AH241" si="78">SUM(R213:R240)</f>
        <v>0</v>
      </c>
      <c r="S241" s="49">
        <f t="shared" si="78"/>
        <v>0</v>
      </c>
      <c r="T241" s="49">
        <f t="shared" si="78"/>
        <v>0</v>
      </c>
      <c r="U241" s="49">
        <f t="shared" si="78"/>
        <v>0</v>
      </c>
      <c r="V241" s="49">
        <f t="shared" si="78"/>
        <v>0</v>
      </c>
      <c r="W241" s="49">
        <f t="shared" si="78"/>
        <v>0</v>
      </c>
      <c r="X241" s="49">
        <f t="shared" si="78"/>
        <v>0</v>
      </c>
      <c r="Y241" s="49">
        <f t="shared" si="78"/>
        <v>0</v>
      </c>
      <c r="Z241" s="49">
        <f t="shared" si="78"/>
        <v>0</v>
      </c>
      <c r="AA241" s="49">
        <f t="shared" si="78"/>
        <v>0</v>
      </c>
      <c r="AB241" s="49">
        <f t="shared" si="78"/>
        <v>0</v>
      </c>
      <c r="AC241" s="49">
        <f t="shared" si="78"/>
        <v>0</v>
      </c>
      <c r="AD241" s="49">
        <f t="shared" si="78"/>
        <v>0</v>
      </c>
      <c r="AE241" s="49">
        <f t="shared" si="78"/>
        <v>1121400000</v>
      </c>
      <c r="AF241" s="49">
        <f t="shared" si="78"/>
        <v>123200000</v>
      </c>
      <c r="AG241" s="49">
        <f t="shared" si="78"/>
        <v>1244600000</v>
      </c>
      <c r="AH241" s="49">
        <f t="shared" si="78"/>
        <v>1244600000</v>
      </c>
      <c r="AI241" s="61">
        <f>IF(ISERROR(AH241/J241),0,AH241/J241)</f>
        <v>1</v>
      </c>
      <c r="AJ241" s="61">
        <f>IF(ISERROR(AH241/$AH$345),0,AH241/$AH$345)</f>
        <v>7.3673467660242298E-2</v>
      </c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</row>
    <row r="242" spans="1:106" ht="24.95" customHeight="1">
      <c r="A242" s="118" t="s">
        <v>68</v>
      </c>
      <c r="B242" s="118"/>
      <c r="C242" s="118"/>
      <c r="D242" s="118"/>
      <c r="E242" s="118"/>
      <c r="F242" s="23"/>
      <c r="G242" s="24"/>
      <c r="H242" s="25"/>
      <c r="I242" s="25"/>
      <c r="J242" s="113">
        <v>284816000</v>
      </c>
      <c r="K242" s="43"/>
      <c r="L242" s="44"/>
      <c r="M242" s="45"/>
      <c r="N242" s="45"/>
      <c r="O242" s="45"/>
      <c r="P242" s="24"/>
      <c r="Q242" s="55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57"/>
      <c r="AJ242" s="58"/>
    </row>
    <row r="243" spans="1:106" ht="24.95" customHeight="1" outlineLevel="1">
      <c r="A243" s="26">
        <v>1</v>
      </c>
      <c r="B243" s="41"/>
      <c r="C243" s="41" t="s">
        <v>513</v>
      </c>
      <c r="D243" s="34">
        <v>45980</v>
      </c>
      <c r="E243" s="42" t="s">
        <v>514</v>
      </c>
      <c r="F243" s="69" t="s">
        <v>120</v>
      </c>
      <c r="G243" s="33" t="s">
        <v>121</v>
      </c>
      <c r="H243" s="40"/>
      <c r="I243" s="40"/>
      <c r="J243" s="114"/>
      <c r="K243" s="51">
        <v>57286000</v>
      </c>
      <c r="L243" s="40"/>
      <c r="M243" s="54"/>
      <c r="N243" s="54"/>
      <c r="O243" s="24"/>
      <c r="P243" s="24"/>
      <c r="Q243" s="24"/>
      <c r="R243" s="9"/>
      <c r="S243" s="9"/>
      <c r="T243" s="9"/>
      <c r="U243" s="43">
        <f>SUM(R243:T243)</f>
        <v>0</v>
      </c>
      <c r="V243" s="48"/>
      <c r="W243" s="48"/>
      <c r="X243" s="48"/>
      <c r="Y243" s="43">
        <f>SUM(V243:X243)</f>
        <v>0</v>
      </c>
      <c r="Z243" s="48"/>
      <c r="AA243" s="48"/>
      <c r="AB243" s="48"/>
      <c r="AC243" s="43">
        <f>SUM(Z239:AB239)</f>
        <v>0</v>
      </c>
      <c r="AD243" s="48"/>
      <c r="AE243" s="48"/>
      <c r="AF243" s="51">
        <v>57286000</v>
      </c>
      <c r="AG243" s="43">
        <f>SUM(AD243:AF243)</f>
        <v>57286000</v>
      </c>
      <c r="AH243" s="43">
        <f>SUM(U243,Y243,AC247,AG243)</f>
        <v>57286000</v>
      </c>
      <c r="AI243" s="59">
        <f>IF(ISERROR(AH243/$J$242),0,AH243/$J$242)</f>
        <v>0.20113336329419701</v>
      </c>
      <c r="AJ243" s="59">
        <f>IF(ISERROR(AH243/$AH$345),"-",AH243/$AH$345)</f>
        <v>3.39101580297657E-3</v>
      </c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</row>
    <row r="244" spans="1:106" ht="24.95" customHeight="1" outlineLevel="1">
      <c r="A244" s="26">
        <v>2</v>
      </c>
      <c r="B244" s="41"/>
      <c r="C244" s="41" t="s">
        <v>515</v>
      </c>
      <c r="D244" s="34">
        <v>45979</v>
      </c>
      <c r="E244" s="42" t="s">
        <v>516</v>
      </c>
      <c r="F244" s="69" t="s">
        <v>120</v>
      </c>
      <c r="G244" s="33" t="s">
        <v>121</v>
      </c>
      <c r="H244" s="40"/>
      <c r="I244" s="40"/>
      <c r="J244" s="114"/>
      <c r="K244" s="51">
        <v>42920000</v>
      </c>
      <c r="L244" s="40"/>
      <c r="M244" s="54"/>
      <c r="N244" s="54"/>
      <c r="O244" s="24"/>
      <c r="P244" s="24"/>
      <c r="Q244" s="24"/>
      <c r="R244" s="9"/>
      <c r="S244" s="9"/>
      <c r="T244" s="9"/>
      <c r="U244" s="43">
        <f>SUM(R244:T244)</f>
        <v>0</v>
      </c>
      <c r="V244" s="48"/>
      <c r="W244" s="48"/>
      <c r="X244" s="48"/>
      <c r="Y244" s="43">
        <f>SUM(V244:X244)</f>
        <v>0</v>
      </c>
      <c r="Z244" s="48"/>
      <c r="AA244" s="48"/>
      <c r="AB244" s="48"/>
      <c r="AC244" s="43">
        <f>SUM(Z240:AB240)</f>
        <v>0</v>
      </c>
      <c r="AD244" s="48"/>
      <c r="AE244" s="48"/>
      <c r="AF244" s="51">
        <v>42920000</v>
      </c>
      <c r="AG244" s="43">
        <f>SUM(AD244:AF244)</f>
        <v>42920000</v>
      </c>
      <c r="AH244" s="43">
        <f>SUM(U244,Y244,AC248,AG244)</f>
        <v>42920000</v>
      </c>
      <c r="AI244" s="59">
        <f>IF(ISERROR(AH244/$J$242),0,AH244/$J$242)</f>
        <v>0.15069378124824401</v>
      </c>
      <c r="AJ244" s="59">
        <f>IF(ISERROR(AH244/$AH$345),"-",AH244/$AH$345)</f>
        <v>2.54062769723413E-3</v>
      </c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</row>
    <row r="245" spans="1:106" ht="24.95" customHeight="1" outlineLevel="1">
      <c r="A245" s="26">
        <v>3</v>
      </c>
      <c r="B245" s="41"/>
      <c r="C245" s="41" t="s">
        <v>517</v>
      </c>
      <c r="D245" s="34">
        <v>45967</v>
      </c>
      <c r="E245" s="42" t="s">
        <v>518</v>
      </c>
      <c r="F245" s="69" t="s">
        <v>120</v>
      </c>
      <c r="G245" s="33" t="s">
        <v>121</v>
      </c>
      <c r="H245" s="40"/>
      <c r="I245" s="40"/>
      <c r="J245" s="114"/>
      <c r="K245" s="51">
        <v>55840000</v>
      </c>
      <c r="L245" s="40"/>
      <c r="M245" s="54"/>
      <c r="N245" s="54"/>
      <c r="O245" s="24"/>
      <c r="P245" s="24"/>
      <c r="Q245" s="24"/>
      <c r="R245" s="9"/>
      <c r="S245" s="9"/>
      <c r="T245" s="9"/>
      <c r="U245" s="43">
        <f>SUM(R245:T245)</f>
        <v>0</v>
      </c>
      <c r="V245" s="48"/>
      <c r="W245" s="48"/>
      <c r="X245" s="48"/>
      <c r="Y245" s="43">
        <f>SUM(V245:X245)</f>
        <v>0</v>
      </c>
      <c r="Z245" s="48"/>
      <c r="AA245" s="48"/>
      <c r="AB245" s="48"/>
      <c r="AC245" s="43">
        <f>SUM(Z241:AB241)</f>
        <v>0</v>
      </c>
      <c r="AD245" s="48"/>
      <c r="AE245" s="48"/>
      <c r="AF245" s="51">
        <v>55840000</v>
      </c>
      <c r="AG245" s="43">
        <f>SUM(AD245:AF245)</f>
        <v>55840000</v>
      </c>
      <c r="AH245" s="43">
        <f>SUM(U245,Y245,AC249,AG245)</f>
        <v>55840000</v>
      </c>
      <c r="AI245" s="59">
        <f>IF(ISERROR(AH245/$J$242),0,AH245/$J$242)</f>
        <v>0.19605640132576799</v>
      </c>
      <c r="AJ245" s="59">
        <f>IF(ISERROR(AH245/$AH$345),"-",AH245/$AH$345)</f>
        <v>3.3054205641555E-3</v>
      </c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</row>
    <row r="246" spans="1:106" ht="24.95" customHeight="1" outlineLevel="1">
      <c r="A246" s="26">
        <v>4</v>
      </c>
      <c r="B246" s="41"/>
      <c r="C246" s="41" t="s">
        <v>519</v>
      </c>
      <c r="D246" s="34">
        <v>45985</v>
      </c>
      <c r="E246" s="42" t="s">
        <v>520</v>
      </c>
      <c r="F246" s="69" t="s">
        <v>120</v>
      </c>
      <c r="G246" s="33" t="s">
        <v>121</v>
      </c>
      <c r="H246" s="40"/>
      <c r="I246" s="40"/>
      <c r="J246" s="114"/>
      <c r="K246" s="51">
        <v>80480000</v>
      </c>
      <c r="L246" s="40"/>
      <c r="M246" s="54"/>
      <c r="N246" s="54"/>
      <c r="O246" s="24"/>
      <c r="P246" s="24"/>
      <c r="Q246" s="24"/>
      <c r="R246" s="9"/>
      <c r="S246" s="9"/>
      <c r="T246" s="9"/>
      <c r="U246" s="43">
        <f>SUM(R246:T246)</f>
        <v>0</v>
      </c>
      <c r="V246" s="48"/>
      <c r="W246" s="48"/>
      <c r="X246" s="48"/>
      <c r="Y246" s="43">
        <f>SUM(V246:X246)</f>
        <v>0</v>
      </c>
      <c r="Z246" s="48"/>
      <c r="AA246" s="48"/>
      <c r="AB246" s="48"/>
      <c r="AC246" s="43">
        <f>SUM(Z242:AB242)</f>
        <v>0</v>
      </c>
      <c r="AD246" s="48"/>
      <c r="AE246" s="48"/>
      <c r="AF246" s="51">
        <v>80480000</v>
      </c>
      <c r="AG246" s="43">
        <f>SUM(AD246:AF246)</f>
        <v>80480000</v>
      </c>
      <c r="AH246" s="43">
        <f>SUM(U246,Y246,AC250,AG246)</f>
        <v>80480000</v>
      </c>
      <c r="AI246" s="59">
        <f>IF(ISERROR(AH246/$J$242),0,AH246/$J$242)</f>
        <v>0.28256839503398701</v>
      </c>
      <c r="AJ246" s="59">
        <f>IF(ISERROR(AH246/$AH$345),"-",AH246/$AH$345)</f>
        <v>4.7639729047857203E-3</v>
      </c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</row>
    <row r="247" spans="1:106" ht="24.95" customHeight="1" outlineLevel="1">
      <c r="A247" s="26">
        <v>5</v>
      </c>
      <c r="B247" s="41"/>
      <c r="C247" s="41" t="s">
        <v>521</v>
      </c>
      <c r="D247" s="34">
        <v>45967</v>
      </c>
      <c r="E247" s="42" t="s">
        <v>522</v>
      </c>
      <c r="F247" s="69" t="s">
        <v>120</v>
      </c>
      <c r="G247" s="33" t="s">
        <v>121</v>
      </c>
      <c r="H247" s="40"/>
      <c r="I247" s="40"/>
      <c r="J247" s="114"/>
      <c r="K247" s="51">
        <v>48290000</v>
      </c>
      <c r="L247" s="40"/>
      <c r="M247" s="54"/>
      <c r="N247" s="54"/>
      <c r="O247" s="24"/>
      <c r="P247" s="24"/>
      <c r="Q247" s="24"/>
      <c r="R247" s="9"/>
      <c r="S247" s="9"/>
      <c r="T247" s="9"/>
      <c r="U247" s="43">
        <f>SUM(R247:T247)</f>
        <v>0</v>
      </c>
      <c r="V247" s="48"/>
      <c r="W247" s="48"/>
      <c r="X247" s="48"/>
      <c r="Y247" s="43">
        <f>SUM(V247:X247)</f>
        <v>0</v>
      </c>
      <c r="Z247" s="48"/>
      <c r="AA247" s="48"/>
      <c r="AB247" s="48"/>
      <c r="AC247" s="43">
        <f>SUM(Z243:AB243)</f>
        <v>0</v>
      </c>
      <c r="AD247" s="48"/>
      <c r="AE247" s="48"/>
      <c r="AF247" s="51">
        <v>48290000</v>
      </c>
      <c r="AG247" s="43">
        <f>SUM(AD247:AF247)</f>
        <v>48290000</v>
      </c>
      <c r="AH247" s="43">
        <f>SUM(U247,Y247,AC251,AG247)</f>
        <v>48290000</v>
      </c>
      <c r="AI247" s="59">
        <f>IF(ISERROR(AH247/$J$242),0,AH247/$J$242)</f>
        <v>0.16954805909780299</v>
      </c>
      <c r="AJ247" s="59">
        <f>IF(ISERROR(AH247/$AH$345),"-",AH247/$AH$345)</f>
        <v>2.8585021318601198E-3</v>
      </c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</row>
    <row r="248" spans="1:106" s="19" customFormat="1" ht="24.95" customHeight="1">
      <c r="A248" s="117" t="s">
        <v>69</v>
      </c>
      <c r="B248" s="117"/>
      <c r="C248" s="117"/>
      <c r="D248" s="117"/>
      <c r="E248" s="117"/>
      <c r="F248" s="117"/>
      <c r="G248" s="117"/>
      <c r="H248" s="117"/>
      <c r="I248" s="117"/>
      <c r="J248" s="49">
        <f>+J242</f>
        <v>284816000</v>
      </c>
      <c r="K248" s="49">
        <f>SUM(K243:K247)</f>
        <v>284816000</v>
      </c>
      <c r="L248" s="29"/>
      <c r="M248" s="49">
        <f>SUM(M243:M247)</f>
        <v>0</v>
      </c>
      <c r="N248" s="49">
        <f>SUM(N243:N247)</f>
        <v>0</v>
      </c>
      <c r="O248" s="49">
        <f>SUM(O243:O247)</f>
        <v>0</v>
      </c>
      <c r="P248" s="50"/>
      <c r="Q248" s="56"/>
      <c r="R248" s="49">
        <f t="shared" ref="R248:AH248" si="79">SUM(R243:R247)</f>
        <v>0</v>
      </c>
      <c r="S248" s="49">
        <f t="shared" si="79"/>
        <v>0</v>
      </c>
      <c r="T248" s="49">
        <f t="shared" si="79"/>
        <v>0</v>
      </c>
      <c r="U248" s="49">
        <f t="shared" si="79"/>
        <v>0</v>
      </c>
      <c r="V248" s="49">
        <f t="shared" si="79"/>
        <v>0</v>
      </c>
      <c r="W248" s="49">
        <f t="shared" si="79"/>
        <v>0</v>
      </c>
      <c r="X248" s="49">
        <f t="shared" si="79"/>
        <v>0</v>
      </c>
      <c r="Y248" s="49">
        <f t="shared" si="79"/>
        <v>0</v>
      </c>
      <c r="Z248" s="49">
        <f t="shared" si="79"/>
        <v>0</v>
      </c>
      <c r="AA248" s="49">
        <f t="shared" si="79"/>
        <v>0</v>
      </c>
      <c r="AB248" s="49">
        <f t="shared" si="79"/>
        <v>0</v>
      </c>
      <c r="AC248" s="49">
        <f>SUM(AC244:AC247)</f>
        <v>0</v>
      </c>
      <c r="AD248" s="49">
        <f t="shared" si="79"/>
        <v>0</v>
      </c>
      <c r="AE248" s="49">
        <f t="shared" si="79"/>
        <v>0</v>
      </c>
      <c r="AF248" s="49">
        <f t="shared" si="79"/>
        <v>284816000</v>
      </c>
      <c r="AG248" s="49">
        <f t="shared" si="79"/>
        <v>284816000</v>
      </c>
      <c r="AH248" s="49">
        <f t="shared" si="79"/>
        <v>284816000</v>
      </c>
      <c r="AI248" s="61">
        <f>IF(ISERROR(AH248/J248),0,AH248/J248)</f>
        <v>1</v>
      </c>
      <c r="AJ248" s="61">
        <f>IF(ISERROR(AH248/$AH$345),0,AH248/$AH$345)</f>
        <v>1.6859539101012001E-2</v>
      </c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</row>
    <row r="249" spans="1:106" ht="24.95" customHeight="1">
      <c r="A249" s="118" t="s">
        <v>70</v>
      </c>
      <c r="B249" s="118"/>
      <c r="C249" s="118"/>
      <c r="D249" s="118"/>
      <c r="E249" s="118"/>
      <c r="F249" s="23"/>
      <c r="G249" s="24"/>
      <c r="H249" s="25"/>
      <c r="I249" s="25"/>
      <c r="J249" s="113">
        <v>85172200</v>
      </c>
      <c r="K249" s="43"/>
      <c r="L249" s="44"/>
      <c r="M249" s="45"/>
      <c r="N249" s="45"/>
      <c r="O249" s="45"/>
      <c r="P249" s="24"/>
      <c r="Q249" s="55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57"/>
      <c r="AJ249" s="58"/>
    </row>
    <row r="250" spans="1:106" ht="24.95" customHeight="1" outlineLevel="1">
      <c r="A250" s="26">
        <v>1</v>
      </c>
      <c r="B250" s="26"/>
      <c r="C250" s="41" t="s">
        <v>523</v>
      </c>
      <c r="D250" s="34">
        <v>45967</v>
      </c>
      <c r="E250" s="42" t="s">
        <v>524</v>
      </c>
      <c r="F250" s="69" t="s">
        <v>120</v>
      </c>
      <c r="G250" s="33" t="s">
        <v>121</v>
      </c>
      <c r="H250" s="28"/>
      <c r="I250" s="28"/>
      <c r="J250" s="114"/>
      <c r="K250" s="51">
        <v>85172200</v>
      </c>
      <c r="L250" s="42"/>
      <c r="M250" s="48"/>
      <c r="N250" s="48"/>
      <c r="O250" s="48"/>
      <c r="P250" s="27"/>
      <c r="Q250" s="27"/>
      <c r="R250" s="48"/>
      <c r="S250" s="48"/>
      <c r="T250" s="48"/>
      <c r="U250" s="43">
        <f>SUM(R250:T250)</f>
        <v>0</v>
      </c>
      <c r="V250" s="48"/>
      <c r="W250" s="48"/>
      <c r="X250" s="48"/>
      <c r="Y250" s="43">
        <f>SUM(V250:X250)</f>
        <v>0</v>
      </c>
      <c r="Z250" s="48"/>
      <c r="AA250" s="48"/>
      <c r="AB250" s="48"/>
      <c r="AC250" s="43">
        <f>SUM(Z250:AB250)</f>
        <v>0</v>
      </c>
      <c r="AD250" s="48"/>
      <c r="AE250" s="48"/>
      <c r="AF250" s="51">
        <v>85172200</v>
      </c>
      <c r="AG250" s="43">
        <f>SUM(AD250:AF250)</f>
        <v>85172200</v>
      </c>
      <c r="AH250" s="43">
        <f>SUM(U250,Y250,AC250,AG250)</f>
        <v>85172200</v>
      </c>
      <c r="AI250" s="59">
        <f>IF(ISERROR(AH250/J249),0,AH250/J249)</f>
        <v>1</v>
      </c>
      <c r="AJ250" s="59">
        <f>IF(ISERROR(AH250/$AH$345),"-",AH250/$AH$345)</f>
        <v>5.0417253111455004E-3</v>
      </c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</row>
    <row r="251" spans="1:106" ht="24.95" customHeight="1" outlineLevel="1">
      <c r="A251" s="26">
        <v>2</v>
      </c>
      <c r="B251" s="26"/>
      <c r="C251" s="27"/>
      <c r="D251" s="28"/>
      <c r="E251" s="27"/>
      <c r="F251" s="27"/>
      <c r="G251" s="27"/>
      <c r="H251" s="28"/>
      <c r="I251" s="28"/>
      <c r="J251" s="115"/>
      <c r="K251" s="47"/>
      <c r="L251" s="27"/>
      <c r="M251" s="48"/>
      <c r="N251" s="48"/>
      <c r="O251" s="48"/>
      <c r="P251" s="27"/>
      <c r="Q251" s="27"/>
      <c r="R251" s="48"/>
      <c r="S251" s="48"/>
      <c r="T251" s="48"/>
      <c r="U251" s="43">
        <f>SUM(R251:T251)</f>
        <v>0</v>
      </c>
      <c r="V251" s="48"/>
      <c r="W251" s="48"/>
      <c r="X251" s="48"/>
      <c r="Y251" s="43">
        <f>SUM(V251:X251)</f>
        <v>0</v>
      </c>
      <c r="Z251" s="48"/>
      <c r="AA251" s="48"/>
      <c r="AB251" s="48"/>
      <c r="AC251" s="43">
        <f>SUM(Z251:AB251)</f>
        <v>0</v>
      </c>
      <c r="AD251" s="48"/>
      <c r="AE251" s="48"/>
      <c r="AF251" s="48"/>
      <c r="AG251" s="43">
        <f>SUM(AD251:AF251)</f>
        <v>0</v>
      </c>
      <c r="AH251" s="43">
        <f>SUM(U251,Y251,AC251,AG251)</f>
        <v>0</v>
      </c>
      <c r="AI251" s="59">
        <f>IF(ISERROR(AH251/J251),0,AH251/J251)</f>
        <v>0</v>
      </c>
      <c r="AJ251" s="59">
        <f>IF(ISERROR(AH251/$AH$345),"-",AH251/$AH$345)</f>
        <v>0</v>
      </c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</row>
    <row r="252" spans="1:106" s="19" customFormat="1" ht="24.95" customHeight="1">
      <c r="A252" s="117" t="s">
        <v>71</v>
      </c>
      <c r="B252" s="117"/>
      <c r="C252" s="117"/>
      <c r="D252" s="117"/>
      <c r="E252" s="117"/>
      <c r="F252" s="117"/>
      <c r="G252" s="117"/>
      <c r="H252" s="117"/>
      <c r="I252" s="117"/>
      <c r="J252" s="49">
        <f>+J249</f>
        <v>85172200</v>
      </c>
      <c r="K252" s="49">
        <f>SUM(K250:K251)</f>
        <v>85172200</v>
      </c>
      <c r="L252" s="29"/>
      <c r="M252" s="49">
        <f>SUM(M250:M251)</f>
        <v>0</v>
      </c>
      <c r="N252" s="49">
        <f>SUM(N250:N251)</f>
        <v>0</v>
      </c>
      <c r="O252" s="49">
        <f>SUM(O250:O251)</f>
        <v>0</v>
      </c>
      <c r="P252" s="50"/>
      <c r="Q252" s="56"/>
      <c r="R252" s="49">
        <f t="shared" ref="R252:AH252" si="80">SUM(R250:R251)</f>
        <v>0</v>
      </c>
      <c r="S252" s="49">
        <f t="shared" si="80"/>
        <v>0</v>
      </c>
      <c r="T252" s="49">
        <f t="shared" si="80"/>
        <v>0</v>
      </c>
      <c r="U252" s="49">
        <f t="shared" si="80"/>
        <v>0</v>
      </c>
      <c r="V252" s="49">
        <f t="shared" si="80"/>
        <v>0</v>
      </c>
      <c r="W252" s="49">
        <f t="shared" si="80"/>
        <v>0</v>
      </c>
      <c r="X252" s="49">
        <f t="shared" si="80"/>
        <v>0</v>
      </c>
      <c r="Y252" s="49">
        <f t="shared" si="80"/>
        <v>0</v>
      </c>
      <c r="Z252" s="49">
        <f t="shared" si="80"/>
        <v>0</v>
      </c>
      <c r="AA252" s="49">
        <f t="shared" si="80"/>
        <v>0</v>
      </c>
      <c r="AB252" s="49">
        <f t="shared" si="80"/>
        <v>0</v>
      </c>
      <c r="AC252" s="49">
        <f t="shared" si="80"/>
        <v>0</v>
      </c>
      <c r="AD252" s="49">
        <f t="shared" si="80"/>
        <v>0</v>
      </c>
      <c r="AE252" s="49">
        <f t="shared" si="80"/>
        <v>0</v>
      </c>
      <c r="AF252" s="49">
        <f t="shared" si="80"/>
        <v>85172200</v>
      </c>
      <c r="AG252" s="49">
        <f t="shared" si="80"/>
        <v>85172200</v>
      </c>
      <c r="AH252" s="49">
        <f t="shared" si="80"/>
        <v>85172200</v>
      </c>
      <c r="AI252" s="61">
        <f>IF(ISERROR(AH252/J252),0,AH252/J252)</f>
        <v>1</v>
      </c>
      <c r="AJ252" s="61">
        <f>IF(ISERROR(AH252/$AH$345),0,AH252/$AH$345)</f>
        <v>5.0417253111455004E-3</v>
      </c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</row>
    <row r="253" spans="1:106" ht="24.95" customHeight="1">
      <c r="A253" s="118" t="s">
        <v>72</v>
      </c>
      <c r="B253" s="118"/>
      <c r="C253" s="118"/>
      <c r="D253" s="118"/>
      <c r="E253" s="118"/>
      <c r="F253" s="23"/>
      <c r="G253" s="24"/>
      <c r="H253" s="25"/>
      <c r="I253" s="25"/>
      <c r="J253" s="113">
        <v>540295000</v>
      </c>
      <c r="K253" s="43"/>
      <c r="L253" s="44"/>
      <c r="M253" s="45"/>
      <c r="N253" s="45"/>
      <c r="O253" s="45"/>
      <c r="P253" s="24"/>
      <c r="Q253" s="55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57"/>
      <c r="AJ253" s="58"/>
    </row>
    <row r="254" spans="1:106" ht="24.95" customHeight="1" outlineLevel="1">
      <c r="A254" s="26">
        <v>1</v>
      </c>
      <c r="B254" s="26"/>
      <c r="C254" s="41" t="s">
        <v>525</v>
      </c>
      <c r="D254" s="34">
        <v>45987</v>
      </c>
      <c r="E254" s="42" t="s">
        <v>526</v>
      </c>
      <c r="F254" s="69" t="s">
        <v>120</v>
      </c>
      <c r="G254" s="33" t="s">
        <v>121</v>
      </c>
      <c r="H254" s="28"/>
      <c r="I254" s="28"/>
      <c r="J254" s="114"/>
      <c r="K254" s="51">
        <v>44163370</v>
      </c>
      <c r="L254" s="27"/>
      <c r="M254" s="48"/>
      <c r="N254" s="48"/>
      <c r="O254" s="48"/>
      <c r="P254" s="27"/>
      <c r="Q254" s="27"/>
      <c r="R254" s="48"/>
      <c r="S254" s="48"/>
      <c r="T254" s="48"/>
      <c r="U254" s="43">
        <f>SUM(R254:T254)</f>
        <v>0</v>
      </c>
      <c r="V254" s="48"/>
      <c r="W254" s="48"/>
      <c r="X254" s="48"/>
      <c r="Y254" s="43">
        <f>SUM(V254:X254)</f>
        <v>0</v>
      </c>
      <c r="Z254" s="48"/>
      <c r="AA254" s="48"/>
      <c r="AB254" s="48"/>
      <c r="AC254" s="43">
        <f>SUM(Z254:AB254)</f>
        <v>0</v>
      </c>
      <c r="AD254" s="48"/>
      <c r="AE254" s="51">
        <v>44163370</v>
      </c>
      <c r="AF254" s="48"/>
      <c r="AG254" s="43">
        <f>SUM(AD254:AF254)</f>
        <v>44163370</v>
      </c>
      <c r="AH254" s="43">
        <f>SUM(U254,Y254,AC254,AG254)</f>
        <v>44163370</v>
      </c>
      <c r="AI254" s="59">
        <f>IF(ISERROR(AH254/$J$253),0,AH254/$J$253)</f>
        <v>8.1739364606372406E-2</v>
      </c>
      <c r="AJ254" s="59">
        <f>IF(ISERROR(AH254/$AH$345),"-",AH254/$AH$345)</f>
        <v>2.6142283556663298E-3</v>
      </c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</row>
    <row r="255" spans="1:106" ht="24.95" customHeight="1" outlineLevel="1">
      <c r="A255" s="26">
        <v>2</v>
      </c>
      <c r="B255" s="26"/>
      <c r="C255" s="41" t="s">
        <v>527</v>
      </c>
      <c r="D255" s="34">
        <v>45987</v>
      </c>
      <c r="E255" s="42" t="s">
        <v>528</v>
      </c>
      <c r="F255" s="69" t="s">
        <v>120</v>
      </c>
      <c r="G255" s="33" t="s">
        <v>121</v>
      </c>
      <c r="H255" s="28"/>
      <c r="I255" s="28"/>
      <c r="J255" s="114"/>
      <c r="K255" s="51">
        <v>44163370</v>
      </c>
      <c r="L255" s="27"/>
      <c r="M255" s="48"/>
      <c r="N255" s="48"/>
      <c r="O255" s="48"/>
      <c r="P255" s="27"/>
      <c r="Q255" s="27"/>
      <c r="R255" s="48"/>
      <c r="S255" s="48"/>
      <c r="T255" s="48"/>
      <c r="U255" s="43">
        <f t="shared" ref="U255:U264" si="81">SUM(R255:T255)</f>
        <v>0</v>
      </c>
      <c r="V255" s="48"/>
      <c r="W255" s="48"/>
      <c r="X255" s="48"/>
      <c r="Y255" s="43">
        <f t="shared" ref="Y255:Y264" si="82">SUM(V255:X255)</f>
        <v>0</v>
      </c>
      <c r="Z255" s="48"/>
      <c r="AA255" s="48"/>
      <c r="AB255" s="48"/>
      <c r="AC255" s="43">
        <f t="shared" ref="AC255:AC264" si="83">SUM(Z255:AB255)</f>
        <v>0</v>
      </c>
      <c r="AD255" s="48"/>
      <c r="AE255" s="51">
        <v>44163370</v>
      </c>
      <c r="AF255" s="48"/>
      <c r="AG255" s="43">
        <f t="shared" ref="AG255:AG264" si="84">SUM(AD255:AF255)</f>
        <v>44163370</v>
      </c>
      <c r="AH255" s="43">
        <f t="shared" ref="AH255:AH264" si="85">SUM(U255,Y255,AC255,AG255)</f>
        <v>44163370</v>
      </c>
      <c r="AI255" s="59">
        <f t="shared" ref="AI255:AI264" si="86">IF(ISERROR(AH255/$J$253),0,AH255/$J$253)</f>
        <v>8.1739364606372406E-2</v>
      </c>
      <c r="AJ255" s="59">
        <f t="shared" ref="AJ255:AJ264" si="87">IF(ISERROR(AH255/$AH$345),"-",AH255/$AH$345)</f>
        <v>2.6142283556663298E-3</v>
      </c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</row>
    <row r="256" spans="1:106" ht="24.95" customHeight="1" outlineLevel="1">
      <c r="A256" s="26">
        <v>3</v>
      </c>
      <c r="B256" s="26"/>
      <c r="C256" s="41" t="s">
        <v>529</v>
      </c>
      <c r="D256" s="34">
        <v>45987</v>
      </c>
      <c r="E256" s="42" t="s">
        <v>530</v>
      </c>
      <c r="F256" s="69" t="s">
        <v>120</v>
      </c>
      <c r="G256" s="33" t="s">
        <v>121</v>
      </c>
      <c r="H256" s="28"/>
      <c r="I256" s="28"/>
      <c r="J256" s="114"/>
      <c r="K256" s="51">
        <v>55204213</v>
      </c>
      <c r="L256" s="27"/>
      <c r="M256" s="48"/>
      <c r="N256" s="48"/>
      <c r="O256" s="48"/>
      <c r="P256" s="27"/>
      <c r="Q256" s="27"/>
      <c r="R256" s="48"/>
      <c r="S256" s="48"/>
      <c r="T256" s="48"/>
      <c r="U256" s="43">
        <f t="shared" si="81"/>
        <v>0</v>
      </c>
      <c r="V256" s="48"/>
      <c r="W256" s="48"/>
      <c r="X256" s="48"/>
      <c r="Y256" s="43">
        <f t="shared" si="82"/>
        <v>0</v>
      </c>
      <c r="Z256" s="48"/>
      <c r="AA256" s="48"/>
      <c r="AB256" s="48"/>
      <c r="AC256" s="43">
        <f t="shared" si="83"/>
        <v>0</v>
      </c>
      <c r="AD256" s="48"/>
      <c r="AE256" s="51">
        <v>55204213</v>
      </c>
      <c r="AF256" s="48"/>
      <c r="AG256" s="43">
        <f t="shared" si="84"/>
        <v>55204213</v>
      </c>
      <c r="AH256" s="43">
        <f t="shared" si="85"/>
        <v>55204213</v>
      </c>
      <c r="AI256" s="59">
        <f t="shared" si="86"/>
        <v>0.102174206683386</v>
      </c>
      <c r="AJ256" s="59">
        <f t="shared" si="87"/>
        <v>3.26778547418016E-3</v>
      </c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</row>
    <row r="257" spans="1:106" ht="24.95" customHeight="1" outlineLevel="1">
      <c r="A257" s="26">
        <v>4</v>
      </c>
      <c r="B257" s="26"/>
      <c r="C257" s="41" t="s">
        <v>531</v>
      </c>
      <c r="D257" s="34">
        <v>45987</v>
      </c>
      <c r="E257" s="42" t="s">
        <v>532</v>
      </c>
      <c r="F257" s="69" t="s">
        <v>120</v>
      </c>
      <c r="G257" s="33" t="s">
        <v>121</v>
      </c>
      <c r="H257" s="28"/>
      <c r="I257" s="28"/>
      <c r="J257" s="114"/>
      <c r="K257" s="51">
        <v>55204213</v>
      </c>
      <c r="L257" s="27"/>
      <c r="M257" s="48"/>
      <c r="N257" s="48"/>
      <c r="O257" s="48"/>
      <c r="P257" s="27"/>
      <c r="Q257" s="27"/>
      <c r="R257" s="48"/>
      <c r="S257" s="48"/>
      <c r="T257" s="48"/>
      <c r="U257" s="43">
        <f t="shared" si="81"/>
        <v>0</v>
      </c>
      <c r="V257" s="48"/>
      <c r="W257" s="48"/>
      <c r="X257" s="48"/>
      <c r="Y257" s="43">
        <f t="shared" si="82"/>
        <v>0</v>
      </c>
      <c r="Z257" s="48"/>
      <c r="AA257" s="48"/>
      <c r="AB257" s="48"/>
      <c r="AC257" s="43">
        <f t="shared" si="83"/>
        <v>0</v>
      </c>
      <c r="AD257" s="48"/>
      <c r="AE257" s="51">
        <v>55204213</v>
      </c>
      <c r="AF257" s="48"/>
      <c r="AG257" s="43">
        <f t="shared" si="84"/>
        <v>55204213</v>
      </c>
      <c r="AH257" s="43">
        <f t="shared" si="85"/>
        <v>55204213</v>
      </c>
      <c r="AI257" s="59">
        <f t="shared" si="86"/>
        <v>0.102174206683386</v>
      </c>
      <c r="AJ257" s="59">
        <f t="shared" si="87"/>
        <v>3.26778547418016E-3</v>
      </c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</row>
    <row r="258" spans="1:106" ht="24.95" customHeight="1" outlineLevel="1">
      <c r="A258" s="26">
        <v>5</v>
      </c>
      <c r="B258" s="26"/>
      <c r="C258" s="41" t="s">
        <v>533</v>
      </c>
      <c r="D258" s="34">
        <v>45987</v>
      </c>
      <c r="E258" s="42" t="s">
        <v>534</v>
      </c>
      <c r="F258" s="69" t="s">
        <v>120</v>
      </c>
      <c r="G258" s="33" t="s">
        <v>121</v>
      </c>
      <c r="H258" s="28"/>
      <c r="I258" s="28"/>
      <c r="J258" s="114"/>
      <c r="K258" s="51">
        <v>49683792</v>
      </c>
      <c r="L258" s="27"/>
      <c r="M258" s="48"/>
      <c r="N258" s="48"/>
      <c r="O258" s="48"/>
      <c r="P258" s="27"/>
      <c r="Q258" s="27"/>
      <c r="R258" s="48"/>
      <c r="S258" s="48"/>
      <c r="T258" s="48"/>
      <c r="U258" s="43">
        <f t="shared" si="81"/>
        <v>0</v>
      </c>
      <c r="V258" s="48"/>
      <c r="W258" s="48"/>
      <c r="X258" s="48"/>
      <c r="Y258" s="43">
        <f t="shared" si="82"/>
        <v>0</v>
      </c>
      <c r="Z258" s="48"/>
      <c r="AA258" s="48"/>
      <c r="AB258" s="48"/>
      <c r="AC258" s="43">
        <f t="shared" si="83"/>
        <v>0</v>
      </c>
      <c r="AD258" s="48"/>
      <c r="AE258" s="51">
        <v>49683792</v>
      </c>
      <c r="AF258" s="48"/>
      <c r="AG258" s="43">
        <f t="shared" si="84"/>
        <v>49683792</v>
      </c>
      <c r="AH258" s="43">
        <f t="shared" si="85"/>
        <v>49683792</v>
      </c>
      <c r="AI258" s="59">
        <f t="shared" si="86"/>
        <v>9.1956786570299598E-2</v>
      </c>
      <c r="AJ258" s="59">
        <f t="shared" si="87"/>
        <v>2.9410069445204899E-3</v>
      </c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</row>
    <row r="259" spans="1:106" ht="24.95" customHeight="1" outlineLevel="1">
      <c r="A259" s="26">
        <v>6</v>
      </c>
      <c r="B259" s="26"/>
      <c r="C259" s="41" t="s">
        <v>535</v>
      </c>
      <c r="D259" s="34">
        <v>45987</v>
      </c>
      <c r="E259" s="42" t="s">
        <v>536</v>
      </c>
      <c r="F259" s="69" t="s">
        <v>120</v>
      </c>
      <c r="G259" s="33" t="s">
        <v>121</v>
      </c>
      <c r="H259" s="28"/>
      <c r="I259" s="28"/>
      <c r="J259" s="114"/>
      <c r="K259" s="51">
        <v>43831000</v>
      </c>
      <c r="L259" s="27"/>
      <c r="M259" s="48"/>
      <c r="N259" s="48"/>
      <c r="O259" s="48"/>
      <c r="P259" s="27"/>
      <c r="Q259" s="27"/>
      <c r="R259" s="48"/>
      <c r="S259" s="48"/>
      <c r="T259" s="48"/>
      <c r="U259" s="43">
        <f t="shared" si="81"/>
        <v>0</v>
      </c>
      <c r="V259" s="48"/>
      <c r="W259" s="48"/>
      <c r="X259" s="48"/>
      <c r="Y259" s="43">
        <f t="shared" si="82"/>
        <v>0</v>
      </c>
      <c r="Z259" s="48"/>
      <c r="AA259" s="48"/>
      <c r="AB259" s="48"/>
      <c r="AC259" s="43">
        <f t="shared" si="83"/>
        <v>0</v>
      </c>
      <c r="AD259" s="48"/>
      <c r="AE259" s="51">
        <v>43831000</v>
      </c>
      <c r="AF259" s="48"/>
      <c r="AG259" s="43">
        <f t="shared" si="84"/>
        <v>43831000</v>
      </c>
      <c r="AH259" s="43">
        <f t="shared" si="85"/>
        <v>43831000</v>
      </c>
      <c r="AI259" s="59">
        <f t="shared" si="86"/>
        <v>8.1124200668153498E-2</v>
      </c>
      <c r="AJ259" s="59">
        <f t="shared" si="87"/>
        <v>2.5945538815813E-3</v>
      </c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</row>
    <row r="260" spans="1:106" ht="24.95" customHeight="1" outlineLevel="1">
      <c r="A260" s="26">
        <v>7</v>
      </c>
      <c r="B260" s="26"/>
      <c r="C260" s="41" t="s">
        <v>537</v>
      </c>
      <c r="D260" s="34">
        <v>45987</v>
      </c>
      <c r="E260" s="42" t="s">
        <v>538</v>
      </c>
      <c r="F260" s="69" t="s">
        <v>120</v>
      </c>
      <c r="G260" s="33" t="s">
        <v>121</v>
      </c>
      <c r="H260" s="28"/>
      <c r="I260" s="28"/>
      <c r="J260" s="114"/>
      <c r="K260" s="51">
        <v>44163370</v>
      </c>
      <c r="L260" s="27"/>
      <c r="M260" s="48"/>
      <c r="N260" s="48"/>
      <c r="O260" s="48"/>
      <c r="P260" s="27"/>
      <c r="Q260" s="27"/>
      <c r="R260" s="48"/>
      <c r="S260" s="48"/>
      <c r="T260" s="48"/>
      <c r="U260" s="43">
        <f t="shared" si="81"/>
        <v>0</v>
      </c>
      <c r="V260" s="48"/>
      <c r="W260" s="48"/>
      <c r="X260" s="48"/>
      <c r="Y260" s="43">
        <f t="shared" si="82"/>
        <v>0</v>
      </c>
      <c r="Z260" s="48"/>
      <c r="AA260" s="48"/>
      <c r="AB260" s="48"/>
      <c r="AC260" s="43">
        <f t="shared" si="83"/>
        <v>0</v>
      </c>
      <c r="AD260" s="48"/>
      <c r="AE260" s="51">
        <v>44163370</v>
      </c>
      <c r="AF260" s="48"/>
      <c r="AG260" s="43">
        <f t="shared" si="84"/>
        <v>44163370</v>
      </c>
      <c r="AH260" s="43">
        <f t="shared" si="85"/>
        <v>44163370</v>
      </c>
      <c r="AI260" s="59">
        <f t="shared" si="86"/>
        <v>8.1739364606372406E-2</v>
      </c>
      <c r="AJ260" s="59">
        <f t="shared" si="87"/>
        <v>2.6142283556663298E-3</v>
      </c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</row>
    <row r="261" spans="1:106" ht="24.95" customHeight="1" outlineLevel="1">
      <c r="A261" s="26">
        <v>8</v>
      </c>
      <c r="B261" s="26"/>
      <c r="C261" s="41" t="s">
        <v>539</v>
      </c>
      <c r="D261" s="34">
        <v>45987</v>
      </c>
      <c r="E261" s="42" t="s">
        <v>540</v>
      </c>
      <c r="F261" s="69" t="s">
        <v>120</v>
      </c>
      <c r="G261" s="33" t="s">
        <v>121</v>
      </c>
      <c r="H261" s="28"/>
      <c r="I261" s="28"/>
      <c r="J261" s="114"/>
      <c r="K261" s="51">
        <v>49683792</v>
      </c>
      <c r="L261" s="27"/>
      <c r="M261" s="48"/>
      <c r="N261" s="48"/>
      <c r="O261" s="48"/>
      <c r="P261" s="27"/>
      <c r="Q261" s="27"/>
      <c r="R261" s="48"/>
      <c r="S261" s="48"/>
      <c r="T261" s="48"/>
      <c r="U261" s="43">
        <f t="shared" si="81"/>
        <v>0</v>
      </c>
      <c r="V261" s="48"/>
      <c r="W261" s="48"/>
      <c r="X261" s="48"/>
      <c r="Y261" s="43">
        <f t="shared" si="82"/>
        <v>0</v>
      </c>
      <c r="Z261" s="48"/>
      <c r="AA261" s="48"/>
      <c r="AB261" s="48"/>
      <c r="AC261" s="43">
        <f t="shared" si="83"/>
        <v>0</v>
      </c>
      <c r="AD261" s="48"/>
      <c r="AE261" s="51">
        <v>49683792</v>
      </c>
      <c r="AF261" s="48"/>
      <c r="AG261" s="43">
        <f t="shared" si="84"/>
        <v>49683792</v>
      </c>
      <c r="AH261" s="43">
        <f t="shared" si="85"/>
        <v>49683792</v>
      </c>
      <c r="AI261" s="59">
        <f t="shared" si="86"/>
        <v>9.1956786570299598E-2</v>
      </c>
      <c r="AJ261" s="59">
        <f t="shared" si="87"/>
        <v>2.9410069445204899E-3</v>
      </c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</row>
    <row r="262" spans="1:106" ht="24.95" customHeight="1" outlineLevel="1">
      <c r="A262" s="26">
        <v>9</v>
      </c>
      <c r="B262" s="26"/>
      <c r="C262" s="41" t="s">
        <v>541</v>
      </c>
      <c r="D262" s="34">
        <v>45987</v>
      </c>
      <c r="E262" s="42" t="s">
        <v>542</v>
      </c>
      <c r="F262" s="69" t="s">
        <v>120</v>
      </c>
      <c r="G262" s="33" t="s">
        <v>121</v>
      </c>
      <c r="H262" s="28"/>
      <c r="I262" s="28"/>
      <c r="J262" s="114"/>
      <c r="K262" s="51">
        <v>49683792</v>
      </c>
      <c r="L262" s="27"/>
      <c r="M262" s="48"/>
      <c r="N262" s="48"/>
      <c r="O262" s="48"/>
      <c r="P262" s="27"/>
      <c r="Q262" s="27"/>
      <c r="R262" s="48"/>
      <c r="S262" s="48"/>
      <c r="T262" s="48"/>
      <c r="U262" s="43">
        <f t="shared" si="81"/>
        <v>0</v>
      </c>
      <c r="V262" s="48"/>
      <c r="W262" s="48"/>
      <c r="X262" s="48"/>
      <c r="Y262" s="43">
        <f t="shared" si="82"/>
        <v>0</v>
      </c>
      <c r="Z262" s="48"/>
      <c r="AA262" s="48"/>
      <c r="AB262" s="48"/>
      <c r="AC262" s="43">
        <f t="shared" si="83"/>
        <v>0</v>
      </c>
      <c r="AD262" s="48"/>
      <c r="AE262" s="51">
        <v>49683792</v>
      </c>
      <c r="AF262" s="48"/>
      <c r="AG262" s="43">
        <f t="shared" si="84"/>
        <v>49683792</v>
      </c>
      <c r="AH262" s="43">
        <f t="shared" si="85"/>
        <v>49683792</v>
      </c>
      <c r="AI262" s="59">
        <f t="shared" si="86"/>
        <v>9.1956786570299598E-2</v>
      </c>
      <c r="AJ262" s="59">
        <f t="shared" si="87"/>
        <v>2.9410069445204899E-3</v>
      </c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</row>
    <row r="263" spans="1:106" ht="24.95" customHeight="1" outlineLevel="1">
      <c r="A263" s="26">
        <v>10</v>
      </c>
      <c r="B263" s="26"/>
      <c r="C263" s="41" t="s">
        <v>543</v>
      </c>
      <c r="D263" s="34">
        <v>45987</v>
      </c>
      <c r="E263" s="42" t="s">
        <v>544</v>
      </c>
      <c r="F263" s="69" t="s">
        <v>120</v>
      </c>
      <c r="G263" s="33" t="s">
        <v>121</v>
      </c>
      <c r="H263" s="28"/>
      <c r="I263" s="28"/>
      <c r="J263" s="114"/>
      <c r="K263" s="51">
        <v>55204213</v>
      </c>
      <c r="L263" s="27"/>
      <c r="M263" s="48"/>
      <c r="N263" s="48"/>
      <c r="O263" s="48"/>
      <c r="P263" s="27"/>
      <c r="Q263" s="27"/>
      <c r="R263" s="48"/>
      <c r="S263" s="48"/>
      <c r="T263" s="48"/>
      <c r="U263" s="43">
        <f t="shared" si="81"/>
        <v>0</v>
      </c>
      <c r="V263" s="48"/>
      <c r="W263" s="48"/>
      <c r="X263" s="48"/>
      <c r="Y263" s="43">
        <f t="shared" si="82"/>
        <v>0</v>
      </c>
      <c r="Z263" s="48"/>
      <c r="AA263" s="48"/>
      <c r="AB263" s="48"/>
      <c r="AC263" s="43">
        <f t="shared" si="83"/>
        <v>0</v>
      </c>
      <c r="AD263" s="48"/>
      <c r="AE263" s="51">
        <v>55204213</v>
      </c>
      <c r="AF263" s="48"/>
      <c r="AG263" s="43">
        <f t="shared" si="84"/>
        <v>55204213</v>
      </c>
      <c r="AH263" s="43">
        <f t="shared" si="85"/>
        <v>55204213</v>
      </c>
      <c r="AI263" s="59">
        <f t="shared" si="86"/>
        <v>0.102174206683386</v>
      </c>
      <c r="AJ263" s="59">
        <f t="shared" si="87"/>
        <v>3.26778547418016E-3</v>
      </c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</row>
    <row r="264" spans="1:106" ht="24.95" customHeight="1" outlineLevel="1">
      <c r="A264" s="26">
        <v>11</v>
      </c>
      <c r="B264" s="26"/>
      <c r="C264" s="41" t="s">
        <v>545</v>
      </c>
      <c r="D264" s="34">
        <v>45987</v>
      </c>
      <c r="E264" s="42" t="s">
        <v>546</v>
      </c>
      <c r="F264" s="69" t="s">
        <v>120</v>
      </c>
      <c r="G264" s="33" t="s">
        <v>121</v>
      </c>
      <c r="H264" s="28"/>
      <c r="I264" s="28"/>
      <c r="J264" s="114"/>
      <c r="K264" s="51">
        <v>49309875</v>
      </c>
      <c r="L264" s="27"/>
      <c r="M264" s="48"/>
      <c r="N264" s="48"/>
      <c r="O264" s="48"/>
      <c r="P264" s="27"/>
      <c r="Q264" s="27"/>
      <c r="R264" s="48"/>
      <c r="S264" s="48"/>
      <c r="T264" s="48"/>
      <c r="U264" s="43">
        <f t="shared" si="81"/>
        <v>0</v>
      </c>
      <c r="V264" s="48"/>
      <c r="W264" s="48"/>
      <c r="X264" s="48"/>
      <c r="Y264" s="43">
        <f t="shared" si="82"/>
        <v>0</v>
      </c>
      <c r="Z264" s="48"/>
      <c r="AA264" s="48"/>
      <c r="AB264" s="48"/>
      <c r="AC264" s="43">
        <f t="shared" si="83"/>
        <v>0</v>
      </c>
      <c r="AD264" s="48"/>
      <c r="AE264" s="51">
        <v>49309875</v>
      </c>
      <c r="AF264" s="48"/>
      <c r="AG264" s="43">
        <f t="shared" si="84"/>
        <v>49309875</v>
      </c>
      <c r="AH264" s="43">
        <f t="shared" si="85"/>
        <v>49309875</v>
      </c>
      <c r="AI264" s="59">
        <f t="shared" si="86"/>
        <v>9.1264725751672701E-2</v>
      </c>
      <c r="AJ264" s="59">
        <f t="shared" si="87"/>
        <v>2.91887311677896E-3</v>
      </c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</row>
    <row r="265" spans="1:106" s="19" customFormat="1" ht="24.95" customHeight="1">
      <c r="A265" s="117" t="s">
        <v>73</v>
      </c>
      <c r="B265" s="117"/>
      <c r="C265" s="117"/>
      <c r="D265" s="117"/>
      <c r="E265" s="117"/>
      <c r="F265" s="117"/>
      <c r="G265" s="117"/>
      <c r="H265" s="117"/>
      <c r="I265" s="117"/>
      <c r="J265" s="49">
        <f>+J253</f>
        <v>540295000</v>
      </c>
      <c r="K265" s="49">
        <f>SUM(K254:K264)</f>
        <v>540295000</v>
      </c>
      <c r="L265" s="29"/>
      <c r="M265" s="49">
        <f>SUM(M254:M264)</f>
        <v>0</v>
      </c>
      <c r="N265" s="49">
        <f>SUM(N254:N264)</f>
        <v>0</v>
      </c>
      <c r="O265" s="49">
        <f>SUM(O254:O264)</f>
        <v>0</v>
      </c>
      <c r="P265" s="50"/>
      <c r="Q265" s="56"/>
      <c r="R265" s="49">
        <f t="shared" ref="R265:AH265" si="88">SUM(R254:R264)</f>
        <v>0</v>
      </c>
      <c r="S265" s="49">
        <f t="shared" si="88"/>
        <v>0</v>
      </c>
      <c r="T265" s="49">
        <f t="shared" si="88"/>
        <v>0</v>
      </c>
      <c r="U265" s="49">
        <f t="shared" si="88"/>
        <v>0</v>
      </c>
      <c r="V265" s="49">
        <f t="shared" si="88"/>
        <v>0</v>
      </c>
      <c r="W265" s="49">
        <f t="shared" si="88"/>
        <v>0</v>
      </c>
      <c r="X265" s="49">
        <f t="shared" si="88"/>
        <v>0</v>
      </c>
      <c r="Y265" s="49">
        <f t="shared" si="88"/>
        <v>0</v>
      </c>
      <c r="Z265" s="49">
        <f t="shared" si="88"/>
        <v>0</v>
      </c>
      <c r="AA265" s="49">
        <f t="shared" si="88"/>
        <v>0</v>
      </c>
      <c r="AB265" s="49">
        <f t="shared" si="88"/>
        <v>0</v>
      </c>
      <c r="AC265" s="49">
        <f t="shared" si="88"/>
        <v>0</v>
      </c>
      <c r="AD265" s="49">
        <f t="shared" si="88"/>
        <v>0</v>
      </c>
      <c r="AE265" s="49">
        <f t="shared" si="88"/>
        <v>540295000</v>
      </c>
      <c r="AF265" s="49">
        <f t="shared" si="88"/>
        <v>0</v>
      </c>
      <c r="AG265" s="49">
        <f t="shared" si="88"/>
        <v>540295000</v>
      </c>
      <c r="AH265" s="49">
        <f t="shared" si="88"/>
        <v>540295000</v>
      </c>
      <c r="AI265" s="61">
        <f>IF(ISERROR(AH265/J265),0,AH265/J265)</f>
        <v>1</v>
      </c>
      <c r="AJ265" s="61">
        <f>IF(ISERROR(AH265/$AH$345),0,AH265/$AH$345)</f>
        <v>3.1982489321461201E-2</v>
      </c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</row>
    <row r="266" spans="1:106" ht="24.95" customHeight="1">
      <c r="A266" s="118" t="s">
        <v>74</v>
      </c>
      <c r="B266" s="118"/>
      <c r="C266" s="118"/>
      <c r="D266" s="118"/>
      <c r="E266" s="118"/>
      <c r="F266" s="23"/>
      <c r="G266" s="24"/>
      <c r="H266" s="25"/>
      <c r="I266" s="25"/>
      <c r="J266" s="113">
        <v>137605300</v>
      </c>
      <c r="K266" s="43"/>
      <c r="L266" s="44"/>
      <c r="M266" s="45"/>
      <c r="N266" s="45"/>
      <c r="O266" s="45"/>
      <c r="P266" s="24"/>
      <c r="Q266" s="55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57"/>
      <c r="AJ266" s="58"/>
    </row>
    <row r="267" spans="1:106" ht="24.95" customHeight="1" outlineLevel="1">
      <c r="A267" s="26">
        <v>1</v>
      </c>
      <c r="B267" s="26"/>
      <c r="C267" s="41" t="s">
        <v>547</v>
      </c>
      <c r="D267" s="34"/>
      <c r="E267" s="27" t="s">
        <v>548</v>
      </c>
      <c r="F267" s="37" t="s">
        <v>120</v>
      </c>
      <c r="G267" s="33" t="s">
        <v>121</v>
      </c>
      <c r="H267" s="28"/>
      <c r="I267" s="28"/>
      <c r="J267" s="114"/>
      <c r="K267" s="51">
        <v>44796300</v>
      </c>
      <c r="L267" s="27"/>
      <c r="M267" s="48"/>
      <c r="N267" s="48"/>
      <c r="O267" s="48"/>
      <c r="P267" s="27"/>
      <c r="Q267" s="27"/>
      <c r="R267" s="48"/>
      <c r="S267" s="48"/>
      <c r="T267" s="48"/>
      <c r="U267" s="43">
        <f>SUM(R267:T267)</f>
        <v>0</v>
      </c>
      <c r="V267" s="48">
        <v>44796300</v>
      </c>
      <c r="W267" s="48"/>
      <c r="X267" s="48"/>
      <c r="Y267" s="43">
        <f>SUM(V267:X267)</f>
        <v>44796300</v>
      </c>
      <c r="Z267" s="48"/>
      <c r="AA267" s="48"/>
      <c r="AB267" s="48"/>
      <c r="AC267" s="43">
        <f>SUM(Z267:AB267)</f>
        <v>0</v>
      </c>
      <c r="AD267" s="48"/>
      <c r="AE267" s="48"/>
      <c r="AF267" s="48"/>
      <c r="AG267" s="43">
        <f>SUM(AD267:AF267)</f>
        <v>0</v>
      </c>
      <c r="AH267" s="43">
        <f>SUM(U267,Y267,AC267,AG267)</f>
        <v>44796300</v>
      </c>
      <c r="AI267" s="59">
        <f>IF(ISERROR(AH267/J266),0,AH267/J266)</f>
        <v>0.325541966770175</v>
      </c>
      <c r="AJ267" s="59">
        <f>IF(ISERROR(AH267/$AH$345),"-",AH267/$AH$345)</f>
        <v>2.6516943269713298E-3</v>
      </c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</row>
    <row r="268" spans="1:106" ht="24.95" customHeight="1" outlineLevel="1">
      <c r="A268" s="26">
        <v>2</v>
      </c>
      <c r="B268" s="26"/>
      <c r="C268" s="41" t="s">
        <v>549</v>
      </c>
      <c r="D268" s="34">
        <v>46013</v>
      </c>
      <c r="E268" s="27" t="s">
        <v>550</v>
      </c>
      <c r="F268" s="37" t="s">
        <v>120</v>
      </c>
      <c r="G268" s="33" t="s">
        <v>121</v>
      </c>
      <c r="H268" s="28"/>
      <c r="I268" s="28"/>
      <c r="J268" s="115"/>
      <c r="K268" s="51">
        <v>92809000</v>
      </c>
      <c r="L268" s="27"/>
      <c r="M268" s="48"/>
      <c r="N268" s="48"/>
      <c r="O268" s="48"/>
      <c r="P268" s="27"/>
      <c r="Q268" s="27"/>
      <c r="R268" s="48"/>
      <c r="S268" s="48"/>
      <c r="T268" s="48"/>
      <c r="U268" s="43">
        <f>SUM(R268:T268)</f>
        <v>0</v>
      </c>
      <c r="V268" s="48"/>
      <c r="W268" s="48"/>
      <c r="X268" s="48"/>
      <c r="Y268" s="43">
        <f>SUM(V268:X268)</f>
        <v>0</v>
      </c>
      <c r="Z268" s="48"/>
      <c r="AA268" s="48"/>
      <c r="AB268" s="48"/>
      <c r="AC268" s="43">
        <f>SUM(Z268:AB268)</f>
        <v>0</v>
      </c>
      <c r="AD268" s="48"/>
      <c r="AE268" s="48"/>
      <c r="AF268" s="48">
        <v>92809000</v>
      </c>
      <c r="AG268" s="43">
        <f>SUM(AD268:AF268)</f>
        <v>92809000</v>
      </c>
      <c r="AH268" s="43">
        <f>SUM(U268,Y268,AC268,AG268)</f>
        <v>92809000</v>
      </c>
      <c r="AI268" s="59">
        <f>IF(ISERROR(AH268/J266),0,AH268/J266)</f>
        <v>0.674458033229825</v>
      </c>
      <c r="AJ268" s="59">
        <f>IF(ISERROR(AH268/$AH$345),"-",AH268/$AH$345)</f>
        <v>5.4937818255499198E-3</v>
      </c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</row>
    <row r="269" spans="1:106" s="19" customFormat="1" ht="24.95" customHeight="1">
      <c r="A269" s="117" t="s">
        <v>75</v>
      </c>
      <c r="B269" s="117"/>
      <c r="C269" s="117"/>
      <c r="D269" s="117"/>
      <c r="E269" s="117"/>
      <c r="F269" s="117"/>
      <c r="G269" s="117"/>
      <c r="H269" s="117"/>
      <c r="I269" s="117"/>
      <c r="J269" s="49">
        <f>SUM(J266:J268)</f>
        <v>137605300</v>
      </c>
      <c r="K269" s="49">
        <f>SUM(K267:K268)</f>
        <v>137605300</v>
      </c>
      <c r="L269" s="29"/>
      <c r="M269" s="49">
        <f>SUM(M267:M268)</f>
        <v>0</v>
      </c>
      <c r="N269" s="49">
        <f>SUM(N267:N268)</f>
        <v>0</v>
      </c>
      <c r="O269" s="49">
        <f>SUM(O267:O268)</f>
        <v>0</v>
      </c>
      <c r="P269" s="50"/>
      <c r="Q269" s="56"/>
      <c r="R269" s="49">
        <f t="shared" ref="R269:AH269" si="89">SUM(R267:R268)</f>
        <v>0</v>
      </c>
      <c r="S269" s="49">
        <f t="shared" si="89"/>
        <v>0</v>
      </c>
      <c r="T269" s="49">
        <f t="shared" si="89"/>
        <v>0</v>
      </c>
      <c r="U269" s="49">
        <f t="shared" si="89"/>
        <v>0</v>
      </c>
      <c r="V269" s="49">
        <f t="shared" si="89"/>
        <v>44796300</v>
      </c>
      <c r="W269" s="49">
        <f t="shared" si="89"/>
        <v>0</v>
      </c>
      <c r="X269" s="49">
        <f t="shared" si="89"/>
        <v>0</v>
      </c>
      <c r="Y269" s="49">
        <f t="shared" si="89"/>
        <v>44796300</v>
      </c>
      <c r="Z269" s="49">
        <f t="shared" si="89"/>
        <v>0</v>
      </c>
      <c r="AA269" s="49">
        <f t="shared" si="89"/>
        <v>0</v>
      </c>
      <c r="AB269" s="49">
        <f t="shared" si="89"/>
        <v>0</v>
      </c>
      <c r="AC269" s="49">
        <f t="shared" si="89"/>
        <v>0</v>
      </c>
      <c r="AD269" s="49">
        <f t="shared" si="89"/>
        <v>0</v>
      </c>
      <c r="AE269" s="49">
        <f t="shared" si="89"/>
        <v>0</v>
      </c>
      <c r="AF269" s="49">
        <f t="shared" si="89"/>
        <v>92809000</v>
      </c>
      <c r="AG269" s="49">
        <f t="shared" si="89"/>
        <v>92809000</v>
      </c>
      <c r="AH269" s="49">
        <f t="shared" si="89"/>
        <v>137605300</v>
      </c>
      <c r="AI269" s="61">
        <f>IF(ISERROR(AH269/J269),0,AH269/J269)</f>
        <v>1</v>
      </c>
      <c r="AJ269" s="61">
        <f>IF(ISERROR(AH269/$AH$345),0,AH269/$AH$345)</f>
        <v>8.1454761525212391E-3</v>
      </c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</row>
    <row r="270" spans="1:106" ht="24.95" customHeight="1">
      <c r="A270" s="118" t="s">
        <v>76</v>
      </c>
      <c r="B270" s="118"/>
      <c r="C270" s="118"/>
      <c r="D270" s="118"/>
      <c r="E270" s="118"/>
      <c r="F270" s="23"/>
      <c r="G270" s="24"/>
      <c r="H270" s="25"/>
      <c r="I270" s="25"/>
      <c r="J270" s="113">
        <v>932423000</v>
      </c>
      <c r="K270" s="43"/>
      <c r="L270" s="44"/>
      <c r="M270" s="45"/>
      <c r="N270" s="45"/>
      <c r="O270" s="45"/>
      <c r="P270" s="24"/>
      <c r="Q270" s="55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57"/>
      <c r="AJ270" s="58"/>
    </row>
    <row r="271" spans="1:106" ht="24.95" customHeight="1" outlineLevel="1">
      <c r="A271" s="26">
        <v>1</v>
      </c>
      <c r="B271" s="26"/>
      <c r="C271" s="41" t="s">
        <v>551</v>
      </c>
      <c r="D271" s="34">
        <v>46014</v>
      </c>
      <c r="E271" s="27" t="s">
        <v>552</v>
      </c>
      <c r="F271" s="37" t="s">
        <v>120</v>
      </c>
      <c r="G271" s="33" t="s">
        <v>121</v>
      </c>
      <c r="H271" s="28"/>
      <c r="I271" s="28"/>
      <c r="J271" s="114"/>
      <c r="K271" s="51">
        <v>40577025</v>
      </c>
      <c r="L271" s="27"/>
      <c r="M271" s="48"/>
      <c r="N271" s="48"/>
      <c r="O271" s="48"/>
      <c r="P271" s="27"/>
      <c r="Q271" s="27"/>
      <c r="R271" s="48"/>
      <c r="S271" s="48"/>
      <c r="T271" s="48"/>
      <c r="U271" s="43">
        <f>SUM(R271:T271)</f>
        <v>0</v>
      </c>
      <c r="V271" s="48"/>
      <c r="W271" s="48"/>
      <c r="X271" s="48"/>
      <c r="Y271" s="43">
        <f>SUM(V271:X271)</f>
        <v>0</v>
      </c>
      <c r="Z271" s="48"/>
      <c r="AA271" s="48"/>
      <c r="AB271" s="48"/>
      <c r="AC271" s="43">
        <f>SUM(Z271:AB271)</f>
        <v>0</v>
      </c>
      <c r="AD271" s="48"/>
      <c r="AE271" s="48"/>
      <c r="AF271" s="51">
        <v>40577025</v>
      </c>
      <c r="AG271" s="43">
        <f>SUM(AD271:AF271)</f>
        <v>40577025</v>
      </c>
      <c r="AH271" s="43">
        <f>SUM(U271,Y271,AC271,AG271)</f>
        <v>40577025</v>
      </c>
      <c r="AI271" s="59">
        <f>IF(ISERROR(AH271/$J$270),0,AH271/$J$270)</f>
        <v>4.3517829354273799E-2</v>
      </c>
      <c r="AJ271" s="59">
        <f>IF(ISERROR(AH271/$AH$345),"-",AH271/$AH$345)</f>
        <v>2.4019364768490602E-3</v>
      </c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</row>
    <row r="272" spans="1:106" ht="24.95" customHeight="1" outlineLevel="1">
      <c r="A272" s="26">
        <v>2</v>
      </c>
      <c r="B272" s="26"/>
      <c r="C272" s="41" t="s">
        <v>553</v>
      </c>
      <c r="D272" s="34">
        <v>46014</v>
      </c>
      <c r="E272" s="27" t="s">
        <v>554</v>
      </c>
      <c r="F272" s="37" t="s">
        <v>120</v>
      </c>
      <c r="G272" s="33" t="s">
        <v>121</v>
      </c>
      <c r="H272" s="28"/>
      <c r="I272" s="28"/>
      <c r="J272" s="114"/>
      <c r="K272" s="51">
        <v>45447880</v>
      </c>
      <c r="L272" s="27"/>
      <c r="M272" s="48"/>
      <c r="N272" s="48"/>
      <c r="O272" s="48"/>
      <c r="P272" s="27"/>
      <c r="Q272" s="27"/>
      <c r="R272" s="48"/>
      <c r="S272" s="48"/>
      <c r="T272" s="48"/>
      <c r="U272" s="43">
        <f t="shared" ref="U272:U291" si="90">SUM(R272:T272)</f>
        <v>0</v>
      </c>
      <c r="V272" s="48"/>
      <c r="W272" s="48"/>
      <c r="X272" s="48"/>
      <c r="Y272" s="43">
        <f t="shared" ref="Y272:Y291" si="91">SUM(V272:X272)</f>
        <v>0</v>
      </c>
      <c r="Z272" s="48"/>
      <c r="AA272" s="48"/>
      <c r="AB272" s="48"/>
      <c r="AC272" s="43">
        <f t="shared" ref="AC272:AC291" si="92">SUM(Z272:AB272)</f>
        <v>0</v>
      </c>
      <c r="AD272" s="48"/>
      <c r="AE272" s="48"/>
      <c r="AF272" s="51">
        <v>45447880</v>
      </c>
      <c r="AG272" s="43">
        <f t="shared" ref="AG272:AG291" si="93">SUM(AD272:AF272)</f>
        <v>45447880</v>
      </c>
      <c r="AH272" s="43">
        <f t="shared" ref="AH272:AH291" si="94">SUM(U272,Y272,AC272,AG272)</f>
        <v>45447880</v>
      </c>
      <c r="AI272" s="59">
        <f t="shared" ref="AI272:AI291" si="95">IF(ISERROR(AH272/$J$270),0,AH272/$J$270)</f>
        <v>4.8741697705869502E-2</v>
      </c>
      <c r="AJ272" s="59">
        <f t="shared" ref="AJ272:AJ291" si="96">IF(ISERROR(AH272/$AH$345),"-",AH272/$AH$345)</f>
        <v>2.6902642755958299E-3</v>
      </c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</row>
    <row r="273" spans="1:106" ht="24.95" customHeight="1" outlineLevel="1">
      <c r="A273" s="26">
        <v>3</v>
      </c>
      <c r="B273" s="26"/>
      <c r="C273" s="41" t="s">
        <v>191</v>
      </c>
      <c r="D273" s="34">
        <v>46014</v>
      </c>
      <c r="E273" s="27" t="s">
        <v>555</v>
      </c>
      <c r="F273" s="37" t="s">
        <v>120</v>
      </c>
      <c r="G273" s="33" t="s">
        <v>121</v>
      </c>
      <c r="H273" s="28"/>
      <c r="I273" s="28"/>
      <c r="J273" s="114"/>
      <c r="K273" s="51">
        <v>45447880</v>
      </c>
      <c r="L273" s="27"/>
      <c r="M273" s="48"/>
      <c r="N273" s="48"/>
      <c r="O273" s="48"/>
      <c r="P273" s="27"/>
      <c r="Q273" s="27"/>
      <c r="R273" s="48"/>
      <c r="S273" s="48"/>
      <c r="T273" s="48"/>
      <c r="U273" s="43">
        <f t="shared" si="90"/>
        <v>0</v>
      </c>
      <c r="V273" s="48"/>
      <c r="W273" s="48"/>
      <c r="X273" s="48"/>
      <c r="Y273" s="43">
        <f t="shared" si="91"/>
        <v>0</v>
      </c>
      <c r="Z273" s="48"/>
      <c r="AA273" s="48"/>
      <c r="AB273" s="48"/>
      <c r="AC273" s="43">
        <f t="shared" si="92"/>
        <v>0</v>
      </c>
      <c r="AD273" s="48"/>
      <c r="AE273" s="48"/>
      <c r="AF273" s="51">
        <v>45447880</v>
      </c>
      <c r="AG273" s="43">
        <f t="shared" si="93"/>
        <v>45447880</v>
      </c>
      <c r="AH273" s="43">
        <f t="shared" si="94"/>
        <v>45447880</v>
      </c>
      <c r="AI273" s="59">
        <f t="shared" si="95"/>
        <v>4.8741697705869502E-2</v>
      </c>
      <c r="AJ273" s="59">
        <f t="shared" si="96"/>
        <v>2.6902642755958299E-3</v>
      </c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</row>
    <row r="274" spans="1:106" ht="24.95" customHeight="1" outlineLevel="1">
      <c r="A274" s="26">
        <v>4</v>
      </c>
      <c r="B274" s="26"/>
      <c r="C274" s="41" t="s">
        <v>556</v>
      </c>
      <c r="D274" s="34">
        <v>46014</v>
      </c>
      <c r="E274" s="27" t="s">
        <v>557</v>
      </c>
      <c r="F274" s="37" t="s">
        <v>120</v>
      </c>
      <c r="G274" s="33" t="s">
        <v>121</v>
      </c>
      <c r="H274" s="28"/>
      <c r="I274" s="28"/>
      <c r="J274" s="114"/>
      <c r="K274" s="51">
        <v>36876680</v>
      </c>
      <c r="L274" s="27"/>
      <c r="M274" s="48"/>
      <c r="N274" s="48"/>
      <c r="O274" s="48"/>
      <c r="P274" s="27"/>
      <c r="Q274" s="27"/>
      <c r="R274" s="48"/>
      <c r="S274" s="48"/>
      <c r="T274" s="48"/>
      <c r="U274" s="43">
        <f t="shared" si="90"/>
        <v>0</v>
      </c>
      <c r="V274" s="48"/>
      <c r="W274" s="48"/>
      <c r="X274" s="48"/>
      <c r="Y274" s="43">
        <f t="shared" si="91"/>
        <v>0</v>
      </c>
      <c r="Z274" s="48"/>
      <c r="AA274" s="48"/>
      <c r="AB274" s="48"/>
      <c r="AC274" s="43">
        <f t="shared" si="92"/>
        <v>0</v>
      </c>
      <c r="AD274" s="48"/>
      <c r="AE274" s="48"/>
      <c r="AF274" s="51">
        <v>36876680</v>
      </c>
      <c r="AG274" s="43">
        <f t="shared" si="93"/>
        <v>36876680</v>
      </c>
      <c r="AH274" s="43">
        <f t="shared" si="94"/>
        <v>36876680</v>
      </c>
      <c r="AI274" s="59">
        <f t="shared" si="95"/>
        <v>3.9549303266864899E-2</v>
      </c>
      <c r="AJ274" s="59">
        <f t="shared" si="96"/>
        <v>2.18289642567661E-3</v>
      </c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</row>
    <row r="275" spans="1:106" ht="24.95" customHeight="1" outlineLevel="1">
      <c r="A275" s="26">
        <v>5</v>
      </c>
      <c r="B275" s="26"/>
      <c r="C275" s="41" t="s">
        <v>558</v>
      </c>
      <c r="D275" s="34">
        <v>46014</v>
      </c>
      <c r="E275" s="27" t="s">
        <v>559</v>
      </c>
      <c r="F275" s="37" t="s">
        <v>120</v>
      </c>
      <c r="G275" s="33" t="s">
        <v>121</v>
      </c>
      <c r="H275" s="28"/>
      <c r="I275" s="28"/>
      <c r="J275" s="114"/>
      <c r="K275" s="51">
        <v>51135804</v>
      </c>
      <c r="L275" s="27"/>
      <c r="M275" s="48"/>
      <c r="N275" s="48"/>
      <c r="O275" s="48"/>
      <c r="P275" s="27"/>
      <c r="Q275" s="27"/>
      <c r="R275" s="48"/>
      <c r="S275" s="48"/>
      <c r="T275" s="48"/>
      <c r="U275" s="43">
        <f t="shared" si="90"/>
        <v>0</v>
      </c>
      <c r="V275" s="48"/>
      <c r="W275" s="48"/>
      <c r="X275" s="48"/>
      <c r="Y275" s="43">
        <f t="shared" si="91"/>
        <v>0</v>
      </c>
      <c r="Z275" s="48"/>
      <c r="AA275" s="48"/>
      <c r="AB275" s="48"/>
      <c r="AC275" s="43">
        <f t="shared" si="92"/>
        <v>0</v>
      </c>
      <c r="AD275" s="48"/>
      <c r="AE275" s="48"/>
      <c r="AF275" s="51">
        <v>51135804</v>
      </c>
      <c r="AG275" s="43">
        <f t="shared" si="93"/>
        <v>51135804</v>
      </c>
      <c r="AH275" s="43">
        <f t="shared" si="94"/>
        <v>51135804</v>
      </c>
      <c r="AI275" s="59">
        <f t="shared" si="95"/>
        <v>5.4841851820472E-2</v>
      </c>
      <c r="AJ275" s="59">
        <f t="shared" si="96"/>
        <v>3.0269580606415601E-3</v>
      </c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</row>
    <row r="276" spans="1:106" ht="24.95" customHeight="1" outlineLevel="1">
      <c r="A276" s="26">
        <v>6</v>
      </c>
      <c r="B276" s="26"/>
      <c r="C276" s="41" t="s">
        <v>560</v>
      </c>
      <c r="D276" s="34">
        <v>46014</v>
      </c>
      <c r="E276" s="27" t="s">
        <v>561</v>
      </c>
      <c r="F276" s="37" t="s">
        <v>120</v>
      </c>
      <c r="G276" s="33" t="s">
        <v>121</v>
      </c>
      <c r="H276" s="28"/>
      <c r="I276" s="28"/>
      <c r="J276" s="114"/>
      <c r="K276" s="51">
        <v>40550041</v>
      </c>
      <c r="L276" s="27"/>
      <c r="M276" s="48"/>
      <c r="N276" s="48"/>
      <c r="O276" s="48"/>
      <c r="P276" s="27"/>
      <c r="Q276" s="27"/>
      <c r="R276" s="48"/>
      <c r="S276" s="48"/>
      <c r="T276" s="48"/>
      <c r="U276" s="43">
        <f t="shared" si="90"/>
        <v>0</v>
      </c>
      <c r="V276" s="48"/>
      <c r="W276" s="48"/>
      <c r="X276" s="48"/>
      <c r="Y276" s="43">
        <f t="shared" si="91"/>
        <v>0</v>
      </c>
      <c r="Z276" s="48"/>
      <c r="AA276" s="48"/>
      <c r="AB276" s="48"/>
      <c r="AC276" s="43">
        <f t="shared" si="92"/>
        <v>0</v>
      </c>
      <c r="AD276" s="48"/>
      <c r="AE276" s="48"/>
      <c r="AF276" s="51">
        <v>40550041</v>
      </c>
      <c r="AG276" s="43">
        <f t="shared" si="93"/>
        <v>40550041</v>
      </c>
      <c r="AH276" s="43">
        <f t="shared" si="94"/>
        <v>40550041</v>
      </c>
      <c r="AI276" s="59">
        <f t="shared" si="95"/>
        <v>4.3488889699202997E-2</v>
      </c>
      <c r="AJ276" s="59">
        <f t="shared" si="96"/>
        <v>2.4003391726136899E-3</v>
      </c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</row>
    <row r="277" spans="1:106" ht="24.95" customHeight="1" outlineLevel="1">
      <c r="A277" s="26">
        <v>7</v>
      </c>
      <c r="B277" s="26"/>
      <c r="C277" s="41" t="s">
        <v>562</v>
      </c>
      <c r="D277" s="34">
        <v>46013</v>
      </c>
      <c r="E277" s="27" t="s">
        <v>563</v>
      </c>
      <c r="F277" s="37" t="s">
        <v>120</v>
      </c>
      <c r="G277" s="33" t="s">
        <v>121</v>
      </c>
      <c r="H277" s="28"/>
      <c r="I277" s="28"/>
      <c r="J277" s="114"/>
      <c r="K277" s="51">
        <v>45478720</v>
      </c>
      <c r="L277" s="27"/>
      <c r="M277" s="48"/>
      <c r="N277" s="48"/>
      <c r="O277" s="48"/>
      <c r="P277" s="27"/>
      <c r="Q277" s="27"/>
      <c r="R277" s="48"/>
      <c r="S277" s="48"/>
      <c r="T277" s="48"/>
      <c r="U277" s="43">
        <f t="shared" si="90"/>
        <v>0</v>
      </c>
      <c r="V277" s="48"/>
      <c r="W277" s="48"/>
      <c r="X277" s="48"/>
      <c r="Y277" s="43">
        <f t="shared" si="91"/>
        <v>0</v>
      </c>
      <c r="Z277" s="48"/>
      <c r="AA277" s="48"/>
      <c r="AB277" s="48"/>
      <c r="AC277" s="43">
        <f t="shared" si="92"/>
        <v>0</v>
      </c>
      <c r="AD277" s="48"/>
      <c r="AE277" s="48"/>
      <c r="AF277" s="51">
        <v>45478720</v>
      </c>
      <c r="AG277" s="43">
        <f t="shared" si="93"/>
        <v>45478720</v>
      </c>
      <c r="AH277" s="43">
        <f t="shared" si="94"/>
        <v>45478720</v>
      </c>
      <c r="AI277" s="59">
        <f t="shared" si="95"/>
        <v>4.8774772823064201E-2</v>
      </c>
      <c r="AJ277" s="59">
        <f t="shared" si="96"/>
        <v>2.6920898338013899E-3</v>
      </c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</row>
    <row r="278" spans="1:106" ht="24.95" customHeight="1" outlineLevel="1">
      <c r="A278" s="26">
        <v>8</v>
      </c>
      <c r="B278" s="26"/>
      <c r="C278" s="41" t="s">
        <v>564</v>
      </c>
      <c r="D278" s="34">
        <v>46013</v>
      </c>
      <c r="E278" s="27" t="s">
        <v>565</v>
      </c>
      <c r="F278" s="37" t="s">
        <v>120</v>
      </c>
      <c r="G278" s="33" t="s">
        <v>121</v>
      </c>
      <c r="H278" s="28"/>
      <c r="I278" s="28"/>
      <c r="J278" s="114"/>
      <c r="K278" s="51">
        <v>39793880</v>
      </c>
      <c r="L278" s="27"/>
      <c r="M278" s="48"/>
      <c r="N278" s="48"/>
      <c r="O278" s="48"/>
      <c r="P278" s="27"/>
      <c r="Q278" s="27"/>
      <c r="R278" s="48"/>
      <c r="S278" s="48"/>
      <c r="T278" s="48"/>
      <c r="U278" s="43">
        <f t="shared" si="90"/>
        <v>0</v>
      </c>
      <c r="V278" s="48"/>
      <c r="W278" s="48"/>
      <c r="X278" s="48"/>
      <c r="Y278" s="43">
        <f t="shared" si="91"/>
        <v>0</v>
      </c>
      <c r="Z278" s="48"/>
      <c r="AA278" s="48"/>
      <c r="AB278" s="48"/>
      <c r="AC278" s="43">
        <f t="shared" si="92"/>
        <v>0</v>
      </c>
      <c r="AD278" s="48"/>
      <c r="AE278" s="48"/>
      <c r="AF278" s="51">
        <v>39793880</v>
      </c>
      <c r="AG278" s="43">
        <f t="shared" si="93"/>
        <v>39793880</v>
      </c>
      <c r="AH278" s="43">
        <f t="shared" si="94"/>
        <v>39793880</v>
      </c>
      <c r="AI278" s="59">
        <f t="shared" si="95"/>
        <v>4.2677926220181198E-2</v>
      </c>
      <c r="AJ278" s="59">
        <f t="shared" si="96"/>
        <v>2.3555786045762199E-3</v>
      </c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</row>
    <row r="279" spans="1:106" ht="24.95" customHeight="1" outlineLevel="1">
      <c r="A279" s="26">
        <v>9</v>
      </c>
      <c r="B279" s="26"/>
      <c r="C279" s="41" t="s">
        <v>566</v>
      </c>
      <c r="D279" s="34">
        <v>46013</v>
      </c>
      <c r="E279" s="27" t="s">
        <v>567</v>
      </c>
      <c r="F279" s="37" t="s">
        <v>120</v>
      </c>
      <c r="G279" s="33" t="s">
        <v>121</v>
      </c>
      <c r="H279" s="28"/>
      <c r="I279" s="28"/>
      <c r="J279" s="114"/>
      <c r="K279" s="51">
        <v>51163560</v>
      </c>
      <c r="L279" s="27"/>
      <c r="M279" s="48"/>
      <c r="N279" s="48"/>
      <c r="O279" s="48"/>
      <c r="P279" s="27"/>
      <c r="Q279" s="27"/>
      <c r="R279" s="48"/>
      <c r="S279" s="48"/>
      <c r="T279" s="48"/>
      <c r="U279" s="43">
        <f t="shared" si="90"/>
        <v>0</v>
      </c>
      <c r="V279" s="48"/>
      <c r="W279" s="48"/>
      <c r="X279" s="48"/>
      <c r="Y279" s="43">
        <f t="shared" si="91"/>
        <v>0</v>
      </c>
      <c r="Z279" s="48"/>
      <c r="AA279" s="48"/>
      <c r="AB279" s="48"/>
      <c r="AC279" s="43">
        <f t="shared" si="92"/>
        <v>0</v>
      </c>
      <c r="AD279" s="48"/>
      <c r="AE279" s="48"/>
      <c r="AF279" s="51">
        <v>51163560</v>
      </c>
      <c r="AG279" s="43">
        <f t="shared" si="93"/>
        <v>51163560</v>
      </c>
      <c r="AH279" s="43">
        <f t="shared" si="94"/>
        <v>51163560</v>
      </c>
      <c r="AI279" s="59">
        <f t="shared" si="95"/>
        <v>5.4871619425947198E-2</v>
      </c>
      <c r="AJ279" s="59">
        <f t="shared" si="96"/>
        <v>3.0286010630265702E-3</v>
      </c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</row>
    <row r="280" spans="1:106" ht="24.95" customHeight="1" outlineLevel="1">
      <c r="A280" s="26">
        <v>10</v>
      </c>
      <c r="B280" s="26"/>
      <c r="C280" s="41" t="s">
        <v>568</v>
      </c>
      <c r="D280" s="34">
        <v>45676</v>
      </c>
      <c r="E280" s="27" t="s">
        <v>569</v>
      </c>
      <c r="F280" s="37" t="s">
        <v>120</v>
      </c>
      <c r="G280" s="33" t="s">
        <v>121</v>
      </c>
      <c r="H280" s="28"/>
      <c r="I280" s="28"/>
      <c r="J280" s="114"/>
      <c r="K280" s="51">
        <v>45478720</v>
      </c>
      <c r="L280" s="27"/>
      <c r="M280" s="48"/>
      <c r="N280" s="48"/>
      <c r="O280" s="48"/>
      <c r="P280" s="27"/>
      <c r="Q280" s="27"/>
      <c r="R280" s="48"/>
      <c r="S280" s="48"/>
      <c r="T280" s="48"/>
      <c r="U280" s="43">
        <f t="shared" si="90"/>
        <v>0</v>
      </c>
      <c r="V280" s="48"/>
      <c r="W280" s="48"/>
      <c r="X280" s="48"/>
      <c r="Y280" s="43">
        <f t="shared" si="91"/>
        <v>0</v>
      </c>
      <c r="Z280" s="48"/>
      <c r="AA280" s="48"/>
      <c r="AB280" s="48"/>
      <c r="AC280" s="43">
        <f t="shared" si="92"/>
        <v>0</v>
      </c>
      <c r="AD280" s="48"/>
      <c r="AE280" s="48"/>
      <c r="AF280" s="51">
        <v>45478720</v>
      </c>
      <c r="AG280" s="43">
        <f t="shared" si="93"/>
        <v>45478720</v>
      </c>
      <c r="AH280" s="43">
        <f t="shared" si="94"/>
        <v>45478720</v>
      </c>
      <c r="AI280" s="59">
        <f t="shared" si="95"/>
        <v>4.8774772823064201E-2</v>
      </c>
      <c r="AJ280" s="59">
        <f t="shared" si="96"/>
        <v>2.6920898338013899E-3</v>
      </c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</row>
    <row r="281" spans="1:106" ht="24.95" customHeight="1" outlineLevel="1">
      <c r="A281" s="26">
        <v>11</v>
      </c>
      <c r="B281" s="26"/>
      <c r="C281" s="41" t="s">
        <v>570</v>
      </c>
      <c r="D281" s="34">
        <v>46013</v>
      </c>
      <c r="E281" s="27" t="s">
        <v>571</v>
      </c>
      <c r="F281" s="37" t="s">
        <v>120</v>
      </c>
      <c r="G281" s="33" t="s">
        <v>121</v>
      </c>
      <c r="H281" s="28"/>
      <c r="I281" s="28"/>
      <c r="J281" s="114"/>
      <c r="K281" s="51">
        <v>56951220</v>
      </c>
      <c r="L281" s="27"/>
      <c r="M281" s="48"/>
      <c r="N281" s="48"/>
      <c r="O281" s="48"/>
      <c r="P281" s="27"/>
      <c r="Q281" s="27"/>
      <c r="R281" s="48"/>
      <c r="S281" s="48"/>
      <c r="T281" s="48"/>
      <c r="U281" s="43">
        <f t="shared" si="90"/>
        <v>0</v>
      </c>
      <c r="V281" s="48"/>
      <c r="W281" s="48"/>
      <c r="X281" s="48"/>
      <c r="Y281" s="43">
        <f t="shared" si="91"/>
        <v>0</v>
      </c>
      <c r="Z281" s="48"/>
      <c r="AA281" s="48"/>
      <c r="AB281" s="48"/>
      <c r="AC281" s="43">
        <f t="shared" si="92"/>
        <v>0</v>
      </c>
      <c r="AD281" s="48"/>
      <c r="AE281" s="48"/>
      <c r="AF281" s="51">
        <v>56951220</v>
      </c>
      <c r="AG281" s="43">
        <f t="shared" si="93"/>
        <v>56951220</v>
      </c>
      <c r="AH281" s="43">
        <f t="shared" si="94"/>
        <v>56951220</v>
      </c>
      <c r="AI281" s="59">
        <f t="shared" si="95"/>
        <v>6.10787378689715E-2</v>
      </c>
      <c r="AJ281" s="59">
        <f t="shared" si="96"/>
        <v>3.3711986701601701E-3</v>
      </c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</row>
    <row r="282" spans="1:106" ht="24.95" customHeight="1" outlineLevel="1">
      <c r="A282" s="26">
        <v>12</v>
      </c>
      <c r="B282" s="26"/>
      <c r="C282" s="41" t="s">
        <v>217</v>
      </c>
      <c r="D282" s="34">
        <v>46010</v>
      </c>
      <c r="E282" s="27" t="s">
        <v>572</v>
      </c>
      <c r="F282" s="37" t="s">
        <v>120</v>
      </c>
      <c r="G282" s="33" t="s">
        <v>121</v>
      </c>
      <c r="H282" s="28"/>
      <c r="I282" s="28"/>
      <c r="J282" s="114"/>
      <c r="K282" s="51">
        <v>45478720</v>
      </c>
      <c r="L282" s="27"/>
      <c r="M282" s="48"/>
      <c r="N282" s="48"/>
      <c r="O282" s="48"/>
      <c r="P282" s="27"/>
      <c r="Q282" s="27"/>
      <c r="R282" s="48"/>
      <c r="S282" s="48"/>
      <c r="T282" s="48"/>
      <c r="U282" s="43">
        <f t="shared" si="90"/>
        <v>0</v>
      </c>
      <c r="V282" s="48"/>
      <c r="W282" s="48"/>
      <c r="X282" s="48"/>
      <c r="Y282" s="43">
        <f t="shared" si="91"/>
        <v>0</v>
      </c>
      <c r="Z282" s="48"/>
      <c r="AA282" s="48"/>
      <c r="AB282" s="48"/>
      <c r="AC282" s="43">
        <f t="shared" si="92"/>
        <v>0</v>
      </c>
      <c r="AD282" s="48"/>
      <c r="AE282" s="48"/>
      <c r="AF282" s="51">
        <v>45478720</v>
      </c>
      <c r="AG282" s="43">
        <f t="shared" si="93"/>
        <v>45478720</v>
      </c>
      <c r="AH282" s="43">
        <f t="shared" si="94"/>
        <v>45478720</v>
      </c>
      <c r="AI282" s="59">
        <f t="shared" si="95"/>
        <v>4.8774772823064201E-2</v>
      </c>
      <c r="AJ282" s="59">
        <f t="shared" si="96"/>
        <v>2.6920898338013899E-3</v>
      </c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</row>
    <row r="283" spans="1:106" ht="24.95" customHeight="1" outlineLevel="1">
      <c r="A283" s="26">
        <v>13</v>
      </c>
      <c r="B283" s="26"/>
      <c r="C283" s="41" t="s">
        <v>573</v>
      </c>
      <c r="D283" s="34">
        <v>46010</v>
      </c>
      <c r="E283" s="27" t="s">
        <v>574</v>
      </c>
      <c r="F283" s="37" t="s">
        <v>120</v>
      </c>
      <c r="G283" s="33" t="s">
        <v>121</v>
      </c>
      <c r="H283" s="28"/>
      <c r="I283" s="28"/>
      <c r="J283" s="114"/>
      <c r="K283" s="51">
        <v>40577025</v>
      </c>
      <c r="L283" s="27"/>
      <c r="M283" s="48"/>
      <c r="N283" s="48"/>
      <c r="O283" s="48"/>
      <c r="P283" s="27"/>
      <c r="Q283" s="27"/>
      <c r="R283" s="48"/>
      <c r="S283" s="48"/>
      <c r="T283" s="48"/>
      <c r="U283" s="43">
        <f t="shared" si="90"/>
        <v>0</v>
      </c>
      <c r="V283" s="48"/>
      <c r="W283" s="48"/>
      <c r="X283" s="48"/>
      <c r="Y283" s="43">
        <f t="shared" si="91"/>
        <v>0</v>
      </c>
      <c r="Z283" s="48"/>
      <c r="AA283" s="48"/>
      <c r="AB283" s="48"/>
      <c r="AC283" s="43">
        <f t="shared" si="92"/>
        <v>0</v>
      </c>
      <c r="AD283" s="48"/>
      <c r="AE283" s="48"/>
      <c r="AF283" s="51">
        <v>40577025</v>
      </c>
      <c r="AG283" s="43">
        <f t="shared" si="93"/>
        <v>40577025</v>
      </c>
      <c r="AH283" s="43">
        <f t="shared" si="94"/>
        <v>40577025</v>
      </c>
      <c r="AI283" s="59">
        <f t="shared" si="95"/>
        <v>4.3517829354273799E-2</v>
      </c>
      <c r="AJ283" s="59">
        <f t="shared" si="96"/>
        <v>2.4019364768490602E-3</v>
      </c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</row>
    <row r="284" spans="1:106" ht="24.95" customHeight="1" outlineLevel="1">
      <c r="A284" s="26">
        <v>14</v>
      </c>
      <c r="B284" s="26"/>
      <c r="C284" s="41" t="s">
        <v>575</v>
      </c>
      <c r="D284" s="34">
        <v>46010</v>
      </c>
      <c r="E284" s="27" t="s">
        <v>576</v>
      </c>
      <c r="F284" s="37" t="s">
        <v>120</v>
      </c>
      <c r="G284" s="33" t="s">
        <v>121</v>
      </c>
      <c r="H284" s="28"/>
      <c r="I284" s="28"/>
      <c r="J284" s="114"/>
      <c r="K284" s="51">
        <v>40577025</v>
      </c>
      <c r="L284" s="27"/>
      <c r="M284" s="48"/>
      <c r="N284" s="48"/>
      <c r="O284" s="48"/>
      <c r="P284" s="27"/>
      <c r="Q284" s="27"/>
      <c r="R284" s="48"/>
      <c r="S284" s="48"/>
      <c r="T284" s="48"/>
      <c r="U284" s="43">
        <f t="shared" si="90"/>
        <v>0</v>
      </c>
      <c r="V284" s="48"/>
      <c r="W284" s="48"/>
      <c r="X284" s="48"/>
      <c r="Y284" s="43">
        <f t="shared" si="91"/>
        <v>0</v>
      </c>
      <c r="Z284" s="48"/>
      <c r="AA284" s="48"/>
      <c r="AB284" s="48"/>
      <c r="AC284" s="43">
        <f t="shared" si="92"/>
        <v>0</v>
      </c>
      <c r="AD284" s="48"/>
      <c r="AE284" s="48"/>
      <c r="AF284" s="51">
        <v>40577025</v>
      </c>
      <c r="AG284" s="43">
        <f t="shared" si="93"/>
        <v>40577025</v>
      </c>
      <c r="AH284" s="43">
        <f t="shared" si="94"/>
        <v>40577025</v>
      </c>
      <c r="AI284" s="59">
        <f t="shared" si="95"/>
        <v>4.3517829354273799E-2</v>
      </c>
      <c r="AJ284" s="59">
        <f t="shared" si="96"/>
        <v>2.4019364768490602E-3</v>
      </c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</row>
    <row r="285" spans="1:106" ht="24.95" customHeight="1" outlineLevel="1">
      <c r="A285" s="26">
        <v>15</v>
      </c>
      <c r="B285" s="26"/>
      <c r="C285" s="41" t="s">
        <v>577</v>
      </c>
      <c r="D285" s="34">
        <v>46010</v>
      </c>
      <c r="E285" s="27" t="s">
        <v>578</v>
      </c>
      <c r="F285" s="37" t="s">
        <v>120</v>
      </c>
      <c r="G285" s="33" t="s">
        <v>121</v>
      </c>
      <c r="H285" s="28"/>
      <c r="I285" s="28"/>
      <c r="J285" s="114"/>
      <c r="K285" s="51">
        <v>45447880</v>
      </c>
      <c r="L285" s="27"/>
      <c r="M285" s="48"/>
      <c r="N285" s="48"/>
      <c r="O285" s="48"/>
      <c r="P285" s="27"/>
      <c r="Q285" s="27"/>
      <c r="R285" s="48"/>
      <c r="S285" s="48"/>
      <c r="T285" s="48"/>
      <c r="U285" s="43">
        <f t="shared" si="90"/>
        <v>0</v>
      </c>
      <c r="V285" s="48"/>
      <c r="W285" s="48"/>
      <c r="X285" s="48"/>
      <c r="Y285" s="43">
        <f t="shared" si="91"/>
        <v>0</v>
      </c>
      <c r="Z285" s="48"/>
      <c r="AA285" s="48"/>
      <c r="AB285" s="48"/>
      <c r="AC285" s="43">
        <f t="shared" si="92"/>
        <v>0</v>
      </c>
      <c r="AD285" s="48"/>
      <c r="AE285" s="48"/>
      <c r="AF285" s="51">
        <v>45447880</v>
      </c>
      <c r="AG285" s="43">
        <f t="shared" si="93"/>
        <v>45447880</v>
      </c>
      <c r="AH285" s="43">
        <f t="shared" si="94"/>
        <v>45447880</v>
      </c>
      <c r="AI285" s="59">
        <f t="shared" si="95"/>
        <v>4.8741697705869502E-2</v>
      </c>
      <c r="AJ285" s="59">
        <f t="shared" si="96"/>
        <v>2.6902642755958299E-3</v>
      </c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</row>
    <row r="286" spans="1:106" ht="24.95" customHeight="1" outlineLevel="1">
      <c r="A286" s="26">
        <v>16</v>
      </c>
      <c r="B286" s="26"/>
      <c r="C286" s="41" t="s">
        <v>579</v>
      </c>
      <c r="D286" s="34">
        <v>46010</v>
      </c>
      <c r="E286" s="27" t="s">
        <v>580</v>
      </c>
      <c r="F286" s="37" t="s">
        <v>120</v>
      </c>
      <c r="G286" s="33" t="s">
        <v>121</v>
      </c>
      <c r="H286" s="28"/>
      <c r="I286" s="28"/>
      <c r="J286" s="114"/>
      <c r="K286" s="51">
        <v>39793880</v>
      </c>
      <c r="L286" s="27"/>
      <c r="M286" s="48"/>
      <c r="N286" s="48"/>
      <c r="O286" s="48"/>
      <c r="P286" s="27"/>
      <c r="Q286" s="27"/>
      <c r="R286" s="48"/>
      <c r="S286" s="48"/>
      <c r="T286" s="48"/>
      <c r="U286" s="43">
        <f t="shared" si="90"/>
        <v>0</v>
      </c>
      <c r="V286" s="48"/>
      <c r="W286" s="48"/>
      <c r="X286" s="48"/>
      <c r="Y286" s="43">
        <f t="shared" si="91"/>
        <v>0</v>
      </c>
      <c r="Z286" s="48"/>
      <c r="AA286" s="48"/>
      <c r="AB286" s="48"/>
      <c r="AC286" s="43">
        <f t="shared" si="92"/>
        <v>0</v>
      </c>
      <c r="AD286" s="48"/>
      <c r="AE286" s="48"/>
      <c r="AF286" s="51">
        <v>39793880</v>
      </c>
      <c r="AG286" s="43">
        <f t="shared" si="93"/>
        <v>39793880</v>
      </c>
      <c r="AH286" s="43">
        <f t="shared" si="94"/>
        <v>39793880</v>
      </c>
      <c r="AI286" s="59">
        <f t="shared" si="95"/>
        <v>4.2677926220181198E-2</v>
      </c>
      <c r="AJ286" s="59">
        <f t="shared" si="96"/>
        <v>2.3555786045762199E-3</v>
      </c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</row>
    <row r="287" spans="1:106" ht="24.95" customHeight="1" outlineLevel="1">
      <c r="A287" s="26">
        <v>17</v>
      </c>
      <c r="B287" s="26"/>
      <c r="C287" s="41" t="s">
        <v>581</v>
      </c>
      <c r="D287" s="34">
        <v>46010</v>
      </c>
      <c r="E287" s="27" t="s">
        <v>582</v>
      </c>
      <c r="F287" s="37" t="s">
        <v>120</v>
      </c>
      <c r="G287" s="33" t="s">
        <v>121</v>
      </c>
      <c r="H287" s="28"/>
      <c r="I287" s="28"/>
      <c r="J287" s="114"/>
      <c r="K287" s="51">
        <v>39793880</v>
      </c>
      <c r="L287" s="27"/>
      <c r="M287" s="48"/>
      <c r="N287" s="48"/>
      <c r="O287" s="48"/>
      <c r="P287" s="27"/>
      <c r="Q287" s="27"/>
      <c r="R287" s="48"/>
      <c r="S287" s="48"/>
      <c r="T287" s="48"/>
      <c r="U287" s="43">
        <f t="shared" si="90"/>
        <v>0</v>
      </c>
      <c r="V287" s="48"/>
      <c r="W287" s="48"/>
      <c r="X287" s="48"/>
      <c r="Y287" s="43">
        <f t="shared" si="91"/>
        <v>0</v>
      </c>
      <c r="Z287" s="48"/>
      <c r="AA287" s="48"/>
      <c r="AB287" s="48"/>
      <c r="AC287" s="43">
        <f t="shared" si="92"/>
        <v>0</v>
      </c>
      <c r="AD287" s="48"/>
      <c r="AE287" s="48"/>
      <c r="AF287" s="51">
        <v>39793880</v>
      </c>
      <c r="AG287" s="43">
        <f t="shared" si="93"/>
        <v>39793880</v>
      </c>
      <c r="AH287" s="43">
        <f t="shared" si="94"/>
        <v>39793880</v>
      </c>
      <c r="AI287" s="59">
        <f t="shared" si="95"/>
        <v>4.2677926220181198E-2</v>
      </c>
      <c r="AJ287" s="59">
        <f t="shared" si="96"/>
        <v>2.3555786045762199E-3</v>
      </c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</row>
    <row r="288" spans="1:106" ht="24.95" customHeight="1" outlineLevel="1">
      <c r="A288" s="26">
        <v>18</v>
      </c>
      <c r="B288" s="26"/>
      <c r="C288" s="41" t="s">
        <v>583</v>
      </c>
      <c r="D288" s="34">
        <v>46010</v>
      </c>
      <c r="E288" s="27" t="s">
        <v>584</v>
      </c>
      <c r="F288" s="37" t="s">
        <v>120</v>
      </c>
      <c r="G288" s="33" t="s">
        <v>121</v>
      </c>
      <c r="H288" s="28"/>
      <c r="I288" s="28"/>
      <c r="J288" s="114"/>
      <c r="K288" s="51">
        <v>45478720</v>
      </c>
      <c r="L288" s="27"/>
      <c r="M288" s="48"/>
      <c r="N288" s="48"/>
      <c r="O288" s="48"/>
      <c r="P288" s="27"/>
      <c r="Q288" s="27"/>
      <c r="R288" s="48"/>
      <c r="S288" s="48"/>
      <c r="T288" s="48"/>
      <c r="U288" s="43">
        <f t="shared" si="90"/>
        <v>0</v>
      </c>
      <c r="V288" s="48"/>
      <c r="W288" s="48"/>
      <c r="X288" s="48"/>
      <c r="Y288" s="43">
        <f t="shared" si="91"/>
        <v>0</v>
      </c>
      <c r="Z288" s="48"/>
      <c r="AA288" s="48"/>
      <c r="AB288" s="48"/>
      <c r="AC288" s="43">
        <f t="shared" si="92"/>
        <v>0</v>
      </c>
      <c r="AD288" s="48"/>
      <c r="AE288" s="48"/>
      <c r="AF288" s="51">
        <v>45478720</v>
      </c>
      <c r="AG288" s="43">
        <f t="shared" si="93"/>
        <v>45478720</v>
      </c>
      <c r="AH288" s="43">
        <f t="shared" si="94"/>
        <v>45478720</v>
      </c>
      <c r="AI288" s="59">
        <f t="shared" si="95"/>
        <v>4.8774772823064201E-2</v>
      </c>
      <c r="AJ288" s="59">
        <f t="shared" si="96"/>
        <v>2.6920898338013899E-3</v>
      </c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</row>
    <row r="289" spans="1:106" ht="24.95" customHeight="1" outlineLevel="1">
      <c r="A289" s="26">
        <v>19</v>
      </c>
      <c r="B289" s="26"/>
      <c r="C289" s="41" t="s">
        <v>585</v>
      </c>
      <c r="D289" s="34">
        <v>46010</v>
      </c>
      <c r="E289" s="27" t="s">
        <v>586</v>
      </c>
      <c r="F289" s="37" t="s">
        <v>120</v>
      </c>
      <c r="G289" s="33" t="s">
        <v>121</v>
      </c>
      <c r="H289" s="28"/>
      <c r="I289" s="28"/>
      <c r="J289" s="114"/>
      <c r="K289" s="51">
        <v>45447880</v>
      </c>
      <c r="L289" s="27"/>
      <c r="M289" s="48"/>
      <c r="N289" s="48"/>
      <c r="O289" s="48"/>
      <c r="P289" s="27"/>
      <c r="Q289" s="27"/>
      <c r="R289" s="48"/>
      <c r="S289" s="48"/>
      <c r="T289" s="48"/>
      <c r="U289" s="43">
        <f t="shared" si="90"/>
        <v>0</v>
      </c>
      <c r="V289" s="48"/>
      <c r="W289" s="48"/>
      <c r="X289" s="48"/>
      <c r="Y289" s="43">
        <f t="shared" si="91"/>
        <v>0</v>
      </c>
      <c r="Z289" s="48"/>
      <c r="AA289" s="48"/>
      <c r="AB289" s="48"/>
      <c r="AC289" s="43">
        <f t="shared" si="92"/>
        <v>0</v>
      </c>
      <c r="AD289" s="48"/>
      <c r="AE289" s="48"/>
      <c r="AF289" s="51">
        <v>45447880</v>
      </c>
      <c r="AG289" s="43">
        <f t="shared" si="93"/>
        <v>45447880</v>
      </c>
      <c r="AH289" s="43">
        <f t="shared" si="94"/>
        <v>45447880</v>
      </c>
      <c r="AI289" s="59">
        <f t="shared" si="95"/>
        <v>4.8741697705869502E-2</v>
      </c>
      <c r="AJ289" s="59">
        <f t="shared" si="96"/>
        <v>2.6902642755958299E-3</v>
      </c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</row>
    <row r="290" spans="1:106" ht="24.95" customHeight="1" outlineLevel="1">
      <c r="A290" s="26">
        <v>20</v>
      </c>
      <c r="B290" s="26"/>
      <c r="C290" s="41" t="s">
        <v>587</v>
      </c>
      <c r="D290" s="34">
        <v>46010</v>
      </c>
      <c r="E290" s="27" t="s">
        <v>588</v>
      </c>
      <c r="F290" s="37" t="s">
        <v>120</v>
      </c>
      <c r="G290" s="33" t="s">
        <v>121</v>
      </c>
      <c r="H290" s="28"/>
      <c r="I290" s="28"/>
      <c r="J290" s="114"/>
      <c r="K290" s="51">
        <v>45447880</v>
      </c>
      <c r="L290" s="27"/>
      <c r="M290" s="48"/>
      <c r="N290" s="48"/>
      <c r="O290" s="48"/>
      <c r="P290" s="27"/>
      <c r="Q290" s="27"/>
      <c r="R290" s="48"/>
      <c r="S290" s="48"/>
      <c r="T290" s="48"/>
      <c r="U290" s="43">
        <f t="shared" si="90"/>
        <v>0</v>
      </c>
      <c r="V290" s="48"/>
      <c r="W290" s="48"/>
      <c r="X290" s="48"/>
      <c r="Y290" s="43">
        <f t="shared" si="91"/>
        <v>0</v>
      </c>
      <c r="Z290" s="48"/>
      <c r="AA290" s="48"/>
      <c r="AB290" s="48"/>
      <c r="AC290" s="43">
        <f t="shared" si="92"/>
        <v>0</v>
      </c>
      <c r="AD290" s="48"/>
      <c r="AE290" s="48"/>
      <c r="AF290" s="51">
        <v>45447880</v>
      </c>
      <c r="AG290" s="43">
        <f t="shared" si="93"/>
        <v>45447880</v>
      </c>
      <c r="AH290" s="43">
        <f t="shared" si="94"/>
        <v>45447880</v>
      </c>
      <c r="AI290" s="59">
        <f t="shared" si="95"/>
        <v>4.8741697705869502E-2</v>
      </c>
      <c r="AJ290" s="59">
        <f t="shared" si="96"/>
        <v>2.6902642755958299E-3</v>
      </c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</row>
    <row r="291" spans="1:106" ht="24.95" customHeight="1" outlineLevel="1">
      <c r="A291" s="26">
        <v>21</v>
      </c>
      <c r="B291" s="26"/>
      <c r="C291" s="41" t="s">
        <v>227</v>
      </c>
      <c r="D291" s="34">
        <v>46014</v>
      </c>
      <c r="E291" s="27" t="s">
        <v>589</v>
      </c>
      <c r="F291" s="37" t="s">
        <v>120</v>
      </c>
      <c r="G291" s="33" t="s">
        <v>121</v>
      </c>
      <c r="H291" s="28"/>
      <c r="I291" s="28"/>
      <c r="J291" s="114"/>
      <c r="K291" s="51">
        <v>45478700</v>
      </c>
      <c r="L291" s="27"/>
      <c r="M291" s="48"/>
      <c r="N291" s="48"/>
      <c r="O291" s="48"/>
      <c r="P291" s="27"/>
      <c r="Q291" s="27"/>
      <c r="R291" s="48"/>
      <c r="S291" s="48"/>
      <c r="T291" s="48"/>
      <c r="U291" s="43">
        <f t="shared" si="90"/>
        <v>0</v>
      </c>
      <c r="V291" s="48"/>
      <c r="W291" s="48"/>
      <c r="X291" s="48"/>
      <c r="Y291" s="43">
        <f t="shared" si="91"/>
        <v>0</v>
      </c>
      <c r="Z291" s="48"/>
      <c r="AA291" s="48"/>
      <c r="AB291" s="48"/>
      <c r="AC291" s="43">
        <f t="shared" si="92"/>
        <v>0</v>
      </c>
      <c r="AD291" s="48"/>
      <c r="AE291" s="48"/>
      <c r="AF291" s="51">
        <v>45478700</v>
      </c>
      <c r="AG291" s="43">
        <f t="shared" si="93"/>
        <v>45478700</v>
      </c>
      <c r="AH291" s="43">
        <f t="shared" si="94"/>
        <v>45478700</v>
      </c>
      <c r="AI291" s="59">
        <f t="shared" si="95"/>
        <v>4.8774751373571901E-2</v>
      </c>
      <c r="AJ291" s="59">
        <f t="shared" si="96"/>
        <v>2.6920886499115101E-3</v>
      </c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</row>
    <row r="292" spans="1:106" s="19" customFormat="1" ht="24.95" customHeight="1">
      <c r="A292" s="117" t="s">
        <v>94</v>
      </c>
      <c r="B292" s="117"/>
      <c r="C292" s="117"/>
      <c r="D292" s="117"/>
      <c r="E292" s="117"/>
      <c r="F292" s="117"/>
      <c r="G292" s="117"/>
      <c r="H292" s="117"/>
      <c r="I292" s="117"/>
      <c r="J292" s="49">
        <f>+J270</f>
        <v>932423000</v>
      </c>
      <c r="K292" s="49">
        <f>SUM(K271:K291)</f>
        <v>932423000</v>
      </c>
      <c r="L292" s="29"/>
      <c r="M292" s="49">
        <f>SUM(M271:M291)</f>
        <v>0</v>
      </c>
      <c r="N292" s="49">
        <f>SUM(N271:N291)</f>
        <v>0</v>
      </c>
      <c r="O292" s="49">
        <f>SUM(O271:O291)</f>
        <v>0</v>
      </c>
      <c r="P292" s="50"/>
      <c r="Q292" s="56"/>
      <c r="R292" s="49">
        <f t="shared" ref="R292:AH292" si="97">SUM(R271:R291)</f>
        <v>0</v>
      </c>
      <c r="S292" s="49">
        <f t="shared" si="97"/>
        <v>0</v>
      </c>
      <c r="T292" s="49">
        <f t="shared" si="97"/>
        <v>0</v>
      </c>
      <c r="U292" s="49">
        <f t="shared" si="97"/>
        <v>0</v>
      </c>
      <c r="V292" s="49">
        <f t="shared" si="97"/>
        <v>0</v>
      </c>
      <c r="W292" s="49">
        <f t="shared" si="97"/>
        <v>0</v>
      </c>
      <c r="X292" s="49">
        <f t="shared" si="97"/>
        <v>0</v>
      </c>
      <c r="Y292" s="49">
        <f t="shared" si="97"/>
        <v>0</v>
      </c>
      <c r="Z292" s="49">
        <f t="shared" si="97"/>
        <v>0</v>
      </c>
      <c r="AA292" s="49">
        <f t="shared" si="97"/>
        <v>0</v>
      </c>
      <c r="AB292" s="49">
        <f t="shared" si="97"/>
        <v>0</v>
      </c>
      <c r="AC292" s="49">
        <f t="shared" si="97"/>
        <v>0</v>
      </c>
      <c r="AD292" s="49">
        <f t="shared" si="97"/>
        <v>0</v>
      </c>
      <c r="AE292" s="49">
        <f t="shared" si="97"/>
        <v>0</v>
      </c>
      <c r="AF292" s="49">
        <f t="shared" si="97"/>
        <v>932423000</v>
      </c>
      <c r="AG292" s="49">
        <f t="shared" si="97"/>
        <v>932423000</v>
      </c>
      <c r="AH292" s="49">
        <f t="shared" si="97"/>
        <v>932423000</v>
      </c>
      <c r="AI292" s="61">
        <f>IF(ISERROR(AH292/J292),0,AH292/J292)</f>
        <v>1</v>
      </c>
      <c r="AJ292" s="61">
        <f>IF(ISERROR(AH292/$AH$345),0,AH292/$AH$345)</f>
        <v>5.5194307999490697E-2</v>
      </c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</row>
    <row r="293" spans="1:106" ht="24.95" customHeight="1">
      <c r="A293" s="118" t="s">
        <v>78</v>
      </c>
      <c r="B293" s="118"/>
      <c r="C293" s="118"/>
      <c r="D293" s="118"/>
      <c r="E293" s="118"/>
      <c r="F293" s="23"/>
      <c r="G293" s="24"/>
      <c r="H293" s="25"/>
      <c r="I293" s="25"/>
      <c r="J293" s="113">
        <v>2371630000</v>
      </c>
      <c r="K293" s="43"/>
      <c r="L293" s="44"/>
      <c r="M293" s="45"/>
      <c r="N293" s="45"/>
      <c r="O293" s="45"/>
      <c r="P293" s="24"/>
      <c r="Q293" s="55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57"/>
      <c r="AJ293" s="58"/>
    </row>
    <row r="294" spans="1:106" ht="24.95" customHeight="1" outlineLevel="1">
      <c r="A294" s="26">
        <v>1</v>
      </c>
      <c r="B294" s="26"/>
      <c r="C294" s="41" t="s">
        <v>590</v>
      </c>
      <c r="D294" s="34">
        <v>46022</v>
      </c>
      <c r="E294" s="27" t="s">
        <v>591</v>
      </c>
      <c r="F294" s="37" t="s">
        <v>120</v>
      </c>
      <c r="G294" s="33" t="s">
        <v>121</v>
      </c>
      <c r="H294" s="28"/>
      <c r="I294" s="28"/>
      <c r="J294" s="114"/>
      <c r="K294" s="51">
        <v>66360000</v>
      </c>
      <c r="L294" s="27"/>
      <c r="M294" s="48"/>
      <c r="N294" s="48"/>
      <c r="O294" s="48"/>
      <c r="P294" s="27"/>
      <c r="Q294" s="27"/>
      <c r="R294" s="48"/>
      <c r="S294" s="48"/>
      <c r="T294" s="48"/>
      <c r="U294" s="43">
        <f>SUM(R294:T294)</f>
        <v>0</v>
      </c>
      <c r="V294" s="48"/>
      <c r="W294" s="48"/>
      <c r="X294" s="48"/>
      <c r="Y294" s="43">
        <f>SUM(V294:X294)</f>
        <v>0</v>
      </c>
      <c r="Z294" s="48"/>
      <c r="AA294" s="48"/>
      <c r="AB294" s="48"/>
      <c r="AC294" s="43">
        <f>SUM(Z294:AB294)</f>
        <v>0</v>
      </c>
      <c r="AD294" s="48"/>
      <c r="AE294" s="48"/>
      <c r="AF294" s="51">
        <v>66360000</v>
      </c>
      <c r="AG294" s="43">
        <f>SUM(AD294:AF294)</f>
        <v>66360000</v>
      </c>
      <c r="AH294" s="43">
        <f>SUM(U294,Y294,AC294,AG294)</f>
        <v>66360000</v>
      </c>
      <c r="AI294" s="59">
        <f>IF(ISERROR(AH294/$J$293),0,AH294/$J$293)</f>
        <v>2.7980755851460801E-2</v>
      </c>
      <c r="AJ294" s="59">
        <f>IF(ISERROR(AH294/$AH$345),"-",AH294/$AH$345)</f>
        <v>3.9281466446518401E-3</v>
      </c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</row>
    <row r="295" spans="1:106" ht="24.95" customHeight="1" outlineLevel="1">
      <c r="A295" s="26">
        <v>2</v>
      </c>
      <c r="B295" s="26"/>
      <c r="C295" s="41" t="s">
        <v>590</v>
      </c>
      <c r="D295" s="34">
        <v>46022</v>
      </c>
      <c r="E295" s="27" t="s">
        <v>592</v>
      </c>
      <c r="F295" s="37" t="s">
        <v>120</v>
      </c>
      <c r="G295" s="33" t="s">
        <v>121</v>
      </c>
      <c r="H295" s="28"/>
      <c r="I295" s="28"/>
      <c r="J295" s="114"/>
      <c r="K295" s="51">
        <v>127190000</v>
      </c>
      <c r="L295" s="27"/>
      <c r="M295" s="48"/>
      <c r="N295" s="48"/>
      <c r="O295" s="48"/>
      <c r="P295" s="27"/>
      <c r="Q295" s="27"/>
      <c r="R295" s="48"/>
      <c r="S295" s="48"/>
      <c r="T295" s="48"/>
      <c r="U295" s="43">
        <f t="shared" ref="U295:U339" si="98">SUM(R295:T295)</f>
        <v>0</v>
      </c>
      <c r="V295" s="48"/>
      <c r="W295" s="48"/>
      <c r="X295" s="48"/>
      <c r="Y295" s="43">
        <f t="shared" ref="Y295:Y339" si="99">SUM(V295:X295)</f>
        <v>0</v>
      </c>
      <c r="Z295" s="48"/>
      <c r="AA295" s="48"/>
      <c r="AB295" s="48"/>
      <c r="AC295" s="43">
        <f t="shared" ref="AC295:AC339" si="100">SUM(Z295:AB295)</f>
        <v>0</v>
      </c>
      <c r="AD295" s="48"/>
      <c r="AE295" s="48"/>
      <c r="AF295" s="51">
        <v>127190000</v>
      </c>
      <c r="AG295" s="43">
        <f t="shared" ref="AG295:AG339" si="101">SUM(AD295:AF295)</f>
        <v>127190000</v>
      </c>
      <c r="AH295" s="43">
        <f t="shared" ref="AH295:AH339" si="102">SUM(U295,Y295,AC295,AG295)</f>
        <v>127190000</v>
      </c>
      <c r="AI295" s="59">
        <f t="shared" ref="AI295:AI339" si="103">IF(ISERROR(AH295/$J$293),0,AH295/$J$293)</f>
        <v>5.3629782048633202E-2</v>
      </c>
      <c r="AJ295" s="59">
        <f t="shared" ref="AJ295:AJ339" si="104">IF(ISERROR(AH295/$AH$345),"-",AH295/$AH$345)</f>
        <v>7.5289477355826896E-3</v>
      </c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</row>
    <row r="296" spans="1:106" ht="24.95" customHeight="1" outlineLevel="1">
      <c r="A296" s="26">
        <v>3</v>
      </c>
      <c r="B296" s="26"/>
      <c r="C296" s="41" t="s">
        <v>593</v>
      </c>
      <c r="D296" s="34">
        <v>46022</v>
      </c>
      <c r="E296" s="27" t="s">
        <v>594</v>
      </c>
      <c r="F296" s="37" t="s">
        <v>120</v>
      </c>
      <c r="G296" s="33" t="s">
        <v>121</v>
      </c>
      <c r="H296" s="28"/>
      <c r="I296" s="28"/>
      <c r="J296" s="114"/>
      <c r="K296" s="51">
        <v>82950000</v>
      </c>
      <c r="L296" s="27"/>
      <c r="M296" s="48"/>
      <c r="N296" s="48"/>
      <c r="O296" s="48"/>
      <c r="P296" s="27"/>
      <c r="Q296" s="27"/>
      <c r="R296" s="48"/>
      <c r="S296" s="48"/>
      <c r="T296" s="48"/>
      <c r="U296" s="43">
        <f t="shared" si="98"/>
        <v>0</v>
      </c>
      <c r="V296" s="48"/>
      <c r="W296" s="48"/>
      <c r="X296" s="48"/>
      <c r="Y296" s="43">
        <f t="shared" si="99"/>
        <v>0</v>
      </c>
      <c r="Z296" s="48"/>
      <c r="AA296" s="48"/>
      <c r="AB296" s="48"/>
      <c r="AC296" s="43">
        <f t="shared" si="100"/>
        <v>0</v>
      </c>
      <c r="AD296" s="48"/>
      <c r="AE296" s="48"/>
      <c r="AF296" s="51">
        <v>82950000</v>
      </c>
      <c r="AG296" s="43">
        <f t="shared" si="101"/>
        <v>82950000</v>
      </c>
      <c r="AH296" s="43">
        <f t="shared" si="102"/>
        <v>82950000</v>
      </c>
      <c r="AI296" s="59">
        <f t="shared" si="103"/>
        <v>3.4975944814325997E-2</v>
      </c>
      <c r="AJ296" s="59">
        <f t="shared" si="104"/>
        <v>4.9101833058148E-3</v>
      </c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</row>
    <row r="297" spans="1:106" ht="24.95" customHeight="1" outlineLevel="1">
      <c r="A297" s="26">
        <v>4</v>
      </c>
      <c r="B297" s="26"/>
      <c r="C297" s="41" t="s">
        <v>595</v>
      </c>
      <c r="D297" s="34">
        <v>46022</v>
      </c>
      <c r="E297" s="27" t="s">
        <v>596</v>
      </c>
      <c r="F297" s="37" t="s">
        <v>120</v>
      </c>
      <c r="G297" s="33" t="s">
        <v>121</v>
      </c>
      <c r="H297" s="28"/>
      <c r="I297" s="28"/>
      <c r="J297" s="114"/>
      <c r="K297" s="51">
        <v>54000000</v>
      </c>
      <c r="L297" s="27"/>
      <c r="M297" s="48"/>
      <c r="N297" s="48"/>
      <c r="O297" s="48"/>
      <c r="P297" s="27"/>
      <c r="Q297" s="27"/>
      <c r="R297" s="48"/>
      <c r="S297" s="48"/>
      <c r="T297" s="48"/>
      <c r="U297" s="43">
        <f t="shared" si="98"/>
        <v>0</v>
      </c>
      <c r="V297" s="48"/>
      <c r="W297" s="48"/>
      <c r="X297" s="48"/>
      <c r="Y297" s="43">
        <f t="shared" si="99"/>
        <v>0</v>
      </c>
      <c r="Z297" s="48"/>
      <c r="AA297" s="48"/>
      <c r="AB297" s="48"/>
      <c r="AC297" s="43">
        <f t="shared" si="100"/>
        <v>0</v>
      </c>
      <c r="AD297" s="48"/>
      <c r="AE297" s="48"/>
      <c r="AF297" s="51">
        <v>54000000</v>
      </c>
      <c r="AG297" s="43">
        <f t="shared" si="101"/>
        <v>54000000</v>
      </c>
      <c r="AH297" s="43">
        <f t="shared" si="102"/>
        <v>54000000</v>
      </c>
      <c r="AI297" s="59">
        <f t="shared" si="103"/>
        <v>2.27691503312068E-2</v>
      </c>
      <c r="AJ297" s="59">
        <f t="shared" si="104"/>
        <v>3.19650269456298E-3</v>
      </c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</row>
    <row r="298" spans="1:106" ht="24.95" customHeight="1" outlineLevel="1">
      <c r="A298" s="26">
        <v>5</v>
      </c>
      <c r="B298" s="26"/>
      <c r="C298" s="41" t="s">
        <v>597</v>
      </c>
      <c r="D298" s="34">
        <v>46022</v>
      </c>
      <c r="E298" s="27" t="s">
        <v>598</v>
      </c>
      <c r="F298" s="37" t="s">
        <v>120</v>
      </c>
      <c r="G298" s="33" t="s">
        <v>121</v>
      </c>
      <c r="H298" s="28"/>
      <c r="I298" s="28"/>
      <c r="J298" s="114"/>
      <c r="K298" s="51">
        <v>66360000</v>
      </c>
      <c r="L298" s="27"/>
      <c r="M298" s="48"/>
      <c r="N298" s="48"/>
      <c r="O298" s="48"/>
      <c r="P298" s="27"/>
      <c r="Q298" s="27"/>
      <c r="R298" s="48"/>
      <c r="S298" s="48"/>
      <c r="T298" s="48"/>
      <c r="U298" s="43">
        <f t="shared" si="98"/>
        <v>0</v>
      </c>
      <c r="V298" s="48"/>
      <c r="W298" s="48"/>
      <c r="X298" s="48"/>
      <c r="Y298" s="43">
        <f t="shared" si="99"/>
        <v>0</v>
      </c>
      <c r="Z298" s="48"/>
      <c r="AA298" s="48"/>
      <c r="AB298" s="48"/>
      <c r="AC298" s="43">
        <f t="shared" si="100"/>
        <v>0</v>
      </c>
      <c r="AD298" s="48"/>
      <c r="AE298" s="48"/>
      <c r="AF298" s="51">
        <v>66360000</v>
      </c>
      <c r="AG298" s="43">
        <f t="shared" si="101"/>
        <v>66360000</v>
      </c>
      <c r="AH298" s="43">
        <f t="shared" si="102"/>
        <v>66360000</v>
      </c>
      <c r="AI298" s="59">
        <f t="shared" si="103"/>
        <v>2.7980755851460801E-2</v>
      </c>
      <c r="AJ298" s="59">
        <f t="shared" si="104"/>
        <v>3.9281466446518401E-3</v>
      </c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</row>
    <row r="299" spans="1:106" ht="24.95" customHeight="1" outlineLevel="1">
      <c r="A299" s="26">
        <v>6</v>
      </c>
      <c r="B299" s="26"/>
      <c r="C299" s="41" t="s">
        <v>599</v>
      </c>
      <c r="D299" s="34">
        <v>46022</v>
      </c>
      <c r="E299" s="27" t="s">
        <v>600</v>
      </c>
      <c r="F299" s="37" t="s">
        <v>120</v>
      </c>
      <c r="G299" s="33" t="s">
        <v>121</v>
      </c>
      <c r="H299" s="28"/>
      <c r="I299" s="28"/>
      <c r="J299" s="114"/>
      <c r="K299" s="51">
        <v>54000000</v>
      </c>
      <c r="L299" s="27"/>
      <c r="M299" s="48"/>
      <c r="N299" s="48"/>
      <c r="O299" s="48"/>
      <c r="P299" s="27"/>
      <c r="Q299" s="27"/>
      <c r="R299" s="48"/>
      <c r="S299" s="48"/>
      <c r="T299" s="48"/>
      <c r="U299" s="43">
        <f t="shared" si="98"/>
        <v>0</v>
      </c>
      <c r="V299" s="48"/>
      <c r="W299" s="48"/>
      <c r="X299" s="48"/>
      <c r="Y299" s="43">
        <f t="shared" si="99"/>
        <v>0</v>
      </c>
      <c r="Z299" s="48"/>
      <c r="AA299" s="48"/>
      <c r="AB299" s="48"/>
      <c r="AC299" s="43">
        <f t="shared" si="100"/>
        <v>0</v>
      </c>
      <c r="AD299" s="48"/>
      <c r="AE299" s="48"/>
      <c r="AF299" s="51">
        <v>54000000</v>
      </c>
      <c r="AG299" s="43">
        <f t="shared" si="101"/>
        <v>54000000</v>
      </c>
      <c r="AH299" s="43">
        <f t="shared" si="102"/>
        <v>54000000</v>
      </c>
      <c r="AI299" s="59">
        <f t="shared" si="103"/>
        <v>2.27691503312068E-2</v>
      </c>
      <c r="AJ299" s="59">
        <f t="shared" si="104"/>
        <v>3.19650269456298E-3</v>
      </c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</row>
    <row r="300" spans="1:106" ht="24.95" customHeight="1" outlineLevel="1">
      <c r="A300" s="26">
        <v>7</v>
      </c>
      <c r="B300" s="26"/>
      <c r="C300" s="41" t="s">
        <v>601</v>
      </c>
      <c r="D300" s="34">
        <v>46021</v>
      </c>
      <c r="E300" s="27" t="s">
        <v>602</v>
      </c>
      <c r="F300" s="37" t="s">
        <v>120</v>
      </c>
      <c r="G300" s="33" t="s">
        <v>121</v>
      </c>
      <c r="H300" s="28"/>
      <c r="I300" s="28"/>
      <c r="J300" s="114"/>
      <c r="K300" s="51">
        <v>32400000</v>
      </c>
      <c r="L300" s="27"/>
      <c r="M300" s="48"/>
      <c r="N300" s="48"/>
      <c r="O300" s="48"/>
      <c r="P300" s="27"/>
      <c r="Q300" s="27"/>
      <c r="R300" s="48"/>
      <c r="S300" s="48"/>
      <c r="T300" s="48"/>
      <c r="U300" s="43">
        <f t="shared" si="98"/>
        <v>0</v>
      </c>
      <c r="V300" s="48"/>
      <c r="W300" s="48"/>
      <c r="X300" s="48"/>
      <c r="Y300" s="43">
        <f t="shared" si="99"/>
        <v>0</v>
      </c>
      <c r="Z300" s="48"/>
      <c r="AA300" s="48"/>
      <c r="AB300" s="48"/>
      <c r="AC300" s="43">
        <f t="shared" si="100"/>
        <v>0</v>
      </c>
      <c r="AD300" s="48"/>
      <c r="AE300" s="48"/>
      <c r="AF300" s="51">
        <v>32400000</v>
      </c>
      <c r="AG300" s="43">
        <f t="shared" si="101"/>
        <v>32400000</v>
      </c>
      <c r="AH300" s="43">
        <f t="shared" si="102"/>
        <v>32400000</v>
      </c>
      <c r="AI300" s="59">
        <f t="shared" si="103"/>
        <v>1.36614901987241E-2</v>
      </c>
      <c r="AJ300" s="59">
        <f t="shared" si="104"/>
        <v>1.91790161673779E-3</v>
      </c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</row>
    <row r="301" spans="1:106" ht="24.95" customHeight="1" outlineLevel="1">
      <c r="A301" s="26">
        <v>8</v>
      </c>
      <c r="B301" s="26"/>
      <c r="C301" s="41" t="s">
        <v>603</v>
      </c>
      <c r="D301" s="34">
        <v>46021</v>
      </c>
      <c r="E301" s="27" t="s">
        <v>604</v>
      </c>
      <c r="F301" s="37" t="s">
        <v>120</v>
      </c>
      <c r="G301" s="33" t="s">
        <v>121</v>
      </c>
      <c r="H301" s="28"/>
      <c r="I301" s="28"/>
      <c r="J301" s="114"/>
      <c r="K301" s="51">
        <v>108500000</v>
      </c>
      <c r="L301" s="27"/>
      <c r="M301" s="48"/>
      <c r="N301" s="48"/>
      <c r="O301" s="48"/>
      <c r="P301" s="27"/>
      <c r="Q301" s="27"/>
      <c r="R301" s="48"/>
      <c r="S301" s="48"/>
      <c r="T301" s="48"/>
      <c r="U301" s="43">
        <f t="shared" si="98"/>
        <v>0</v>
      </c>
      <c r="V301" s="48"/>
      <c r="W301" s="48"/>
      <c r="X301" s="48"/>
      <c r="Y301" s="43">
        <f t="shared" si="99"/>
        <v>0</v>
      </c>
      <c r="Z301" s="48"/>
      <c r="AA301" s="48"/>
      <c r="AB301" s="48"/>
      <c r="AC301" s="43">
        <f t="shared" si="100"/>
        <v>0</v>
      </c>
      <c r="AD301" s="48"/>
      <c r="AE301" s="48"/>
      <c r="AF301" s="51">
        <v>108500000</v>
      </c>
      <c r="AG301" s="43">
        <f t="shared" si="101"/>
        <v>108500000</v>
      </c>
      <c r="AH301" s="43">
        <f t="shared" si="102"/>
        <v>108500000</v>
      </c>
      <c r="AI301" s="59">
        <f t="shared" si="103"/>
        <v>4.5749126128443299E-2</v>
      </c>
      <c r="AJ301" s="59">
        <f t="shared" si="104"/>
        <v>6.4226026362978403E-3</v>
      </c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</row>
    <row r="302" spans="1:106" ht="24.95" customHeight="1" outlineLevel="1">
      <c r="A302" s="26">
        <v>9</v>
      </c>
      <c r="B302" s="26"/>
      <c r="C302" s="41" t="s">
        <v>605</v>
      </c>
      <c r="D302" s="34">
        <v>46021</v>
      </c>
      <c r="E302" s="27" t="s">
        <v>606</v>
      </c>
      <c r="F302" s="37" t="s">
        <v>120</v>
      </c>
      <c r="G302" s="33" t="s">
        <v>121</v>
      </c>
      <c r="H302" s="28"/>
      <c r="I302" s="28"/>
      <c r="J302" s="114"/>
      <c r="K302" s="51">
        <v>33180000</v>
      </c>
      <c r="L302" s="27"/>
      <c r="M302" s="48"/>
      <c r="N302" s="48"/>
      <c r="O302" s="48"/>
      <c r="P302" s="27"/>
      <c r="Q302" s="27"/>
      <c r="R302" s="48"/>
      <c r="S302" s="48"/>
      <c r="T302" s="48"/>
      <c r="U302" s="43">
        <f t="shared" si="98"/>
        <v>0</v>
      </c>
      <c r="V302" s="48"/>
      <c r="W302" s="48"/>
      <c r="X302" s="48"/>
      <c r="Y302" s="43">
        <f t="shared" si="99"/>
        <v>0</v>
      </c>
      <c r="Z302" s="48"/>
      <c r="AA302" s="48"/>
      <c r="AB302" s="48"/>
      <c r="AC302" s="43">
        <f t="shared" si="100"/>
        <v>0</v>
      </c>
      <c r="AD302" s="48"/>
      <c r="AE302" s="48"/>
      <c r="AF302" s="51">
        <v>33180000</v>
      </c>
      <c r="AG302" s="43">
        <f t="shared" si="101"/>
        <v>33180000</v>
      </c>
      <c r="AH302" s="43">
        <f t="shared" si="102"/>
        <v>33180000</v>
      </c>
      <c r="AI302" s="59">
        <f t="shared" si="103"/>
        <v>1.39903779257304E-2</v>
      </c>
      <c r="AJ302" s="59">
        <f t="shared" si="104"/>
        <v>1.9640733223259201E-3</v>
      </c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</row>
    <row r="303" spans="1:106" ht="24.95" customHeight="1" outlineLevel="1">
      <c r="A303" s="26">
        <v>10</v>
      </c>
      <c r="B303" s="26"/>
      <c r="C303" s="41" t="s">
        <v>607</v>
      </c>
      <c r="D303" s="34">
        <v>46021</v>
      </c>
      <c r="E303" s="27" t="s">
        <v>608</v>
      </c>
      <c r="F303" s="37" t="s">
        <v>120</v>
      </c>
      <c r="G303" s="33" t="s">
        <v>121</v>
      </c>
      <c r="H303" s="28"/>
      <c r="I303" s="28"/>
      <c r="J303" s="114"/>
      <c r="K303" s="51">
        <v>33180000</v>
      </c>
      <c r="L303" s="27"/>
      <c r="M303" s="48"/>
      <c r="N303" s="48"/>
      <c r="O303" s="48"/>
      <c r="P303" s="27"/>
      <c r="Q303" s="27"/>
      <c r="R303" s="48"/>
      <c r="S303" s="48"/>
      <c r="T303" s="48"/>
      <c r="U303" s="43">
        <f t="shared" si="98"/>
        <v>0</v>
      </c>
      <c r="V303" s="48"/>
      <c r="W303" s="48"/>
      <c r="X303" s="48"/>
      <c r="Y303" s="43">
        <f t="shared" si="99"/>
        <v>0</v>
      </c>
      <c r="Z303" s="48"/>
      <c r="AA303" s="48"/>
      <c r="AB303" s="48"/>
      <c r="AC303" s="43">
        <f t="shared" si="100"/>
        <v>0</v>
      </c>
      <c r="AD303" s="48"/>
      <c r="AE303" s="48"/>
      <c r="AF303" s="51">
        <v>33180000</v>
      </c>
      <c r="AG303" s="43">
        <f t="shared" si="101"/>
        <v>33180000</v>
      </c>
      <c r="AH303" s="43">
        <f t="shared" si="102"/>
        <v>33180000</v>
      </c>
      <c r="AI303" s="59">
        <f t="shared" si="103"/>
        <v>1.39903779257304E-2</v>
      </c>
      <c r="AJ303" s="59">
        <f t="shared" si="104"/>
        <v>1.9640733223259201E-3</v>
      </c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</row>
    <row r="304" spans="1:106" ht="24.95" customHeight="1" outlineLevel="1">
      <c r="A304" s="26">
        <v>11</v>
      </c>
      <c r="B304" s="26"/>
      <c r="C304" s="41" t="s">
        <v>609</v>
      </c>
      <c r="D304" s="34">
        <v>46021</v>
      </c>
      <c r="E304" s="27" t="s">
        <v>610</v>
      </c>
      <c r="F304" s="37" t="s">
        <v>120</v>
      </c>
      <c r="G304" s="33" t="s">
        <v>121</v>
      </c>
      <c r="H304" s="28"/>
      <c r="I304" s="28"/>
      <c r="J304" s="114"/>
      <c r="K304" s="51">
        <v>33180000</v>
      </c>
      <c r="L304" s="27"/>
      <c r="M304" s="48"/>
      <c r="N304" s="48"/>
      <c r="O304" s="48"/>
      <c r="P304" s="27"/>
      <c r="Q304" s="27"/>
      <c r="R304" s="48"/>
      <c r="S304" s="48"/>
      <c r="T304" s="48"/>
      <c r="U304" s="43">
        <f t="shared" si="98"/>
        <v>0</v>
      </c>
      <c r="V304" s="48"/>
      <c r="W304" s="48"/>
      <c r="X304" s="48"/>
      <c r="Y304" s="43">
        <f t="shared" si="99"/>
        <v>0</v>
      </c>
      <c r="Z304" s="48"/>
      <c r="AA304" s="48"/>
      <c r="AB304" s="48"/>
      <c r="AC304" s="43">
        <f t="shared" si="100"/>
        <v>0</v>
      </c>
      <c r="AD304" s="48"/>
      <c r="AE304" s="48"/>
      <c r="AF304" s="51">
        <v>33180000</v>
      </c>
      <c r="AG304" s="43">
        <f t="shared" si="101"/>
        <v>33180000</v>
      </c>
      <c r="AH304" s="43">
        <f t="shared" si="102"/>
        <v>33180000</v>
      </c>
      <c r="AI304" s="59">
        <f t="shared" si="103"/>
        <v>1.39903779257304E-2</v>
      </c>
      <c r="AJ304" s="59">
        <f t="shared" si="104"/>
        <v>1.9640733223259201E-3</v>
      </c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</row>
    <row r="305" spans="1:106" ht="24.95" customHeight="1" outlineLevel="1">
      <c r="A305" s="26">
        <v>12</v>
      </c>
      <c r="B305" s="26"/>
      <c r="C305" s="41" t="s">
        <v>611</v>
      </c>
      <c r="D305" s="34">
        <v>46021</v>
      </c>
      <c r="E305" s="27" t="s">
        <v>612</v>
      </c>
      <c r="F305" s="37" t="s">
        <v>120</v>
      </c>
      <c r="G305" s="33" t="s">
        <v>121</v>
      </c>
      <c r="H305" s="28"/>
      <c r="I305" s="28"/>
      <c r="J305" s="114"/>
      <c r="K305" s="51">
        <v>55300000</v>
      </c>
      <c r="L305" s="27"/>
      <c r="M305" s="48"/>
      <c r="N305" s="48"/>
      <c r="O305" s="48"/>
      <c r="P305" s="27"/>
      <c r="Q305" s="27"/>
      <c r="R305" s="48"/>
      <c r="S305" s="48"/>
      <c r="T305" s="48"/>
      <c r="U305" s="43">
        <f t="shared" si="98"/>
        <v>0</v>
      </c>
      <c r="V305" s="48"/>
      <c r="W305" s="48"/>
      <c r="X305" s="48"/>
      <c r="Y305" s="43">
        <f t="shared" si="99"/>
        <v>0</v>
      </c>
      <c r="Z305" s="48"/>
      <c r="AA305" s="48"/>
      <c r="AB305" s="48"/>
      <c r="AC305" s="43">
        <f t="shared" si="100"/>
        <v>0</v>
      </c>
      <c r="AD305" s="48"/>
      <c r="AE305" s="48"/>
      <c r="AF305" s="51">
        <v>55300000</v>
      </c>
      <c r="AG305" s="43">
        <f t="shared" si="101"/>
        <v>55300000</v>
      </c>
      <c r="AH305" s="43">
        <f t="shared" si="102"/>
        <v>55300000</v>
      </c>
      <c r="AI305" s="59">
        <f t="shared" si="103"/>
        <v>2.3317296542883999E-2</v>
      </c>
      <c r="AJ305" s="59">
        <f t="shared" si="104"/>
        <v>3.2734555372098701E-3</v>
      </c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</row>
    <row r="306" spans="1:106" ht="24.95" customHeight="1" outlineLevel="1">
      <c r="A306" s="26">
        <v>13</v>
      </c>
      <c r="B306" s="26"/>
      <c r="C306" s="41" t="s">
        <v>613</v>
      </c>
      <c r="D306" s="34">
        <v>46021</v>
      </c>
      <c r="E306" s="27" t="s">
        <v>614</v>
      </c>
      <c r="F306" s="37" t="s">
        <v>120</v>
      </c>
      <c r="G306" s="33" t="s">
        <v>121</v>
      </c>
      <c r="H306" s="28"/>
      <c r="I306" s="28"/>
      <c r="J306" s="114"/>
      <c r="K306" s="51">
        <v>86933333</v>
      </c>
      <c r="L306" s="27"/>
      <c r="M306" s="48"/>
      <c r="N306" s="48"/>
      <c r="O306" s="48"/>
      <c r="P306" s="27"/>
      <c r="Q306" s="27"/>
      <c r="R306" s="48"/>
      <c r="S306" s="48"/>
      <c r="T306" s="48"/>
      <c r="U306" s="43">
        <f t="shared" si="98"/>
        <v>0</v>
      </c>
      <c r="V306" s="48"/>
      <c r="W306" s="48"/>
      <c r="X306" s="48"/>
      <c r="Y306" s="43">
        <f t="shared" si="99"/>
        <v>0</v>
      </c>
      <c r="Z306" s="48"/>
      <c r="AA306" s="48"/>
      <c r="AB306" s="48"/>
      <c r="AC306" s="43">
        <f t="shared" si="100"/>
        <v>0</v>
      </c>
      <c r="AD306" s="48"/>
      <c r="AE306" s="48"/>
      <c r="AF306" s="51">
        <v>86933333</v>
      </c>
      <c r="AG306" s="43">
        <f t="shared" si="101"/>
        <v>86933333</v>
      </c>
      <c r="AH306" s="43">
        <f t="shared" si="102"/>
        <v>86933333</v>
      </c>
      <c r="AI306" s="59">
        <f t="shared" si="103"/>
        <v>3.6655520886478901E-2</v>
      </c>
      <c r="AJ306" s="59">
        <f t="shared" si="104"/>
        <v>5.1459746885526101E-3</v>
      </c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</row>
    <row r="307" spans="1:106" ht="24.95" customHeight="1" outlineLevel="1">
      <c r="A307" s="26">
        <v>14</v>
      </c>
      <c r="B307" s="26"/>
      <c r="C307" s="41" t="s">
        <v>615</v>
      </c>
      <c r="D307" s="34">
        <v>46020</v>
      </c>
      <c r="E307" s="27" t="s">
        <v>616</v>
      </c>
      <c r="F307" s="37" t="s">
        <v>120</v>
      </c>
      <c r="G307" s="33" t="s">
        <v>121</v>
      </c>
      <c r="H307" s="28"/>
      <c r="I307" s="28"/>
      <c r="J307" s="114"/>
      <c r="K307" s="51">
        <v>37800000</v>
      </c>
      <c r="L307" s="27"/>
      <c r="M307" s="48"/>
      <c r="N307" s="48"/>
      <c r="O307" s="48"/>
      <c r="P307" s="27"/>
      <c r="Q307" s="27"/>
      <c r="R307" s="48"/>
      <c r="S307" s="48"/>
      <c r="T307" s="48"/>
      <c r="U307" s="43">
        <f t="shared" si="98"/>
        <v>0</v>
      </c>
      <c r="V307" s="48"/>
      <c r="W307" s="48"/>
      <c r="X307" s="48"/>
      <c r="Y307" s="43">
        <f t="shared" si="99"/>
        <v>0</v>
      </c>
      <c r="Z307" s="48"/>
      <c r="AA307" s="48"/>
      <c r="AB307" s="48"/>
      <c r="AC307" s="43">
        <f t="shared" si="100"/>
        <v>0</v>
      </c>
      <c r="AD307" s="48"/>
      <c r="AE307" s="48"/>
      <c r="AF307" s="51">
        <v>37800000</v>
      </c>
      <c r="AG307" s="43">
        <f t="shared" si="101"/>
        <v>37800000</v>
      </c>
      <c r="AH307" s="43">
        <f t="shared" si="102"/>
        <v>37800000</v>
      </c>
      <c r="AI307" s="59">
        <f t="shared" si="103"/>
        <v>1.59384052318448E-2</v>
      </c>
      <c r="AJ307" s="59">
        <f t="shared" si="104"/>
        <v>2.2375518861940898E-3</v>
      </c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</row>
    <row r="308" spans="1:106" ht="24.95" customHeight="1" outlineLevel="1">
      <c r="A308" s="26">
        <v>15</v>
      </c>
      <c r="B308" s="26"/>
      <c r="C308" s="41" t="s">
        <v>617</v>
      </c>
      <c r="D308" s="34">
        <v>46020</v>
      </c>
      <c r="E308" s="27" t="s">
        <v>618</v>
      </c>
      <c r="F308" s="37" t="s">
        <v>120</v>
      </c>
      <c r="G308" s="33" t="s">
        <v>121</v>
      </c>
      <c r="H308" s="28"/>
      <c r="I308" s="28"/>
      <c r="J308" s="114"/>
      <c r="K308" s="51">
        <v>32400000</v>
      </c>
      <c r="L308" s="27"/>
      <c r="M308" s="48"/>
      <c r="N308" s="48"/>
      <c r="O308" s="48"/>
      <c r="P308" s="27"/>
      <c r="Q308" s="27"/>
      <c r="R308" s="48"/>
      <c r="S308" s="48"/>
      <c r="T308" s="48"/>
      <c r="U308" s="43">
        <f t="shared" si="98"/>
        <v>0</v>
      </c>
      <c r="V308" s="48"/>
      <c r="W308" s="48"/>
      <c r="X308" s="48"/>
      <c r="Y308" s="43">
        <f t="shared" si="99"/>
        <v>0</v>
      </c>
      <c r="Z308" s="48"/>
      <c r="AA308" s="48"/>
      <c r="AB308" s="48"/>
      <c r="AC308" s="43">
        <f t="shared" si="100"/>
        <v>0</v>
      </c>
      <c r="AD308" s="48"/>
      <c r="AE308" s="48"/>
      <c r="AF308" s="51">
        <v>32400000</v>
      </c>
      <c r="AG308" s="43">
        <f t="shared" si="101"/>
        <v>32400000</v>
      </c>
      <c r="AH308" s="43">
        <f t="shared" si="102"/>
        <v>32400000</v>
      </c>
      <c r="AI308" s="59">
        <f t="shared" si="103"/>
        <v>1.36614901987241E-2</v>
      </c>
      <c r="AJ308" s="59">
        <f t="shared" si="104"/>
        <v>1.91790161673779E-3</v>
      </c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</row>
    <row r="309" spans="1:106" ht="24.95" customHeight="1" outlineLevel="1">
      <c r="A309" s="26">
        <v>16</v>
      </c>
      <c r="B309" s="26"/>
      <c r="C309" s="41" t="s">
        <v>619</v>
      </c>
      <c r="D309" s="34">
        <v>46020</v>
      </c>
      <c r="E309" s="27" t="s">
        <v>620</v>
      </c>
      <c r="F309" s="37" t="s">
        <v>120</v>
      </c>
      <c r="G309" s="33" t="s">
        <v>121</v>
      </c>
      <c r="H309" s="28"/>
      <c r="I309" s="28"/>
      <c r="J309" s="114"/>
      <c r="K309" s="51">
        <v>32400000</v>
      </c>
      <c r="L309" s="27"/>
      <c r="M309" s="48"/>
      <c r="N309" s="48"/>
      <c r="O309" s="48"/>
      <c r="P309" s="27"/>
      <c r="Q309" s="27"/>
      <c r="R309" s="48"/>
      <c r="S309" s="48"/>
      <c r="T309" s="48"/>
      <c r="U309" s="43">
        <f t="shared" si="98"/>
        <v>0</v>
      </c>
      <c r="V309" s="48"/>
      <c r="W309" s="48"/>
      <c r="X309" s="48"/>
      <c r="Y309" s="43">
        <f t="shared" si="99"/>
        <v>0</v>
      </c>
      <c r="Z309" s="48"/>
      <c r="AA309" s="48"/>
      <c r="AB309" s="48"/>
      <c r="AC309" s="43">
        <f t="shared" si="100"/>
        <v>0</v>
      </c>
      <c r="AD309" s="48"/>
      <c r="AE309" s="48"/>
      <c r="AF309" s="51">
        <v>32400000</v>
      </c>
      <c r="AG309" s="43">
        <f t="shared" si="101"/>
        <v>32400000</v>
      </c>
      <c r="AH309" s="43">
        <f t="shared" si="102"/>
        <v>32400000</v>
      </c>
      <c r="AI309" s="59">
        <f t="shared" si="103"/>
        <v>1.36614901987241E-2</v>
      </c>
      <c r="AJ309" s="59">
        <f t="shared" si="104"/>
        <v>1.91790161673779E-3</v>
      </c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</row>
    <row r="310" spans="1:106" ht="24.95" customHeight="1" outlineLevel="1">
      <c r="A310" s="26">
        <v>17</v>
      </c>
      <c r="B310" s="26"/>
      <c r="C310" s="41" t="s">
        <v>621</v>
      </c>
      <c r="D310" s="34">
        <v>46020</v>
      </c>
      <c r="E310" s="27" t="s">
        <v>622</v>
      </c>
      <c r="F310" s="37" t="s">
        <v>120</v>
      </c>
      <c r="G310" s="33" t="s">
        <v>121</v>
      </c>
      <c r="H310" s="28"/>
      <c r="I310" s="28"/>
      <c r="J310" s="114"/>
      <c r="K310" s="51">
        <v>54000000</v>
      </c>
      <c r="L310" s="27"/>
      <c r="M310" s="48"/>
      <c r="N310" s="48"/>
      <c r="O310" s="48"/>
      <c r="P310" s="27"/>
      <c r="Q310" s="27"/>
      <c r="R310" s="48"/>
      <c r="S310" s="48"/>
      <c r="T310" s="48"/>
      <c r="U310" s="43">
        <f t="shared" si="98"/>
        <v>0</v>
      </c>
      <c r="V310" s="48"/>
      <c r="W310" s="48"/>
      <c r="X310" s="48"/>
      <c r="Y310" s="43">
        <f t="shared" si="99"/>
        <v>0</v>
      </c>
      <c r="Z310" s="48"/>
      <c r="AA310" s="48"/>
      <c r="AB310" s="48"/>
      <c r="AC310" s="43">
        <f t="shared" si="100"/>
        <v>0</v>
      </c>
      <c r="AD310" s="48"/>
      <c r="AE310" s="48"/>
      <c r="AF310" s="51">
        <v>54000000</v>
      </c>
      <c r="AG310" s="43">
        <f t="shared" si="101"/>
        <v>54000000</v>
      </c>
      <c r="AH310" s="43">
        <f t="shared" si="102"/>
        <v>54000000</v>
      </c>
      <c r="AI310" s="59">
        <f t="shared" si="103"/>
        <v>2.27691503312068E-2</v>
      </c>
      <c r="AJ310" s="59">
        <f t="shared" si="104"/>
        <v>3.19650269456298E-3</v>
      </c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</row>
    <row r="311" spans="1:106" ht="24.95" customHeight="1" outlineLevel="1">
      <c r="A311" s="26">
        <v>18</v>
      </c>
      <c r="B311" s="26"/>
      <c r="C311" s="41" t="s">
        <v>623</v>
      </c>
      <c r="D311" s="34">
        <v>46020</v>
      </c>
      <c r="E311" s="27" t="s">
        <v>624</v>
      </c>
      <c r="F311" s="37" t="s">
        <v>120</v>
      </c>
      <c r="G311" s="33" t="s">
        <v>121</v>
      </c>
      <c r="H311" s="28"/>
      <c r="I311" s="28"/>
      <c r="J311" s="114"/>
      <c r="K311" s="51">
        <v>33180000</v>
      </c>
      <c r="L311" s="27"/>
      <c r="M311" s="48"/>
      <c r="N311" s="48"/>
      <c r="O311" s="48"/>
      <c r="P311" s="27"/>
      <c r="Q311" s="27"/>
      <c r="R311" s="48"/>
      <c r="S311" s="48"/>
      <c r="T311" s="48"/>
      <c r="U311" s="43">
        <f t="shared" si="98"/>
        <v>0</v>
      </c>
      <c r="V311" s="48"/>
      <c r="W311" s="48"/>
      <c r="X311" s="48"/>
      <c r="Y311" s="43">
        <f t="shared" si="99"/>
        <v>0</v>
      </c>
      <c r="Z311" s="48"/>
      <c r="AA311" s="48"/>
      <c r="AB311" s="48"/>
      <c r="AC311" s="43">
        <f t="shared" si="100"/>
        <v>0</v>
      </c>
      <c r="AD311" s="48"/>
      <c r="AE311" s="48"/>
      <c r="AF311" s="51">
        <v>33180000</v>
      </c>
      <c r="AG311" s="43">
        <f t="shared" si="101"/>
        <v>33180000</v>
      </c>
      <c r="AH311" s="43">
        <f t="shared" si="102"/>
        <v>33180000</v>
      </c>
      <c r="AI311" s="59">
        <f t="shared" si="103"/>
        <v>1.39903779257304E-2</v>
      </c>
      <c r="AJ311" s="59">
        <f t="shared" si="104"/>
        <v>1.9640733223259201E-3</v>
      </c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</row>
    <row r="312" spans="1:106" ht="24.95" customHeight="1" outlineLevel="1">
      <c r="A312" s="26">
        <v>19</v>
      </c>
      <c r="B312" s="26"/>
      <c r="C312" s="41" t="s">
        <v>625</v>
      </c>
      <c r="D312" s="34">
        <v>46020</v>
      </c>
      <c r="E312" s="27" t="s">
        <v>626</v>
      </c>
      <c r="F312" s="37" t="s">
        <v>120</v>
      </c>
      <c r="G312" s="33" t="s">
        <v>121</v>
      </c>
      <c r="H312" s="28"/>
      <c r="I312" s="28"/>
      <c r="J312" s="114"/>
      <c r="K312" s="51">
        <v>32400000</v>
      </c>
      <c r="L312" s="27"/>
      <c r="M312" s="48"/>
      <c r="N312" s="48"/>
      <c r="O312" s="48"/>
      <c r="P312" s="27"/>
      <c r="Q312" s="27"/>
      <c r="R312" s="48"/>
      <c r="S312" s="48"/>
      <c r="T312" s="48"/>
      <c r="U312" s="43">
        <f t="shared" si="98"/>
        <v>0</v>
      </c>
      <c r="V312" s="48"/>
      <c r="W312" s="48"/>
      <c r="X312" s="48"/>
      <c r="Y312" s="43">
        <f t="shared" si="99"/>
        <v>0</v>
      </c>
      <c r="Z312" s="48"/>
      <c r="AA312" s="48"/>
      <c r="AB312" s="48"/>
      <c r="AC312" s="43">
        <f t="shared" si="100"/>
        <v>0</v>
      </c>
      <c r="AD312" s="48"/>
      <c r="AE312" s="48"/>
      <c r="AF312" s="51">
        <v>32400000</v>
      </c>
      <c r="AG312" s="43">
        <f t="shared" si="101"/>
        <v>32400000</v>
      </c>
      <c r="AH312" s="43">
        <f t="shared" si="102"/>
        <v>32400000</v>
      </c>
      <c r="AI312" s="59">
        <f t="shared" si="103"/>
        <v>1.36614901987241E-2</v>
      </c>
      <c r="AJ312" s="59">
        <f t="shared" si="104"/>
        <v>1.91790161673779E-3</v>
      </c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</row>
    <row r="313" spans="1:106" ht="24.95" customHeight="1" outlineLevel="1">
      <c r="A313" s="26">
        <v>20</v>
      </c>
      <c r="B313" s="26"/>
      <c r="C313" s="41" t="s">
        <v>627</v>
      </c>
      <c r="D313" s="34">
        <v>46020</v>
      </c>
      <c r="E313" s="27" t="s">
        <v>628</v>
      </c>
      <c r="F313" s="37" t="s">
        <v>120</v>
      </c>
      <c r="G313" s="33" t="s">
        <v>121</v>
      </c>
      <c r="H313" s="28"/>
      <c r="I313" s="28"/>
      <c r="J313" s="114"/>
      <c r="K313" s="51">
        <v>32400000</v>
      </c>
      <c r="L313" s="27"/>
      <c r="M313" s="48"/>
      <c r="N313" s="48"/>
      <c r="O313" s="48"/>
      <c r="P313" s="27"/>
      <c r="Q313" s="27"/>
      <c r="R313" s="48"/>
      <c r="S313" s="48"/>
      <c r="T313" s="48"/>
      <c r="U313" s="43">
        <f t="shared" si="98"/>
        <v>0</v>
      </c>
      <c r="V313" s="48"/>
      <c r="W313" s="48"/>
      <c r="X313" s="48"/>
      <c r="Y313" s="43">
        <f t="shared" si="99"/>
        <v>0</v>
      </c>
      <c r="Z313" s="48"/>
      <c r="AA313" s="48"/>
      <c r="AB313" s="48"/>
      <c r="AC313" s="43">
        <f t="shared" si="100"/>
        <v>0</v>
      </c>
      <c r="AD313" s="48"/>
      <c r="AE313" s="48"/>
      <c r="AF313" s="51">
        <v>32400000</v>
      </c>
      <c r="AG313" s="43">
        <f t="shared" si="101"/>
        <v>32400000</v>
      </c>
      <c r="AH313" s="43">
        <f t="shared" si="102"/>
        <v>32400000</v>
      </c>
      <c r="AI313" s="59">
        <f t="shared" si="103"/>
        <v>1.36614901987241E-2</v>
      </c>
      <c r="AJ313" s="59">
        <f t="shared" si="104"/>
        <v>1.91790161673779E-3</v>
      </c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</row>
    <row r="314" spans="1:106" ht="24.95" customHeight="1" outlineLevel="1">
      <c r="A314" s="26">
        <v>21</v>
      </c>
      <c r="B314" s="26"/>
      <c r="C314" s="41" t="s">
        <v>629</v>
      </c>
      <c r="D314" s="34">
        <v>46020</v>
      </c>
      <c r="E314" s="27" t="s">
        <v>630</v>
      </c>
      <c r="F314" s="37" t="s">
        <v>120</v>
      </c>
      <c r="G314" s="33" t="s">
        <v>121</v>
      </c>
      <c r="H314" s="28"/>
      <c r="I314" s="28"/>
      <c r="J314" s="114"/>
      <c r="K314" s="51">
        <v>49770000</v>
      </c>
      <c r="L314" s="27"/>
      <c r="M314" s="48"/>
      <c r="N314" s="48"/>
      <c r="O314" s="48"/>
      <c r="P314" s="27"/>
      <c r="Q314" s="27"/>
      <c r="R314" s="48"/>
      <c r="S314" s="48"/>
      <c r="T314" s="48"/>
      <c r="U314" s="43">
        <f t="shared" si="98"/>
        <v>0</v>
      </c>
      <c r="V314" s="48"/>
      <c r="W314" s="48"/>
      <c r="X314" s="48"/>
      <c r="Y314" s="43">
        <f t="shared" si="99"/>
        <v>0</v>
      </c>
      <c r="Z314" s="48"/>
      <c r="AA314" s="48"/>
      <c r="AB314" s="48"/>
      <c r="AC314" s="43">
        <f t="shared" si="100"/>
        <v>0</v>
      </c>
      <c r="AD314" s="48"/>
      <c r="AE314" s="48"/>
      <c r="AF314" s="51">
        <v>49770000</v>
      </c>
      <c r="AG314" s="43">
        <f t="shared" si="101"/>
        <v>49770000</v>
      </c>
      <c r="AH314" s="43">
        <f t="shared" si="102"/>
        <v>49770000</v>
      </c>
      <c r="AI314" s="59">
        <f t="shared" si="103"/>
        <v>2.0985566888595601E-2</v>
      </c>
      <c r="AJ314" s="59">
        <f t="shared" si="104"/>
        <v>2.9461099834888799E-3</v>
      </c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</row>
    <row r="315" spans="1:106" ht="24.95" customHeight="1" outlineLevel="1">
      <c r="A315" s="26">
        <v>22</v>
      </c>
      <c r="B315" s="26"/>
      <c r="C315" s="41" t="s">
        <v>631</v>
      </c>
      <c r="D315" s="34">
        <v>46020</v>
      </c>
      <c r="E315" s="27" t="s">
        <v>632</v>
      </c>
      <c r="F315" s="37" t="s">
        <v>120</v>
      </c>
      <c r="G315" s="33" t="s">
        <v>121</v>
      </c>
      <c r="H315" s="28"/>
      <c r="I315" s="28"/>
      <c r="J315" s="114"/>
      <c r="K315" s="51">
        <v>43200000</v>
      </c>
      <c r="L315" s="27"/>
      <c r="M315" s="48"/>
      <c r="N315" s="48"/>
      <c r="O315" s="48"/>
      <c r="P315" s="27"/>
      <c r="Q315" s="27"/>
      <c r="R315" s="48"/>
      <c r="S315" s="48"/>
      <c r="T315" s="48"/>
      <c r="U315" s="43">
        <f t="shared" si="98"/>
        <v>0</v>
      </c>
      <c r="V315" s="48"/>
      <c r="W315" s="48"/>
      <c r="X315" s="48"/>
      <c r="Y315" s="43">
        <f t="shared" si="99"/>
        <v>0</v>
      </c>
      <c r="Z315" s="48"/>
      <c r="AA315" s="48"/>
      <c r="AB315" s="48"/>
      <c r="AC315" s="43">
        <f t="shared" si="100"/>
        <v>0</v>
      </c>
      <c r="AD315" s="48"/>
      <c r="AE315" s="48"/>
      <c r="AF315" s="51">
        <v>43200000</v>
      </c>
      <c r="AG315" s="43">
        <f t="shared" si="101"/>
        <v>43200000</v>
      </c>
      <c r="AH315" s="43">
        <f t="shared" si="102"/>
        <v>43200000</v>
      </c>
      <c r="AI315" s="59">
        <f t="shared" si="103"/>
        <v>1.82153202649654E-2</v>
      </c>
      <c r="AJ315" s="59">
        <f t="shared" si="104"/>
        <v>2.5572021556503799E-3</v>
      </c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</row>
    <row r="316" spans="1:106" ht="24.95" customHeight="1" outlineLevel="1">
      <c r="A316" s="26">
        <v>23</v>
      </c>
      <c r="B316" s="26"/>
      <c r="C316" s="41" t="s">
        <v>633</v>
      </c>
      <c r="D316" s="34">
        <v>46020</v>
      </c>
      <c r="E316" s="27" t="s">
        <v>634</v>
      </c>
      <c r="F316" s="37" t="s">
        <v>120</v>
      </c>
      <c r="G316" s="33" t="s">
        <v>121</v>
      </c>
      <c r="H316" s="28"/>
      <c r="I316" s="28"/>
      <c r="J316" s="114"/>
      <c r="K316" s="51">
        <v>54000000</v>
      </c>
      <c r="L316" s="27"/>
      <c r="M316" s="48"/>
      <c r="N316" s="48"/>
      <c r="O316" s="48"/>
      <c r="P316" s="27"/>
      <c r="Q316" s="27"/>
      <c r="R316" s="48"/>
      <c r="S316" s="48"/>
      <c r="T316" s="48"/>
      <c r="U316" s="43">
        <f t="shared" si="98"/>
        <v>0</v>
      </c>
      <c r="V316" s="48"/>
      <c r="W316" s="48"/>
      <c r="X316" s="48"/>
      <c r="Y316" s="43">
        <f t="shared" si="99"/>
        <v>0</v>
      </c>
      <c r="Z316" s="48"/>
      <c r="AA316" s="48"/>
      <c r="AB316" s="48"/>
      <c r="AC316" s="43">
        <f t="shared" si="100"/>
        <v>0</v>
      </c>
      <c r="AD316" s="48"/>
      <c r="AE316" s="48"/>
      <c r="AF316" s="51">
        <v>54000000</v>
      </c>
      <c r="AG316" s="43">
        <f t="shared" si="101"/>
        <v>54000000</v>
      </c>
      <c r="AH316" s="43">
        <f t="shared" si="102"/>
        <v>54000000</v>
      </c>
      <c r="AI316" s="59">
        <f t="shared" si="103"/>
        <v>2.27691503312068E-2</v>
      </c>
      <c r="AJ316" s="59">
        <f t="shared" si="104"/>
        <v>3.19650269456298E-3</v>
      </c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</row>
    <row r="317" spans="1:106" ht="24.95" customHeight="1" outlineLevel="1">
      <c r="A317" s="26">
        <v>24</v>
      </c>
      <c r="B317" s="26"/>
      <c r="C317" s="41" t="s">
        <v>635</v>
      </c>
      <c r="D317" s="34">
        <v>46020</v>
      </c>
      <c r="E317" s="27" t="s">
        <v>636</v>
      </c>
      <c r="F317" s="37" t="s">
        <v>120</v>
      </c>
      <c r="G317" s="33" t="s">
        <v>121</v>
      </c>
      <c r="H317" s="28"/>
      <c r="I317" s="28"/>
      <c r="J317" s="114"/>
      <c r="K317" s="51">
        <v>48600000</v>
      </c>
      <c r="L317" s="27"/>
      <c r="M317" s="48"/>
      <c r="N317" s="48"/>
      <c r="O317" s="48"/>
      <c r="P317" s="27"/>
      <c r="Q317" s="27"/>
      <c r="R317" s="48"/>
      <c r="S317" s="48"/>
      <c r="T317" s="48"/>
      <c r="U317" s="43">
        <f t="shared" si="98"/>
        <v>0</v>
      </c>
      <c r="V317" s="48"/>
      <c r="W317" s="48"/>
      <c r="X317" s="48"/>
      <c r="Y317" s="43">
        <f t="shared" si="99"/>
        <v>0</v>
      </c>
      <c r="Z317" s="48"/>
      <c r="AA317" s="48"/>
      <c r="AB317" s="48"/>
      <c r="AC317" s="43">
        <f t="shared" si="100"/>
        <v>0</v>
      </c>
      <c r="AD317" s="48"/>
      <c r="AE317" s="48"/>
      <c r="AF317" s="51">
        <v>48600000</v>
      </c>
      <c r="AG317" s="43">
        <f t="shared" si="101"/>
        <v>48600000</v>
      </c>
      <c r="AH317" s="43">
        <f t="shared" si="102"/>
        <v>48600000</v>
      </c>
      <c r="AI317" s="59">
        <f t="shared" si="103"/>
        <v>2.0492235298086098E-2</v>
      </c>
      <c r="AJ317" s="59">
        <f t="shared" si="104"/>
        <v>2.8768524251066799E-3</v>
      </c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</row>
    <row r="318" spans="1:106" ht="24.95" customHeight="1" outlineLevel="1">
      <c r="A318" s="26">
        <v>25</v>
      </c>
      <c r="B318" s="26"/>
      <c r="C318" s="41" t="s">
        <v>637</v>
      </c>
      <c r="D318" s="34">
        <v>46020</v>
      </c>
      <c r="E318" s="27" t="s">
        <v>638</v>
      </c>
      <c r="F318" s="37" t="s">
        <v>120</v>
      </c>
      <c r="G318" s="33" t="s">
        <v>121</v>
      </c>
      <c r="H318" s="28"/>
      <c r="I318" s="28"/>
      <c r="J318" s="114"/>
      <c r="K318" s="51">
        <v>35451667</v>
      </c>
      <c r="L318" s="27"/>
      <c r="M318" s="48"/>
      <c r="N318" s="48"/>
      <c r="O318" s="48"/>
      <c r="P318" s="27"/>
      <c r="Q318" s="27"/>
      <c r="R318" s="48"/>
      <c r="S318" s="48"/>
      <c r="T318" s="48"/>
      <c r="U318" s="43">
        <f t="shared" si="98"/>
        <v>0</v>
      </c>
      <c r="V318" s="48"/>
      <c r="W318" s="48"/>
      <c r="X318" s="48"/>
      <c r="Y318" s="43">
        <f t="shared" si="99"/>
        <v>0</v>
      </c>
      <c r="Z318" s="48"/>
      <c r="AA318" s="48"/>
      <c r="AB318" s="48"/>
      <c r="AC318" s="43">
        <f t="shared" si="100"/>
        <v>0</v>
      </c>
      <c r="AD318" s="48"/>
      <c r="AE318" s="48"/>
      <c r="AF318" s="51">
        <v>35451667</v>
      </c>
      <c r="AG318" s="43">
        <f t="shared" si="101"/>
        <v>35451667</v>
      </c>
      <c r="AH318" s="43">
        <f t="shared" si="102"/>
        <v>35451667</v>
      </c>
      <c r="AI318" s="59">
        <f t="shared" si="103"/>
        <v>1.4948228433609E-2</v>
      </c>
      <c r="AJ318" s="59">
        <f t="shared" si="104"/>
        <v>2.0985435017083199E-3</v>
      </c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</row>
    <row r="319" spans="1:106" ht="24.95" customHeight="1" outlineLevel="1">
      <c r="A319" s="26">
        <v>26</v>
      </c>
      <c r="B319" s="26"/>
      <c r="C319" s="41" t="s">
        <v>639</v>
      </c>
      <c r="D319" s="34">
        <v>46020</v>
      </c>
      <c r="E319" s="27" t="s">
        <v>640</v>
      </c>
      <c r="F319" s="37" t="s">
        <v>120</v>
      </c>
      <c r="G319" s="33" t="s">
        <v>121</v>
      </c>
      <c r="H319" s="28"/>
      <c r="I319" s="28"/>
      <c r="J319" s="114"/>
      <c r="K319" s="51">
        <v>32400000</v>
      </c>
      <c r="L319" s="27"/>
      <c r="M319" s="48"/>
      <c r="N319" s="48"/>
      <c r="O319" s="48"/>
      <c r="P319" s="27"/>
      <c r="Q319" s="27"/>
      <c r="R319" s="48"/>
      <c r="S319" s="48"/>
      <c r="T319" s="48"/>
      <c r="U319" s="43">
        <f t="shared" si="98"/>
        <v>0</v>
      </c>
      <c r="V319" s="48"/>
      <c r="W319" s="48"/>
      <c r="X319" s="48"/>
      <c r="Y319" s="43">
        <f t="shared" si="99"/>
        <v>0</v>
      </c>
      <c r="Z319" s="48"/>
      <c r="AA319" s="48"/>
      <c r="AB319" s="48"/>
      <c r="AC319" s="43">
        <f t="shared" si="100"/>
        <v>0</v>
      </c>
      <c r="AD319" s="48"/>
      <c r="AE319" s="48"/>
      <c r="AF319" s="51">
        <v>32400000</v>
      </c>
      <c r="AG319" s="43">
        <f t="shared" si="101"/>
        <v>32400000</v>
      </c>
      <c r="AH319" s="43">
        <f t="shared" si="102"/>
        <v>32400000</v>
      </c>
      <c r="AI319" s="59">
        <f t="shared" si="103"/>
        <v>1.36614901987241E-2</v>
      </c>
      <c r="AJ319" s="59">
        <f t="shared" si="104"/>
        <v>1.91790161673779E-3</v>
      </c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</row>
    <row r="320" spans="1:106" ht="24.95" customHeight="1" outlineLevel="1">
      <c r="A320" s="26">
        <v>27</v>
      </c>
      <c r="B320" s="26"/>
      <c r="C320" s="41" t="s">
        <v>641</v>
      </c>
      <c r="D320" s="34">
        <v>46013</v>
      </c>
      <c r="E320" s="27" t="s">
        <v>642</v>
      </c>
      <c r="F320" s="37" t="s">
        <v>120</v>
      </c>
      <c r="G320" s="33" t="s">
        <v>121</v>
      </c>
      <c r="H320" s="28"/>
      <c r="I320" s="28"/>
      <c r="J320" s="114"/>
      <c r="K320" s="51">
        <v>54000000</v>
      </c>
      <c r="L320" s="27"/>
      <c r="M320" s="48"/>
      <c r="N320" s="48"/>
      <c r="O320" s="48"/>
      <c r="P320" s="27"/>
      <c r="Q320" s="27"/>
      <c r="R320" s="48"/>
      <c r="S320" s="48"/>
      <c r="T320" s="48"/>
      <c r="U320" s="43">
        <f t="shared" si="98"/>
        <v>0</v>
      </c>
      <c r="V320" s="48"/>
      <c r="W320" s="48"/>
      <c r="X320" s="48"/>
      <c r="Y320" s="43">
        <f t="shared" si="99"/>
        <v>0</v>
      </c>
      <c r="Z320" s="48"/>
      <c r="AA320" s="48"/>
      <c r="AB320" s="48"/>
      <c r="AC320" s="43">
        <f t="shared" si="100"/>
        <v>0</v>
      </c>
      <c r="AD320" s="48"/>
      <c r="AE320" s="48"/>
      <c r="AF320" s="51">
        <v>54000000</v>
      </c>
      <c r="AG320" s="43">
        <f t="shared" si="101"/>
        <v>54000000</v>
      </c>
      <c r="AH320" s="43">
        <f t="shared" si="102"/>
        <v>54000000</v>
      </c>
      <c r="AI320" s="59">
        <f t="shared" si="103"/>
        <v>2.27691503312068E-2</v>
      </c>
      <c r="AJ320" s="59">
        <f t="shared" si="104"/>
        <v>3.19650269456298E-3</v>
      </c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</row>
    <row r="321" spans="1:106" ht="24.95" customHeight="1" outlineLevel="1">
      <c r="A321" s="26">
        <v>28</v>
      </c>
      <c r="B321" s="26"/>
      <c r="C321" s="41" t="s">
        <v>643</v>
      </c>
      <c r="D321" s="34">
        <v>46013</v>
      </c>
      <c r="E321" s="27" t="s">
        <v>644</v>
      </c>
      <c r="F321" s="37" t="s">
        <v>120</v>
      </c>
      <c r="G321" s="33" t="s">
        <v>121</v>
      </c>
      <c r="H321" s="28"/>
      <c r="I321" s="28"/>
      <c r="J321" s="114"/>
      <c r="K321" s="51">
        <v>77574166</v>
      </c>
      <c r="L321" s="27"/>
      <c r="M321" s="48"/>
      <c r="N321" s="48"/>
      <c r="O321" s="48"/>
      <c r="P321" s="27"/>
      <c r="Q321" s="27"/>
      <c r="R321" s="48"/>
      <c r="S321" s="48"/>
      <c r="T321" s="48"/>
      <c r="U321" s="43">
        <f t="shared" si="98"/>
        <v>0</v>
      </c>
      <c r="V321" s="48"/>
      <c r="W321" s="48"/>
      <c r="X321" s="48"/>
      <c r="Y321" s="43">
        <f t="shared" si="99"/>
        <v>0</v>
      </c>
      <c r="Z321" s="48"/>
      <c r="AA321" s="48"/>
      <c r="AB321" s="48"/>
      <c r="AC321" s="43">
        <f t="shared" si="100"/>
        <v>0</v>
      </c>
      <c r="AD321" s="48"/>
      <c r="AE321" s="48"/>
      <c r="AF321" s="51">
        <v>77574166</v>
      </c>
      <c r="AG321" s="43">
        <f t="shared" si="101"/>
        <v>77574166</v>
      </c>
      <c r="AH321" s="43">
        <f t="shared" si="102"/>
        <v>77574166</v>
      </c>
      <c r="AI321" s="59">
        <f t="shared" si="103"/>
        <v>3.2709219397629503E-2</v>
      </c>
      <c r="AJ321" s="59">
        <f t="shared" si="104"/>
        <v>4.5919635305088097E-3</v>
      </c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</row>
    <row r="322" spans="1:106" ht="24.95" customHeight="1" outlineLevel="1">
      <c r="A322" s="26">
        <v>29</v>
      </c>
      <c r="B322" s="26"/>
      <c r="C322" s="41" t="s">
        <v>645</v>
      </c>
      <c r="D322" s="34">
        <v>46013</v>
      </c>
      <c r="E322" s="27" t="s">
        <v>646</v>
      </c>
      <c r="F322" s="37" t="s">
        <v>120</v>
      </c>
      <c r="G322" s="33" t="s">
        <v>121</v>
      </c>
      <c r="H322" s="28"/>
      <c r="I322" s="28"/>
      <c r="J322" s="114"/>
      <c r="K322" s="51">
        <v>71890000</v>
      </c>
      <c r="L322" s="27"/>
      <c r="M322" s="48"/>
      <c r="N322" s="48"/>
      <c r="O322" s="48"/>
      <c r="P322" s="27"/>
      <c r="Q322" s="27"/>
      <c r="R322" s="48"/>
      <c r="S322" s="48"/>
      <c r="T322" s="48"/>
      <c r="U322" s="43">
        <f t="shared" si="98"/>
        <v>0</v>
      </c>
      <c r="V322" s="48"/>
      <c r="W322" s="48"/>
      <c r="X322" s="48"/>
      <c r="Y322" s="43">
        <f t="shared" si="99"/>
        <v>0</v>
      </c>
      <c r="Z322" s="48"/>
      <c r="AA322" s="48"/>
      <c r="AB322" s="48"/>
      <c r="AC322" s="43">
        <f t="shared" si="100"/>
        <v>0</v>
      </c>
      <c r="AD322" s="48"/>
      <c r="AE322" s="48"/>
      <c r="AF322" s="51">
        <v>71890000</v>
      </c>
      <c r="AG322" s="43">
        <f t="shared" si="101"/>
        <v>71890000</v>
      </c>
      <c r="AH322" s="43">
        <f t="shared" si="102"/>
        <v>71890000</v>
      </c>
      <c r="AI322" s="59">
        <f t="shared" si="103"/>
        <v>3.03124855057492E-2</v>
      </c>
      <c r="AJ322" s="59">
        <f t="shared" si="104"/>
        <v>4.2554921983728299E-3</v>
      </c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</row>
    <row r="323" spans="1:106" ht="24.95" customHeight="1" outlineLevel="1">
      <c r="A323" s="26">
        <v>30</v>
      </c>
      <c r="B323" s="26"/>
      <c r="C323" s="41" t="s">
        <v>647</v>
      </c>
      <c r="D323" s="34">
        <v>46013</v>
      </c>
      <c r="E323" s="27" t="s">
        <v>648</v>
      </c>
      <c r="F323" s="37" t="s">
        <v>120</v>
      </c>
      <c r="G323" s="33" t="s">
        <v>121</v>
      </c>
      <c r="H323" s="28"/>
      <c r="I323" s="28"/>
      <c r="J323" s="114"/>
      <c r="K323" s="51">
        <v>33180000</v>
      </c>
      <c r="L323" s="27"/>
      <c r="M323" s="48"/>
      <c r="N323" s="48"/>
      <c r="O323" s="48"/>
      <c r="P323" s="27"/>
      <c r="Q323" s="27"/>
      <c r="R323" s="48"/>
      <c r="S323" s="48"/>
      <c r="T323" s="48"/>
      <c r="U323" s="43">
        <f t="shared" si="98"/>
        <v>0</v>
      </c>
      <c r="V323" s="48"/>
      <c r="W323" s="48"/>
      <c r="X323" s="48"/>
      <c r="Y323" s="43">
        <f t="shared" si="99"/>
        <v>0</v>
      </c>
      <c r="Z323" s="48"/>
      <c r="AA323" s="48"/>
      <c r="AB323" s="48"/>
      <c r="AC323" s="43">
        <f t="shared" si="100"/>
        <v>0</v>
      </c>
      <c r="AD323" s="48"/>
      <c r="AE323" s="48"/>
      <c r="AF323" s="51">
        <v>33180000</v>
      </c>
      <c r="AG323" s="43">
        <f t="shared" si="101"/>
        <v>33180000</v>
      </c>
      <c r="AH323" s="43">
        <f t="shared" si="102"/>
        <v>33180000</v>
      </c>
      <c r="AI323" s="59">
        <f t="shared" si="103"/>
        <v>1.39903779257304E-2</v>
      </c>
      <c r="AJ323" s="59">
        <f t="shared" si="104"/>
        <v>1.9640733223259201E-3</v>
      </c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</row>
    <row r="324" spans="1:106" ht="24.95" customHeight="1" outlineLevel="1">
      <c r="A324" s="26">
        <v>31</v>
      </c>
      <c r="B324" s="26"/>
      <c r="C324" s="41" t="s">
        <v>649</v>
      </c>
      <c r="D324" s="34">
        <v>46013</v>
      </c>
      <c r="E324" s="27" t="s">
        <v>650</v>
      </c>
      <c r="F324" s="37" t="s">
        <v>120</v>
      </c>
      <c r="G324" s="33" t="s">
        <v>121</v>
      </c>
      <c r="H324" s="28"/>
      <c r="I324" s="28"/>
      <c r="J324" s="114"/>
      <c r="K324" s="51">
        <v>32400000</v>
      </c>
      <c r="L324" s="27"/>
      <c r="M324" s="48"/>
      <c r="N324" s="48"/>
      <c r="O324" s="48"/>
      <c r="P324" s="27"/>
      <c r="Q324" s="27"/>
      <c r="R324" s="48"/>
      <c r="S324" s="48"/>
      <c r="T324" s="48"/>
      <c r="U324" s="43">
        <f t="shared" si="98"/>
        <v>0</v>
      </c>
      <c r="V324" s="48"/>
      <c r="W324" s="48"/>
      <c r="X324" s="48"/>
      <c r="Y324" s="43">
        <f t="shared" si="99"/>
        <v>0</v>
      </c>
      <c r="Z324" s="48"/>
      <c r="AA324" s="48"/>
      <c r="AB324" s="48"/>
      <c r="AC324" s="43">
        <f t="shared" si="100"/>
        <v>0</v>
      </c>
      <c r="AD324" s="48"/>
      <c r="AE324" s="48"/>
      <c r="AF324" s="51">
        <v>32400000</v>
      </c>
      <c r="AG324" s="43">
        <f t="shared" si="101"/>
        <v>32400000</v>
      </c>
      <c r="AH324" s="43">
        <f t="shared" si="102"/>
        <v>32400000</v>
      </c>
      <c r="AI324" s="59">
        <f t="shared" si="103"/>
        <v>1.36614901987241E-2</v>
      </c>
      <c r="AJ324" s="59">
        <f t="shared" si="104"/>
        <v>1.91790161673779E-3</v>
      </c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</row>
    <row r="325" spans="1:106" ht="24.95" customHeight="1" outlineLevel="1">
      <c r="A325" s="26">
        <v>32</v>
      </c>
      <c r="B325" s="26"/>
      <c r="C325" s="41" t="s">
        <v>651</v>
      </c>
      <c r="D325" s="34">
        <v>46013</v>
      </c>
      <c r="E325" s="27" t="s">
        <v>652</v>
      </c>
      <c r="F325" s="37" t="s">
        <v>120</v>
      </c>
      <c r="G325" s="33" t="s">
        <v>121</v>
      </c>
      <c r="H325" s="28"/>
      <c r="I325" s="28"/>
      <c r="J325" s="114"/>
      <c r="K325" s="51">
        <v>94010000</v>
      </c>
      <c r="L325" s="27"/>
      <c r="M325" s="48"/>
      <c r="N325" s="48"/>
      <c r="O325" s="48"/>
      <c r="P325" s="27"/>
      <c r="Q325" s="27"/>
      <c r="R325" s="48"/>
      <c r="S325" s="48"/>
      <c r="T325" s="48"/>
      <c r="U325" s="43">
        <f t="shared" si="98"/>
        <v>0</v>
      </c>
      <c r="V325" s="48"/>
      <c r="W325" s="48"/>
      <c r="X325" s="48"/>
      <c r="Y325" s="43">
        <f t="shared" si="99"/>
        <v>0</v>
      </c>
      <c r="Z325" s="48"/>
      <c r="AA325" s="48"/>
      <c r="AB325" s="48"/>
      <c r="AC325" s="43">
        <f t="shared" si="100"/>
        <v>0</v>
      </c>
      <c r="AD325" s="48"/>
      <c r="AE325" s="48"/>
      <c r="AF325" s="51">
        <v>94010000</v>
      </c>
      <c r="AG325" s="43">
        <f t="shared" si="101"/>
        <v>94010000</v>
      </c>
      <c r="AH325" s="43">
        <f t="shared" si="102"/>
        <v>94010000</v>
      </c>
      <c r="AI325" s="59">
        <f t="shared" si="103"/>
        <v>3.9639404122902802E-2</v>
      </c>
      <c r="AJ325" s="59">
        <f t="shared" si="104"/>
        <v>5.56487441325677E-3</v>
      </c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</row>
    <row r="326" spans="1:106" ht="24.95" customHeight="1" outlineLevel="1">
      <c r="A326" s="26">
        <v>33</v>
      </c>
      <c r="B326" s="26"/>
      <c r="C326" s="41" t="s">
        <v>651</v>
      </c>
      <c r="D326" s="34">
        <v>46013</v>
      </c>
      <c r="E326" s="27" t="s">
        <v>653</v>
      </c>
      <c r="F326" s="37" t="s">
        <v>120</v>
      </c>
      <c r="G326" s="33" t="s">
        <v>121</v>
      </c>
      <c r="H326" s="28"/>
      <c r="I326" s="28"/>
      <c r="J326" s="114"/>
      <c r="K326" s="51">
        <v>32400000</v>
      </c>
      <c r="L326" s="27"/>
      <c r="M326" s="48"/>
      <c r="N326" s="48"/>
      <c r="O326" s="48"/>
      <c r="P326" s="27"/>
      <c r="Q326" s="27"/>
      <c r="R326" s="48"/>
      <c r="S326" s="48"/>
      <c r="T326" s="48"/>
      <c r="U326" s="43">
        <f t="shared" si="98"/>
        <v>0</v>
      </c>
      <c r="V326" s="48"/>
      <c r="W326" s="48"/>
      <c r="X326" s="48"/>
      <c r="Y326" s="43">
        <f t="shared" si="99"/>
        <v>0</v>
      </c>
      <c r="Z326" s="48"/>
      <c r="AA326" s="48"/>
      <c r="AB326" s="48"/>
      <c r="AC326" s="43">
        <f t="shared" si="100"/>
        <v>0</v>
      </c>
      <c r="AD326" s="48"/>
      <c r="AE326" s="48"/>
      <c r="AF326" s="51">
        <v>32400000</v>
      </c>
      <c r="AG326" s="43">
        <f t="shared" si="101"/>
        <v>32400000</v>
      </c>
      <c r="AH326" s="43">
        <f t="shared" si="102"/>
        <v>32400000</v>
      </c>
      <c r="AI326" s="59">
        <f t="shared" si="103"/>
        <v>1.36614901987241E-2</v>
      </c>
      <c r="AJ326" s="59">
        <f t="shared" si="104"/>
        <v>1.91790161673779E-3</v>
      </c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</row>
    <row r="327" spans="1:106" ht="24.95" customHeight="1" outlineLevel="1">
      <c r="A327" s="26">
        <v>34</v>
      </c>
      <c r="B327" s="26"/>
      <c r="C327" s="41" t="s">
        <v>654</v>
      </c>
      <c r="D327" s="34">
        <v>46013</v>
      </c>
      <c r="E327" s="27" t="s">
        <v>655</v>
      </c>
      <c r="F327" s="37" t="s">
        <v>120</v>
      </c>
      <c r="G327" s="33" t="s">
        <v>121</v>
      </c>
      <c r="H327" s="28"/>
      <c r="I327" s="28"/>
      <c r="J327" s="114"/>
      <c r="K327" s="51">
        <v>91800000</v>
      </c>
      <c r="L327" s="27"/>
      <c r="M327" s="48"/>
      <c r="N327" s="48"/>
      <c r="O327" s="48"/>
      <c r="P327" s="27"/>
      <c r="Q327" s="27"/>
      <c r="R327" s="48"/>
      <c r="S327" s="48"/>
      <c r="T327" s="48"/>
      <c r="U327" s="43">
        <f t="shared" si="98"/>
        <v>0</v>
      </c>
      <c r="V327" s="48"/>
      <c r="W327" s="48"/>
      <c r="X327" s="48"/>
      <c r="Y327" s="43">
        <f t="shared" si="99"/>
        <v>0</v>
      </c>
      <c r="Z327" s="48"/>
      <c r="AA327" s="48"/>
      <c r="AB327" s="48"/>
      <c r="AC327" s="43">
        <f t="shared" si="100"/>
        <v>0</v>
      </c>
      <c r="AD327" s="48"/>
      <c r="AE327" s="48"/>
      <c r="AF327" s="51">
        <v>91800000</v>
      </c>
      <c r="AG327" s="43">
        <f t="shared" si="101"/>
        <v>91800000</v>
      </c>
      <c r="AH327" s="43">
        <f t="shared" si="102"/>
        <v>91800000</v>
      </c>
      <c r="AI327" s="59">
        <f t="shared" si="103"/>
        <v>3.8707555563051603E-2</v>
      </c>
      <c r="AJ327" s="59">
        <f t="shared" si="104"/>
        <v>5.4340545807570698E-3</v>
      </c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</row>
    <row r="328" spans="1:106" ht="24.95" customHeight="1" outlineLevel="1">
      <c r="A328" s="26">
        <v>35</v>
      </c>
      <c r="B328" s="26"/>
      <c r="C328" s="41" t="s">
        <v>656</v>
      </c>
      <c r="D328" s="34">
        <v>46013</v>
      </c>
      <c r="E328" s="27" t="s">
        <v>657</v>
      </c>
      <c r="F328" s="37" t="s">
        <v>120</v>
      </c>
      <c r="G328" s="33" t="s">
        <v>121</v>
      </c>
      <c r="H328" s="28"/>
      <c r="I328" s="28"/>
      <c r="J328" s="114"/>
      <c r="K328" s="51">
        <v>38710000</v>
      </c>
      <c r="L328" s="27"/>
      <c r="M328" s="48"/>
      <c r="N328" s="48"/>
      <c r="O328" s="48"/>
      <c r="P328" s="27"/>
      <c r="Q328" s="27"/>
      <c r="R328" s="48"/>
      <c r="S328" s="48"/>
      <c r="T328" s="48"/>
      <c r="U328" s="43">
        <f t="shared" si="98"/>
        <v>0</v>
      </c>
      <c r="V328" s="48"/>
      <c r="W328" s="48"/>
      <c r="X328" s="48"/>
      <c r="Y328" s="43">
        <f t="shared" si="99"/>
        <v>0</v>
      </c>
      <c r="Z328" s="48"/>
      <c r="AA328" s="48"/>
      <c r="AB328" s="48"/>
      <c r="AC328" s="43">
        <f t="shared" si="100"/>
        <v>0</v>
      </c>
      <c r="AD328" s="48"/>
      <c r="AE328" s="48"/>
      <c r="AF328" s="51">
        <v>38710000</v>
      </c>
      <c r="AG328" s="43">
        <f t="shared" si="101"/>
        <v>38710000</v>
      </c>
      <c r="AH328" s="43">
        <f t="shared" si="102"/>
        <v>38710000</v>
      </c>
      <c r="AI328" s="59">
        <f t="shared" si="103"/>
        <v>1.6322107580018799E-2</v>
      </c>
      <c r="AJ328" s="59">
        <f t="shared" si="104"/>
        <v>2.2914188760469099E-3</v>
      </c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</row>
    <row r="329" spans="1:106" ht="24.95" customHeight="1" outlineLevel="1">
      <c r="A329" s="26">
        <v>36</v>
      </c>
      <c r="B329" s="26"/>
      <c r="C329" s="41" t="s">
        <v>658</v>
      </c>
      <c r="D329" s="34">
        <v>46013</v>
      </c>
      <c r="E329" s="27" t="s">
        <v>659</v>
      </c>
      <c r="F329" s="37" t="s">
        <v>120</v>
      </c>
      <c r="G329" s="33" t="s">
        <v>121</v>
      </c>
      <c r="H329" s="28"/>
      <c r="I329" s="28"/>
      <c r="J329" s="114"/>
      <c r="K329" s="51">
        <v>44240000</v>
      </c>
      <c r="L329" s="27"/>
      <c r="M329" s="48"/>
      <c r="N329" s="48"/>
      <c r="O329" s="48"/>
      <c r="P329" s="27"/>
      <c r="Q329" s="27"/>
      <c r="R329" s="48"/>
      <c r="S329" s="48"/>
      <c r="T329" s="48"/>
      <c r="U329" s="43">
        <f t="shared" si="98"/>
        <v>0</v>
      </c>
      <c r="V329" s="48"/>
      <c r="W329" s="48"/>
      <c r="X329" s="48"/>
      <c r="Y329" s="43">
        <f t="shared" si="99"/>
        <v>0</v>
      </c>
      <c r="Z329" s="48"/>
      <c r="AA329" s="48"/>
      <c r="AB329" s="48"/>
      <c r="AC329" s="43">
        <f t="shared" si="100"/>
        <v>0</v>
      </c>
      <c r="AD329" s="48"/>
      <c r="AE329" s="48"/>
      <c r="AF329" s="51">
        <v>44240000</v>
      </c>
      <c r="AG329" s="43">
        <f t="shared" si="101"/>
        <v>44240000</v>
      </c>
      <c r="AH329" s="43">
        <f t="shared" si="102"/>
        <v>44240000</v>
      </c>
      <c r="AI329" s="59">
        <f t="shared" si="103"/>
        <v>1.8653837234307202E-2</v>
      </c>
      <c r="AJ329" s="59">
        <f t="shared" si="104"/>
        <v>2.6187644297678901E-3</v>
      </c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</row>
    <row r="330" spans="1:106" ht="24.95" customHeight="1" outlineLevel="1">
      <c r="A330" s="26">
        <v>37</v>
      </c>
      <c r="B330" s="26"/>
      <c r="C330" s="41" t="s">
        <v>660</v>
      </c>
      <c r="D330" s="34">
        <v>46013</v>
      </c>
      <c r="E330" s="27" t="s">
        <v>661</v>
      </c>
      <c r="F330" s="37" t="s">
        <v>120</v>
      </c>
      <c r="G330" s="33" t="s">
        <v>121</v>
      </c>
      <c r="H330" s="28"/>
      <c r="I330" s="28"/>
      <c r="J330" s="114"/>
      <c r="K330" s="51">
        <v>77230834</v>
      </c>
      <c r="L330" s="27"/>
      <c r="M330" s="48"/>
      <c r="N330" s="48"/>
      <c r="O330" s="48"/>
      <c r="P330" s="27"/>
      <c r="Q330" s="27"/>
      <c r="R330" s="48"/>
      <c r="S330" s="48"/>
      <c r="T330" s="48"/>
      <c r="U330" s="43">
        <f t="shared" si="98"/>
        <v>0</v>
      </c>
      <c r="V330" s="48"/>
      <c r="W330" s="48"/>
      <c r="X330" s="48"/>
      <c r="Y330" s="43">
        <f t="shared" si="99"/>
        <v>0</v>
      </c>
      <c r="Z330" s="48"/>
      <c r="AA330" s="48"/>
      <c r="AB330" s="48"/>
      <c r="AC330" s="43">
        <f t="shared" si="100"/>
        <v>0</v>
      </c>
      <c r="AD330" s="48"/>
      <c r="AE330" s="48"/>
      <c r="AF330" s="51">
        <v>77230834</v>
      </c>
      <c r="AG330" s="43">
        <f t="shared" si="101"/>
        <v>77230834</v>
      </c>
      <c r="AH330" s="43">
        <f t="shared" si="102"/>
        <v>77230834</v>
      </c>
      <c r="AI330" s="59">
        <f t="shared" si="103"/>
        <v>3.2564453139823701E-2</v>
      </c>
      <c r="AJ330" s="59">
        <f t="shared" si="104"/>
        <v>4.5716401663767796E-3</v>
      </c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</row>
    <row r="331" spans="1:106" ht="24.95" customHeight="1" outlineLevel="1">
      <c r="A331" s="26">
        <v>38</v>
      </c>
      <c r="B331" s="26"/>
      <c r="C331" s="41" t="s">
        <v>662</v>
      </c>
      <c r="D331" s="34">
        <v>46013</v>
      </c>
      <c r="E331" s="27" t="s">
        <v>663</v>
      </c>
      <c r="F331" s="37" t="s">
        <v>120</v>
      </c>
      <c r="G331" s="33" t="s">
        <v>121</v>
      </c>
      <c r="H331" s="28"/>
      <c r="I331" s="28"/>
      <c r="J331" s="114"/>
      <c r="K331" s="51">
        <v>32400000</v>
      </c>
      <c r="L331" s="27"/>
      <c r="M331" s="48"/>
      <c r="N331" s="48"/>
      <c r="O331" s="48"/>
      <c r="P331" s="27"/>
      <c r="Q331" s="27"/>
      <c r="R331" s="48"/>
      <c r="S331" s="48"/>
      <c r="T331" s="48"/>
      <c r="U331" s="43">
        <f t="shared" si="98"/>
        <v>0</v>
      </c>
      <c r="V331" s="48"/>
      <c r="W331" s="48"/>
      <c r="X331" s="48"/>
      <c r="Y331" s="43">
        <f t="shared" si="99"/>
        <v>0</v>
      </c>
      <c r="Z331" s="48"/>
      <c r="AA331" s="48"/>
      <c r="AB331" s="48"/>
      <c r="AC331" s="43">
        <f t="shared" si="100"/>
        <v>0</v>
      </c>
      <c r="AD331" s="48"/>
      <c r="AE331" s="48"/>
      <c r="AF331" s="51">
        <v>32400000</v>
      </c>
      <c r="AG331" s="43">
        <f t="shared" si="101"/>
        <v>32400000</v>
      </c>
      <c r="AH331" s="43">
        <f t="shared" si="102"/>
        <v>32400000</v>
      </c>
      <c r="AI331" s="59">
        <f t="shared" si="103"/>
        <v>1.36614901987241E-2</v>
      </c>
      <c r="AJ331" s="59">
        <f t="shared" si="104"/>
        <v>1.91790161673779E-3</v>
      </c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</row>
    <row r="332" spans="1:106" ht="24.95" customHeight="1" outlineLevel="1">
      <c r="A332" s="26">
        <v>39</v>
      </c>
      <c r="B332" s="26"/>
      <c r="C332" s="41" t="s">
        <v>664</v>
      </c>
      <c r="D332" s="34">
        <v>46013</v>
      </c>
      <c r="E332" s="27" t="s">
        <v>665</v>
      </c>
      <c r="F332" s="37" t="s">
        <v>120</v>
      </c>
      <c r="G332" s="33" t="s">
        <v>121</v>
      </c>
      <c r="H332" s="28"/>
      <c r="I332" s="28"/>
      <c r="J332" s="114"/>
      <c r="K332" s="51">
        <v>32400000</v>
      </c>
      <c r="L332" s="27"/>
      <c r="M332" s="48"/>
      <c r="N332" s="48"/>
      <c r="O332" s="48"/>
      <c r="P332" s="27"/>
      <c r="Q332" s="27"/>
      <c r="R332" s="48"/>
      <c r="S332" s="48"/>
      <c r="T332" s="48"/>
      <c r="U332" s="43">
        <f t="shared" si="98"/>
        <v>0</v>
      </c>
      <c r="V332" s="48"/>
      <c r="W332" s="48"/>
      <c r="X332" s="48"/>
      <c r="Y332" s="43">
        <f t="shared" si="99"/>
        <v>0</v>
      </c>
      <c r="Z332" s="48"/>
      <c r="AA332" s="48"/>
      <c r="AB332" s="48"/>
      <c r="AC332" s="43">
        <f t="shared" si="100"/>
        <v>0</v>
      </c>
      <c r="AD332" s="48"/>
      <c r="AE332" s="48"/>
      <c r="AF332" s="51">
        <v>32400000</v>
      </c>
      <c r="AG332" s="43">
        <f t="shared" si="101"/>
        <v>32400000</v>
      </c>
      <c r="AH332" s="43">
        <f t="shared" si="102"/>
        <v>32400000</v>
      </c>
      <c r="AI332" s="59">
        <f t="shared" si="103"/>
        <v>1.36614901987241E-2</v>
      </c>
      <c r="AJ332" s="59">
        <f t="shared" si="104"/>
        <v>1.91790161673779E-3</v>
      </c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</row>
    <row r="333" spans="1:106" ht="24.95" customHeight="1" outlineLevel="1">
      <c r="A333" s="26">
        <v>40</v>
      </c>
      <c r="B333" s="26"/>
      <c r="C333" s="41" t="s">
        <v>666</v>
      </c>
      <c r="D333" s="34">
        <v>46013</v>
      </c>
      <c r="E333" s="27" t="s">
        <v>667</v>
      </c>
      <c r="F333" s="37" t="s">
        <v>120</v>
      </c>
      <c r="G333" s="33" t="s">
        <v>121</v>
      </c>
      <c r="H333" s="28"/>
      <c r="I333" s="28"/>
      <c r="J333" s="114"/>
      <c r="K333" s="51">
        <v>38710000</v>
      </c>
      <c r="L333" s="27"/>
      <c r="M333" s="48"/>
      <c r="N333" s="48"/>
      <c r="O333" s="48"/>
      <c r="P333" s="27"/>
      <c r="Q333" s="27"/>
      <c r="R333" s="48"/>
      <c r="S333" s="48"/>
      <c r="T333" s="48"/>
      <c r="U333" s="43">
        <f t="shared" si="98"/>
        <v>0</v>
      </c>
      <c r="V333" s="48"/>
      <c r="W333" s="48"/>
      <c r="X333" s="48"/>
      <c r="Y333" s="43">
        <f t="shared" si="99"/>
        <v>0</v>
      </c>
      <c r="Z333" s="48"/>
      <c r="AA333" s="48"/>
      <c r="AB333" s="48"/>
      <c r="AC333" s="43">
        <f t="shared" si="100"/>
        <v>0</v>
      </c>
      <c r="AD333" s="48"/>
      <c r="AE333" s="48"/>
      <c r="AF333" s="51">
        <v>38710000</v>
      </c>
      <c r="AG333" s="43">
        <f t="shared" si="101"/>
        <v>38710000</v>
      </c>
      <c r="AH333" s="43">
        <f t="shared" si="102"/>
        <v>38710000</v>
      </c>
      <c r="AI333" s="59">
        <f t="shared" si="103"/>
        <v>1.6322107580018799E-2</v>
      </c>
      <c r="AJ333" s="59">
        <f t="shared" si="104"/>
        <v>2.2914188760469099E-3</v>
      </c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</row>
    <row r="334" spans="1:106" ht="24.95" customHeight="1" outlineLevel="1">
      <c r="A334" s="26">
        <v>41</v>
      </c>
      <c r="B334" s="26"/>
      <c r="C334" s="41" t="s">
        <v>668</v>
      </c>
      <c r="D334" s="34">
        <v>46013</v>
      </c>
      <c r="E334" s="27" t="s">
        <v>669</v>
      </c>
      <c r="F334" s="37" t="s">
        <v>120</v>
      </c>
      <c r="G334" s="33" t="s">
        <v>121</v>
      </c>
      <c r="H334" s="28"/>
      <c r="I334" s="28"/>
      <c r="J334" s="114"/>
      <c r="K334" s="51">
        <v>37800000</v>
      </c>
      <c r="L334" s="27"/>
      <c r="M334" s="48"/>
      <c r="N334" s="48"/>
      <c r="O334" s="48"/>
      <c r="P334" s="27"/>
      <c r="Q334" s="27"/>
      <c r="R334" s="48"/>
      <c r="S334" s="48"/>
      <c r="T334" s="48"/>
      <c r="U334" s="43">
        <f t="shared" si="98"/>
        <v>0</v>
      </c>
      <c r="V334" s="48"/>
      <c r="W334" s="48"/>
      <c r="X334" s="48"/>
      <c r="Y334" s="43">
        <f t="shared" si="99"/>
        <v>0</v>
      </c>
      <c r="Z334" s="48"/>
      <c r="AA334" s="48"/>
      <c r="AB334" s="48"/>
      <c r="AC334" s="43">
        <f t="shared" si="100"/>
        <v>0</v>
      </c>
      <c r="AD334" s="48"/>
      <c r="AE334" s="48"/>
      <c r="AF334" s="51">
        <v>37800000</v>
      </c>
      <c r="AG334" s="43">
        <f t="shared" si="101"/>
        <v>37800000</v>
      </c>
      <c r="AH334" s="43">
        <f t="shared" si="102"/>
        <v>37800000</v>
      </c>
      <c r="AI334" s="59">
        <f t="shared" si="103"/>
        <v>1.59384052318448E-2</v>
      </c>
      <c r="AJ334" s="59">
        <f t="shared" si="104"/>
        <v>2.2375518861940898E-3</v>
      </c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</row>
    <row r="335" spans="1:106" ht="24.95" customHeight="1" outlineLevel="1">
      <c r="A335" s="26">
        <v>42</v>
      </c>
      <c r="B335" s="26"/>
      <c r="C335" s="41" t="s">
        <v>670</v>
      </c>
      <c r="D335" s="34">
        <v>46013</v>
      </c>
      <c r="E335" s="27" t="s">
        <v>608</v>
      </c>
      <c r="F335" s="37" t="s">
        <v>120</v>
      </c>
      <c r="G335" s="33" t="s">
        <v>121</v>
      </c>
      <c r="H335" s="28"/>
      <c r="I335" s="28"/>
      <c r="J335" s="114"/>
      <c r="K335" s="51">
        <v>33180000</v>
      </c>
      <c r="L335" s="27"/>
      <c r="M335" s="48"/>
      <c r="N335" s="48"/>
      <c r="O335" s="48"/>
      <c r="P335" s="27"/>
      <c r="Q335" s="27"/>
      <c r="R335" s="48"/>
      <c r="S335" s="48"/>
      <c r="T335" s="48"/>
      <c r="U335" s="43">
        <f t="shared" si="98"/>
        <v>0</v>
      </c>
      <c r="V335" s="48"/>
      <c r="W335" s="48"/>
      <c r="X335" s="48"/>
      <c r="Y335" s="43">
        <f t="shared" si="99"/>
        <v>0</v>
      </c>
      <c r="Z335" s="48"/>
      <c r="AA335" s="48"/>
      <c r="AB335" s="48"/>
      <c r="AC335" s="43">
        <f t="shared" si="100"/>
        <v>0</v>
      </c>
      <c r="AD335" s="48"/>
      <c r="AE335" s="48"/>
      <c r="AF335" s="51">
        <v>33180000</v>
      </c>
      <c r="AG335" s="43">
        <f t="shared" si="101"/>
        <v>33180000</v>
      </c>
      <c r="AH335" s="43">
        <f t="shared" si="102"/>
        <v>33180000</v>
      </c>
      <c r="AI335" s="59">
        <f t="shared" si="103"/>
        <v>1.39903779257304E-2</v>
      </c>
      <c r="AJ335" s="59">
        <f t="shared" si="104"/>
        <v>1.9640733223259201E-3</v>
      </c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</row>
    <row r="336" spans="1:106" ht="24.95" customHeight="1" outlineLevel="1">
      <c r="A336" s="26">
        <v>43</v>
      </c>
      <c r="B336" s="26"/>
      <c r="C336" s="41" t="s">
        <v>671</v>
      </c>
      <c r="D336" s="34">
        <v>46013</v>
      </c>
      <c r="E336" s="27" t="s">
        <v>672</v>
      </c>
      <c r="F336" s="37" t="s">
        <v>120</v>
      </c>
      <c r="G336" s="33" t="s">
        <v>121</v>
      </c>
      <c r="H336" s="28"/>
      <c r="I336" s="28"/>
      <c r="J336" s="114"/>
      <c r="K336" s="51">
        <v>37800000</v>
      </c>
      <c r="L336" s="27"/>
      <c r="M336" s="48"/>
      <c r="N336" s="48"/>
      <c r="O336" s="48"/>
      <c r="P336" s="27"/>
      <c r="Q336" s="27"/>
      <c r="R336" s="48"/>
      <c r="S336" s="48"/>
      <c r="T336" s="48"/>
      <c r="U336" s="43">
        <f t="shared" si="98"/>
        <v>0</v>
      </c>
      <c r="V336" s="48"/>
      <c r="W336" s="48"/>
      <c r="X336" s="48"/>
      <c r="Y336" s="43">
        <f t="shared" si="99"/>
        <v>0</v>
      </c>
      <c r="Z336" s="48"/>
      <c r="AA336" s="48"/>
      <c r="AB336" s="48"/>
      <c r="AC336" s="43">
        <f t="shared" si="100"/>
        <v>0</v>
      </c>
      <c r="AD336" s="48"/>
      <c r="AE336" s="48"/>
      <c r="AF336" s="51">
        <v>37800000</v>
      </c>
      <c r="AG336" s="43">
        <f t="shared" si="101"/>
        <v>37800000</v>
      </c>
      <c r="AH336" s="43">
        <f t="shared" si="102"/>
        <v>37800000</v>
      </c>
      <c r="AI336" s="59">
        <f t="shared" si="103"/>
        <v>1.59384052318448E-2</v>
      </c>
      <c r="AJ336" s="59">
        <f t="shared" si="104"/>
        <v>2.2375518861940898E-3</v>
      </c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</row>
    <row r="337" spans="1:106" ht="24.95" customHeight="1" outlineLevel="1">
      <c r="A337" s="26">
        <v>44</v>
      </c>
      <c r="B337" s="26"/>
      <c r="C337" s="41" t="s">
        <v>673</v>
      </c>
      <c r="D337" s="34">
        <v>46013</v>
      </c>
      <c r="E337" s="27" t="s">
        <v>674</v>
      </c>
      <c r="F337" s="37" t="s">
        <v>120</v>
      </c>
      <c r="G337" s="33" t="s">
        <v>121</v>
      </c>
      <c r="H337" s="28"/>
      <c r="I337" s="28"/>
      <c r="J337" s="114"/>
      <c r="K337" s="51">
        <v>44240000</v>
      </c>
      <c r="L337" s="27"/>
      <c r="M337" s="48"/>
      <c r="N337" s="48"/>
      <c r="O337" s="48"/>
      <c r="P337" s="27"/>
      <c r="Q337" s="27"/>
      <c r="R337" s="48"/>
      <c r="S337" s="48"/>
      <c r="T337" s="48"/>
      <c r="U337" s="43">
        <f t="shared" si="98"/>
        <v>0</v>
      </c>
      <c r="V337" s="48"/>
      <c r="W337" s="48"/>
      <c r="X337" s="48"/>
      <c r="Y337" s="43">
        <f t="shared" si="99"/>
        <v>0</v>
      </c>
      <c r="Z337" s="48"/>
      <c r="AA337" s="48"/>
      <c r="AB337" s="48"/>
      <c r="AC337" s="43">
        <f t="shared" si="100"/>
        <v>0</v>
      </c>
      <c r="AD337" s="48"/>
      <c r="AE337" s="48"/>
      <c r="AF337" s="51">
        <v>44240000</v>
      </c>
      <c r="AG337" s="43">
        <f t="shared" si="101"/>
        <v>44240000</v>
      </c>
      <c r="AH337" s="43">
        <f t="shared" si="102"/>
        <v>44240000</v>
      </c>
      <c r="AI337" s="59">
        <f t="shared" si="103"/>
        <v>1.8653837234307202E-2</v>
      </c>
      <c r="AJ337" s="59">
        <f t="shared" si="104"/>
        <v>2.6187644297678901E-3</v>
      </c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</row>
    <row r="338" spans="1:106" ht="24.95" customHeight="1" outlineLevel="1">
      <c r="A338" s="26">
        <v>45</v>
      </c>
      <c r="B338" s="26"/>
      <c r="C338" s="41" t="s">
        <v>675</v>
      </c>
      <c r="D338" s="34">
        <v>46013</v>
      </c>
      <c r="E338" s="27" t="s">
        <v>676</v>
      </c>
      <c r="F338" s="37" t="s">
        <v>120</v>
      </c>
      <c r="G338" s="33" t="s">
        <v>121</v>
      </c>
      <c r="H338" s="28"/>
      <c r="I338" s="28"/>
      <c r="J338" s="114"/>
      <c r="K338" s="51">
        <v>49770000</v>
      </c>
      <c r="L338" s="27"/>
      <c r="M338" s="48"/>
      <c r="N338" s="48"/>
      <c r="O338" s="48"/>
      <c r="P338" s="27"/>
      <c r="Q338" s="27"/>
      <c r="R338" s="48"/>
      <c r="S338" s="48"/>
      <c r="T338" s="48"/>
      <c r="U338" s="43">
        <f t="shared" si="98"/>
        <v>0</v>
      </c>
      <c r="V338" s="48"/>
      <c r="W338" s="48"/>
      <c r="X338" s="48"/>
      <c r="Y338" s="43">
        <f t="shared" si="99"/>
        <v>0</v>
      </c>
      <c r="Z338" s="48"/>
      <c r="AA338" s="48"/>
      <c r="AB338" s="48"/>
      <c r="AC338" s="43">
        <f t="shared" si="100"/>
        <v>0</v>
      </c>
      <c r="AD338" s="48"/>
      <c r="AE338" s="48"/>
      <c r="AF338" s="51">
        <v>49770000</v>
      </c>
      <c r="AG338" s="43">
        <f t="shared" si="101"/>
        <v>49770000</v>
      </c>
      <c r="AH338" s="43">
        <f t="shared" si="102"/>
        <v>49770000</v>
      </c>
      <c r="AI338" s="59">
        <f t="shared" si="103"/>
        <v>2.0985566888595601E-2</v>
      </c>
      <c r="AJ338" s="59">
        <f t="shared" si="104"/>
        <v>2.9461099834888799E-3</v>
      </c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</row>
    <row r="339" spans="1:106" ht="24.95" customHeight="1" outlineLevel="1">
      <c r="A339" s="26">
        <v>46</v>
      </c>
      <c r="B339" s="26"/>
      <c r="C339" s="41" t="s">
        <v>677</v>
      </c>
      <c r="D339" s="34">
        <v>46013</v>
      </c>
      <c r="E339" s="27" t="s">
        <v>678</v>
      </c>
      <c r="F339" s="37" t="s">
        <v>120</v>
      </c>
      <c r="G339" s="33" t="s">
        <v>121</v>
      </c>
      <c r="H339" s="28"/>
      <c r="I339" s="28"/>
      <c r="J339" s="114"/>
      <c r="K339" s="51">
        <v>66360000</v>
      </c>
      <c r="L339" s="27"/>
      <c r="M339" s="48"/>
      <c r="N339" s="48"/>
      <c r="O339" s="48"/>
      <c r="P339" s="27"/>
      <c r="Q339" s="27"/>
      <c r="R339" s="48"/>
      <c r="S339" s="48"/>
      <c r="T339" s="48"/>
      <c r="U339" s="43">
        <f t="shared" si="98"/>
        <v>0</v>
      </c>
      <c r="V339" s="48"/>
      <c r="W339" s="48"/>
      <c r="X339" s="48"/>
      <c r="Y339" s="43">
        <f t="shared" si="99"/>
        <v>0</v>
      </c>
      <c r="Z339" s="48"/>
      <c r="AA339" s="48"/>
      <c r="AB339" s="48"/>
      <c r="AC339" s="43">
        <f t="shared" si="100"/>
        <v>0</v>
      </c>
      <c r="AD339" s="48"/>
      <c r="AE339" s="48"/>
      <c r="AF339" s="51">
        <v>66360000</v>
      </c>
      <c r="AG339" s="43">
        <f t="shared" si="101"/>
        <v>66360000</v>
      </c>
      <c r="AH339" s="43">
        <f t="shared" si="102"/>
        <v>66360000</v>
      </c>
      <c r="AI339" s="59">
        <f t="shared" si="103"/>
        <v>2.7980755851460801E-2</v>
      </c>
      <c r="AJ339" s="59">
        <f t="shared" si="104"/>
        <v>3.9281466446518401E-3</v>
      </c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</row>
    <row r="340" spans="1:106" s="19" customFormat="1" ht="24.95" customHeight="1">
      <c r="A340" s="117" t="s">
        <v>79</v>
      </c>
      <c r="B340" s="117"/>
      <c r="C340" s="117"/>
      <c r="D340" s="117"/>
      <c r="E340" s="117"/>
      <c r="F340" s="117"/>
      <c r="G340" s="117"/>
      <c r="H340" s="117"/>
      <c r="I340" s="117"/>
      <c r="J340" s="49">
        <f>+J293</f>
        <v>2371630000</v>
      </c>
      <c r="K340" s="49">
        <f>SUM(K294:K339)</f>
        <v>2371630000</v>
      </c>
      <c r="L340" s="29"/>
      <c r="M340" s="49">
        <f>SUM(M294:M339)</f>
        <v>0</v>
      </c>
      <c r="N340" s="49">
        <f>SUM(N294:N339)</f>
        <v>0</v>
      </c>
      <c r="O340" s="49">
        <f>SUM(O294:O339)</f>
        <v>0</v>
      </c>
      <c r="P340" s="50"/>
      <c r="Q340" s="56"/>
      <c r="R340" s="49">
        <f t="shared" ref="R340:AH340" si="105">SUM(R294:R339)</f>
        <v>0</v>
      </c>
      <c r="S340" s="49">
        <f t="shared" si="105"/>
        <v>0</v>
      </c>
      <c r="T340" s="49">
        <f t="shared" si="105"/>
        <v>0</v>
      </c>
      <c r="U340" s="49">
        <f t="shared" si="105"/>
        <v>0</v>
      </c>
      <c r="V340" s="49">
        <f t="shared" si="105"/>
        <v>0</v>
      </c>
      <c r="W340" s="49">
        <f t="shared" si="105"/>
        <v>0</v>
      </c>
      <c r="X340" s="49">
        <f t="shared" si="105"/>
        <v>0</v>
      </c>
      <c r="Y340" s="49">
        <f t="shared" si="105"/>
        <v>0</v>
      </c>
      <c r="Z340" s="49">
        <f t="shared" si="105"/>
        <v>0</v>
      </c>
      <c r="AA340" s="49">
        <f t="shared" si="105"/>
        <v>0</v>
      </c>
      <c r="AB340" s="49">
        <f t="shared" si="105"/>
        <v>0</v>
      </c>
      <c r="AC340" s="49">
        <f t="shared" si="105"/>
        <v>0</v>
      </c>
      <c r="AD340" s="49">
        <f t="shared" si="105"/>
        <v>0</v>
      </c>
      <c r="AE340" s="49">
        <f t="shared" si="105"/>
        <v>0</v>
      </c>
      <c r="AF340" s="49">
        <f t="shared" si="105"/>
        <v>2371630000</v>
      </c>
      <c r="AG340" s="49">
        <f t="shared" si="105"/>
        <v>2371630000</v>
      </c>
      <c r="AH340" s="49">
        <f t="shared" si="105"/>
        <v>2371630000</v>
      </c>
      <c r="AI340" s="61">
        <f>IF(ISERROR(AH340/J340),0,AH340/J340)</f>
        <v>1</v>
      </c>
      <c r="AJ340" s="61">
        <f>IF(ISERROR(AH340/$AH$345),0,AH340/$AH$345)</f>
        <v>0.140387438620489</v>
      </c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</row>
    <row r="341" spans="1:106" ht="24.95" customHeight="1">
      <c r="A341" s="118" t="s">
        <v>80</v>
      </c>
      <c r="B341" s="118"/>
      <c r="C341" s="118"/>
      <c r="D341" s="118"/>
      <c r="E341" s="118"/>
      <c r="F341" s="23"/>
      <c r="G341" s="24"/>
      <c r="H341" s="25"/>
      <c r="I341" s="25"/>
      <c r="J341" s="110">
        <v>2040550000</v>
      </c>
      <c r="K341" s="43"/>
      <c r="L341" s="44"/>
      <c r="M341" s="45"/>
      <c r="N341" s="45"/>
      <c r="O341" s="45"/>
      <c r="P341" s="24"/>
      <c r="Q341" s="55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57"/>
      <c r="AJ341" s="58"/>
    </row>
    <row r="342" spans="1:106" ht="24.95" customHeight="1" outlineLevel="1">
      <c r="A342" s="26">
        <v>1</v>
      </c>
      <c r="B342" s="26"/>
      <c r="C342" s="35" t="s">
        <v>679</v>
      </c>
      <c r="D342" s="36">
        <v>45692</v>
      </c>
      <c r="E342" s="32" t="s">
        <v>106</v>
      </c>
      <c r="F342" s="32" t="s">
        <v>680</v>
      </c>
      <c r="G342" s="32"/>
      <c r="H342" s="38"/>
      <c r="I342" s="40"/>
      <c r="J342" s="110"/>
      <c r="K342" s="64">
        <v>1650550000</v>
      </c>
      <c r="L342" s="42"/>
      <c r="M342" s="52"/>
      <c r="N342" s="65"/>
      <c r="O342" s="52"/>
      <c r="P342" s="66"/>
      <c r="Q342" s="66"/>
      <c r="R342" s="48"/>
      <c r="S342" s="48">
        <v>825275000</v>
      </c>
      <c r="T342" s="48"/>
      <c r="U342" s="43">
        <f>SUM(R342:T342)</f>
        <v>825275000</v>
      </c>
      <c r="V342" s="48"/>
      <c r="W342" s="48"/>
      <c r="X342" s="48"/>
      <c r="Y342" s="43">
        <f>SUM(V342:X342)</f>
        <v>0</v>
      </c>
      <c r="Z342" s="48"/>
      <c r="AA342" s="48"/>
      <c r="AB342" s="48">
        <v>825275000</v>
      </c>
      <c r="AC342" s="43">
        <f>SUM(Z342:AB342)</f>
        <v>825275000</v>
      </c>
      <c r="AD342" s="48"/>
      <c r="AE342" s="48">
        <v>0</v>
      </c>
      <c r="AF342" s="48">
        <v>0</v>
      </c>
      <c r="AG342" s="43">
        <f>SUM(AD342:AF342)</f>
        <v>0</v>
      </c>
      <c r="AH342" s="43">
        <f>SUM(U342,Y342,AC342,AG342)</f>
        <v>1650550000</v>
      </c>
      <c r="AI342" s="59">
        <f>IF(ISERROR(AH342/J341),0,AH342/J341)</f>
        <v>0.80887505819509398</v>
      </c>
      <c r="AJ342" s="59">
        <f>IF(ISERROR(AH342/$AH$345),"-",AH342/$AH$345)</f>
        <v>9.7703472639091196E-2</v>
      </c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</row>
    <row r="343" spans="1:106" ht="24.95" customHeight="1" outlineLevel="1">
      <c r="A343" s="26">
        <v>2</v>
      </c>
      <c r="B343" s="26"/>
      <c r="C343" s="35" t="s">
        <v>681</v>
      </c>
      <c r="D343" s="36">
        <v>45679</v>
      </c>
      <c r="E343" s="32" t="s">
        <v>682</v>
      </c>
      <c r="F343" s="32" t="s">
        <v>683</v>
      </c>
      <c r="G343" s="62"/>
      <c r="H343" s="38"/>
      <c r="I343" s="40"/>
      <c r="J343" s="110"/>
      <c r="K343" s="64">
        <v>390000000</v>
      </c>
      <c r="L343" s="42"/>
      <c r="M343" s="52"/>
      <c r="N343" s="65"/>
      <c r="O343" s="52"/>
      <c r="P343" s="66"/>
      <c r="Q343" s="66"/>
      <c r="R343" s="48">
        <v>390000000</v>
      </c>
      <c r="S343" s="48"/>
      <c r="T343" s="48"/>
      <c r="U343" s="43">
        <f>SUM(R343:T343)</f>
        <v>390000000</v>
      </c>
      <c r="V343" s="48"/>
      <c r="W343" s="48"/>
      <c r="X343" s="48"/>
      <c r="Y343" s="43">
        <f>SUM(V343:X343)</f>
        <v>0</v>
      </c>
      <c r="Z343" s="48"/>
      <c r="AA343" s="48"/>
      <c r="AB343" s="48"/>
      <c r="AC343" s="43">
        <f>SUM(Z343:AB343)</f>
        <v>0</v>
      </c>
      <c r="AD343" s="48"/>
      <c r="AE343" s="48">
        <v>0</v>
      </c>
      <c r="AF343" s="48">
        <v>0</v>
      </c>
      <c r="AG343" s="43">
        <f>SUM(AD343:AF343)</f>
        <v>0</v>
      </c>
      <c r="AH343" s="43">
        <f>SUM(U343,Y343,AC343,AG343)</f>
        <v>390000000</v>
      </c>
      <c r="AI343" s="59">
        <f>IF(ISERROR(AH343/J341),0,AH343/J341)</f>
        <v>0.191124941804906</v>
      </c>
      <c r="AJ343" s="59">
        <f>IF(ISERROR(AH343/$AH$345),"-",AH343/$AH$345)</f>
        <v>2.3085852794066001E-2</v>
      </c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</row>
    <row r="344" spans="1:106" s="19" customFormat="1" ht="24.95" customHeight="1">
      <c r="A344" s="117" t="s">
        <v>85</v>
      </c>
      <c r="B344" s="117"/>
      <c r="C344" s="117"/>
      <c r="D344" s="117"/>
      <c r="E344" s="117"/>
      <c r="F344" s="117"/>
      <c r="G344" s="117"/>
      <c r="H344" s="117"/>
      <c r="I344" s="117"/>
      <c r="J344" s="49">
        <f>J341</f>
        <v>2040550000</v>
      </c>
      <c r="K344" s="49">
        <f>SUM(K342:K343)</f>
        <v>2040550000</v>
      </c>
      <c r="L344" s="29"/>
      <c r="M344" s="49">
        <f>SUM(M342:M342)</f>
        <v>0</v>
      </c>
      <c r="N344" s="49">
        <f>SUM(N342:N342)</f>
        <v>0</v>
      </c>
      <c r="O344" s="49">
        <f>SUM(O342:O342)</f>
        <v>0</v>
      </c>
      <c r="P344" s="50"/>
      <c r="Q344" s="56"/>
      <c r="R344" s="49">
        <f>SUM(R342:R343)</f>
        <v>390000000</v>
      </c>
      <c r="S344" s="49">
        <f>SUM(S342:S343)</f>
        <v>825275000</v>
      </c>
      <c r="T344" s="49">
        <f>SUM(T342:T343)</f>
        <v>0</v>
      </c>
      <c r="U344" s="49">
        <f>SUM(U342:U343)</f>
        <v>1215275000</v>
      </c>
      <c r="V344" s="49">
        <f t="shared" ref="V344:AG344" si="106">SUM(V342:V342)</f>
        <v>0</v>
      </c>
      <c r="W344" s="49">
        <f t="shared" si="106"/>
        <v>0</v>
      </c>
      <c r="X344" s="49">
        <f t="shared" si="106"/>
        <v>0</v>
      </c>
      <c r="Y344" s="49">
        <f t="shared" si="106"/>
        <v>0</v>
      </c>
      <c r="Z344" s="49">
        <f t="shared" si="106"/>
        <v>0</v>
      </c>
      <c r="AA344" s="49">
        <f t="shared" si="106"/>
        <v>0</v>
      </c>
      <c r="AB344" s="49">
        <f t="shared" si="106"/>
        <v>825275000</v>
      </c>
      <c r="AC344" s="49">
        <f t="shared" si="106"/>
        <v>825275000</v>
      </c>
      <c r="AD344" s="49">
        <f t="shared" si="106"/>
        <v>0</v>
      </c>
      <c r="AE344" s="49">
        <f t="shared" si="106"/>
        <v>0</v>
      </c>
      <c r="AF344" s="49">
        <f t="shared" si="106"/>
        <v>0</v>
      </c>
      <c r="AG344" s="49">
        <f t="shared" si="106"/>
        <v>0</v>
      </c>
      <c r="AH344" s="49">
        <f>SUM(AH342:AH343)</f>
        <v>2040550000</v>
      </c>
      <c r="AI344" s="61">
        <f>IF(ISERROR(AH344/J344),0,AH344/J344)</f>
        <v>1</v>
      </c>
      <c r="AJ344" s="61">
        <f>IF(ISERROR(AH344/$AH$345),0,AH344/$AH$345)</f>
        <v>0.120789325433157</v>
      </c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</row>
    <row r="345" spans="1:106" s="20" customFormat="1" ht="44.25" customHeight="1">
      <c r="A345" s="119" t="str">
        <f>"TOTAL ASIG."&amp;" "&amp;$A$5</f>
        <v>TOTAL ASIG. 24-03-335 "Programa de Habitabilidad Chile Solidario"</v>
      </c>
      <c r="B345" s="119"/>
      <c r="C345" s="119"/>
      <c r="D345" s="119"/>
      <c r="E345" s="119"/>
      <c r="F345" s="119"/>
      <c r="G345" s="119"/>
      <c r="H345" s="119"/>
      <c r="I345" s="119"/>
      <c r="J345" s="13">
        <f>SUM(J15,J19,J29,J45,J81,J115,J145,J179,J211,J241,J248,J252,J265,J269,J292,J340,J344)</f>
        <v>16893463000</v>
      </c>
      <c r="K345" s="13">
        <f t="shared" ref="K345:AH345" si="107">SUM(K15,K19,K29,K45,K81,K115,K145,K179,K211,K241,K248,K252,K265,K269,K292,K340,K344)</f>
        <v>16893463000</v>
      </c>
      <c r="L345" s="13">
        <f t="shared" si="107"/>
        <v>0</v>
      </c>
      <c r="M345" s="13">
        <f t="shared" si="107"/>
        <v>0</v>
      </c>
      <c r="N345" s="13">
        <f t="shared" si="107"/>
        <v>0</v>
      </c>
      <c r="O345" s="13">
        <f t="shared" si="107"/>
        <v>0</v>
      </c>
      <c r="P345" s="13">
        <f t="shared" si="107"/>
        <v>0</v>
      </c>
      <c r="Q345" s="13">
        <f t="shared" si="107"/>
        <v>0</v>
      </c>
      <c r="R345" s="13">
        <f t="shared" si="107"/>
        <v>390000000</v>
      </c>
      <c r="S345" s="13">
        <f t="shared" si="107"/>
        <v>825275000</v>
      </c>
      <c r="T345" s="13">
        <f t="shared" si="107"/>
        <v>0</v>
      </c>
      <c r="U345" s="13">
        <f t="shared" si="107"/>
        <v>1215275000</v>
      </c>
      <c r="V345" s="13">
        <f t="shared" si="107"/>
        <v>67210800</v>
      </c>
      <c r="W345" s="13">
        <f t="shared" si="107"/>
        <v>0</v>
      </c>
      <c r="X345" s="13">
        <f t="shared" si="107"/>
        <v>0</v>
      </c>
      <c r="Y345" s="13">
        <f t="shared" si="107"/>
        <v>67210800</v>
      </c>
      <c r="Z345" s="13">
        <f t="shared" si="107"/>
        <v>0</v>
      </c>
      <c r="AA345" s="13">
        <f t="shared" si="107"/>
        <v>0</v>
      </c>
      <c r="AB345" s="13">
        <f t="shared" si="107"/>
        <v>825275000</v>
      </c>
      <c r="AC345" s="13">
        <f t="shared" si="107"/>
        <v>825275000</v>
      </c>
      <c r="AD345" s="13">
        <f t="shared" si="107"/>
        <v>0</v>
      </c>
      <c r="AE345" s="13">
        <f t="shared" si="107"/>
        <v>1661695000</v>
      </c>
      <c r="AF345" s="13">
        <f t="shared" si="107"/>
        <v>13124007200</v>
      </c>
      <c r="AG345" s="13">
        <f t="shared" si="107"/>
        <v>14785702200</v>
      </c>
      <c r="AH345" s="13">
        <f t="shared" si="107"/>
        <v>16893463000</v>
      </c>
      <c r="AI345" s="67">
        <f>IF(ISERROR(AH345/J345),0,AH345/J345)</f>
        <v>1</v>
      </c>
      <c r="AJ345" s="67">
        <f>IF(ISERROR(AH345/$AH$345),0,AH345/$AH$345)</f>
        <v>1</v>
      </c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</row>
    <row r="346" spans="1:106">
      <c r="J346" s="14"/>
      <c r="R346" s="14"/>
      <c r="S346" s="14"/>
      <c r="T346" s="14"/>
      <c r="V346" s="14"/>
      <c r="W346" s="14"/>
      <c r="X346" s="14"/>
      <c r="Z346" s="14"/>
      <c r="AA346" s="14"/>
      <c r="AB346" s="14"/>
      <c r="AD346" s="14"/>
      <c r="AE346" s="14"/>
      <c r="AF346" s="14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</row>
    <row r="347" spans="1:106">
      <c r="J347" s="14"/>
      <c r="R347" s="14"/>
      <c r="S347" s="14"/>
      <c r="T347" s="14"/>
      <c r="V347" s="14"/>
      <c r="W347" s="14"/>
      <c r="X347" s="14"/>
      <c r="Z347" s="14"/>
      <c r="AA347" s="14"/>
      <c r="AB347" s="14"/>
      <c r="AD347" s="14"/>
      <c r="AE347" s="14"/>
      <c r="AF347" s="14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</row>
    <row r="348" spans="1:106">
      <c r="J348" s="14"/>
      <c r="R348" s="14"/>
      <c r="S348" s="14"/>
      <c r="T348" s="14"/>
      <c r="V348" s="14"/>
      <c r="W348" s="14"/>
      <c r="X348" s="14"/>
      <c r="Z348" s="14"/>
      <c r="AA348" s="14"/>
      <c r="AB348" s="14"/>
      <c r="AD348" s="14"/>
      <c r="AE348" s="14"/>
      <c r="AF348" s="14"/>
    </row>
    <row r="349" spans="1:106">
      <c r="R349" s="14"/>
      <c r="S349" s="14"/>
      <c r="T349" s="14"/>
      <c r="V349" s="14"/>
      <c r="W349" s="14"/>
      <c r="X349" s="14"/>
      <c r="Z349" s="14"/>
      <c r="AA349" s="14"/>
      <c r="AB349" s="14"/>
      <c r="AD349" s="14"/>
      <c r="AE349" s="14"/>
      <c r="AF349" s="14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</row>
    <row r="350" spans="1:106">
      <c r="J350" s="14"/>
      <c r="R350" s="14"/>
      <c r="S350" s="14"/>
      <c r="T350" s="14"/>
      <c r="V350" s="14"/>
      <c r="W350" s="14"/>
      <c r="X350" s="14"/>
      <c r="Z350" s="14"/>
      <c r="AA350" s="14"/>
      <c r="AB350" s="14"/>
      <c r="AD350" s="14"/>
      <c r="AE350" s="14"/>
      <c r="AF350" s="14"/>
    </row>
    <row r="351" spans="1:106">
      <c r="J351" s="14"/>
      <c r="R351" s="14"/>
      <c r="S351" s="14"/>
      <c r="T351" s="14"/>
      <c r="V351" s="14"/>
      <c r="W351" s="14"/>
      <c r="X351" s="14"/>
      <c r="Z351" s="14"/>
      <c r="AA351" s="14"/>
      <c r="AB351" s="14"/>
      <c r="AD351" s="14"/>
      <c r="AE351" s="14"/>
      <c r="AF351" s="14"/>
    </row>
    <row r="352" spans="1:106">
      <c r="R352" s="14"/>
      <c r="S352" s="14"/>
      <c r="T352" s="14"/>
      <c r="V352" s="14"/>
      <c r="W352" s="14"/>
      <c r="X352" s="14"/>
      <c r="Z352" s="14"/>
      <c r="AA352" s="14"/>
      <c r="AB352" s="14"/>
      <c r="AD352" s="14"/>
      <c r="AE352" s="14"/>
      <c r="AF352" s="14"/>
    </row>
    <row r="353" spans="1:106">
      <c r="J353" s="14"/>
      <c r="R353" s="14"/>
      <c r="S353" s="14"/>
      <c r="T353" s="14"/>
      <c r="V353" s="14"/>
      <c r="W353" s="14"/>
      <c r="X353" s="14"/>
      <c r="Z353" s="14"/>
      <c r="AA353" s="14"/>
      <c r="AB353" s="14"/>
      <c r="AD353" s="14"/>
      <c r="AE353" s="14"/>
      <c r="AF353" s="14"/>
    </row>
    <row r="354" spans="1:106" s="3" customFormat="1">
      <c r="A354" s="5"/>
      <c r="B354" s="2"/>
      <c r="C354" s="2"/>
      <c r="D354" s="2"/>
      <c r="E354" s="5"/>
      <c r="F354" s="5"/>
      <c r="G354" s="2"/>
      <c r="H354" s="2"/>
      <c r="I354" s="2"/>
      <c r="J354" s="14"/>
      <c r="K354" s="14"/>
      <c r="L354" s="5"/>
      <c r="M354" s="2"/>
      <c r="N354" s="2"/>
      <c r="O354" s="2"/>
      <c r="P354" s="2"/>
      <c r="Q354" s="21"/>
      <c r="R354" s="14"/>
      <c r="S354" s="14"/>
      <c r="T354" s="14"/>
      <c r="V354" s="14"/>
      <c r="W354" s="14"/>
      <c r="X354" s="14"/>
      <c r="Z354" s="14"/>
      <c r="AA354" s="14"/>
      <c r="AB354" s="14"/>
      <c r="AD354" s="14"/>
      <c r="AE354" s="14"/>
      <c r="AF354" s="14"/>
      <c r="AI354" s="22"/>
      <c r="AJ354" s="22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</row>
    <row r="355" spans="1:106" s="3" customFormat="1">
      <c r="A355" s="5"/>
      <c r="B355" s="2"/>
      <c r="C355" s="2"/>
      <c r="D355" s="2"/>
      <c r="E355" s="5"/>
      <c r="F355" s="5"/>
      <c r="G355" s="2"/>
      <c r="H355" s="2"/>
      <c r="I355" s="2"/>
      <c r="J355" s="14"/>
      <c r="K355" s="14"/>
      <c r="L355" s="5"/>
      <c r="M355" s="2"/>
      <c r="N355" s="2"/>
      <c r="O355" s="2"/>
      <c r="P355" s="2"/>
      <c r="Q355" s="21"/>
      <c r="R355" s="14"/>
      <c r="S355" s="14"/>
      <c r="T355" s="14"/>
      <c r="V355" s="14"/>
      <c r="W355" s="14"/>
      <c r="X355" s="14"/>
      <c r="Z355" s="14"/>
      <c r="AA355" s="14"/>
      <c r="AB355" s="14"/>
      <c r="AD355" s="14"/>
      <c r="AE355" s="14"/>
      <c r="AF355" s="14"/>
      <c r="AI355" s="22"/>
      <c r="AJ355" s="22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</row>
    <row r="356" spans="1:106" s="3" customFormat="1">
      <c r="A356" s="5"/>
      <c r="B356" s="2"/>
      <c r="C356" s="2"/>
      <c r="D356" s="2"/>
      <c r="E356" s="5"/>
      <c r="F356" s="5"/>
      <c r="G356" s="2"/>
      <c r="H356" s="2"/>
      <c r="I356" s="2"/>
      <c r="J356" s="14"/>
      <c r="K356" s="14"/>
      <c r="L356" s="5"/>
      <c r="M356" s="2"/>
      <c r="N356" s="2"/>
      <c r="O356" s="2"/>
      <c r="P356" s="2"/>
      <c r="Q356" s="21"/>
      <c r="R356" s="14"/>
      <c r="S356" s="14"/>
      <c r="T356" s="14"/>
      <c r="V356" s="14"/>
      <c r="W356" s="14"/>
      <c r="X356" s="14"/>
      <c r="Z356" s="14"/>
      <c r="AA356" s="14"/>
      <c r="AB356" s="14"/>
      <c r="AD356" s="14"/>
      <c r="AE356" s="14"/>
      <c r="AF356" s="14"/>
      <c r="AI356" s="22"/>
      <c r="AJ356" s="22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</row>
    <row r="357" spans="1:106" s="3" customFormat="1">
      <c r="A357" s="5"/>
      <c r="B357" s="2"/>
      <c r="C357" s="2"/>
      <c r="D357" s="2"/>
      <c r="E357" s="5"/>
      <c r="F357" s="5"/>
      <c r="G357" s="2"/>
      <c r="H357" s="2"/>
      <c r="I357" s="2"/>
      <c r="J357" s="14"/>
      <c r="K357" s="14"/>
      <c r="L357" s="5"/>
      <c r="M357" s="2"/>
      <c r="N357" s="2"/>
      <c r="O357" s="2"/>
      <c r="P357" s="2"/>
      <c r="Q357" s="21"/>
      <c r="R357" s="14"/>
      <c r="S357" s="14"/>
      <c r="T357" s="14"/>
      <c r="V357" s="14"/>
      <c r="W357" s="14"/>
      <c r="X357" s="14"/>
      <c r="Z357" s="14"/>
      <c r="AA357" s="14"/>
      <c r="AB357" s="14"/>
      <c r="AD357" s="14"/>
      <c r="AE357" s="14"/>
      <c r="AF357" s="14"/>
      <c r="AI357" s="22"/>
      <c r="AJ357" s="22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</row>
    <row r="358" spans="1:106" s="3" customFormat="1">
      <c r="A358" s="5"/>
      <c r="B358" s="2"/>
      <c r="C358" s="2"/>
      <c r="D358" s="2"/>
      <c r="E358" s="5"/>
      <c r="F358" s="5"/>
      <c r="G358" s="2"/>
      <c r="H358" s="2"/>
      <c r="I358" s="2"/>
      <c r="J358" s="14"/>
      <c r="K358" s="14"/>
      <c r="L358" s="5"/>
      <c r="M358" s="2"/>
      <c r="N358" s="2"/>
      <c r="O358" s="2"/>
      <c r="P358" s="2"/>
      <c r="Q358" s="21"/>
      <c r="R358" s="14"/>
      <c r="S358" s="14"/>
      <c r="T358" s="14"/>
      <c r="V358" s="14"/>
      <c r="W358" s="14"/>
      <c r="X358" s="14"/>
      <c r="Z358" s="14"/>
      <c r="AA358" s="14"/>
      <c r="AB358" s="14"/>
      <c r="AD358" s="14"/>
      <c r="AE358" s="14"/>
      <c r="AF358" s="14"/>
      <c r="AI358" s="22"/>
      <c r="AJ358" s="22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</row>
    <row r="359" spans="1:106" s="3" customFormat="1">
      <c r="A359" s="5"/>
      <c r="B359" s="2"/>
      <c r="C359" s="2"/>
      <c r="D359" s="2"/>
      <c r="E359" s="5"/>
      <c r="F359" s="5"/>
      <c r="G359" s="2"/>
      <c r="H359" s="2"/>
      <c r="I359" s="2"/>
      <c r="J359" s="14"/>
      <c r="K359" s="14"/>
      <c r="L359" s="5"/>
      <c r="M359" s="2"/>
      <c r="N359" s="2"/>
      <c r="O359" s="2"/>
      <c r="P359" s="2"/>
      <c r="Q359" s="21"/>
      <c r="R359" s="14"/>
      <c r="S359" s="14"/>
      <c r="T359" s="14"/>
      <c r="V359" s="14"/>
      <c r="W359" s="14"/>
      <c r="X359" s="14"/>
      <c r="Z359" s="14"/>
      <c r="AA359" s="14"/>
      <c r="AB359" s="14"/>
      <c r="AD359" s="14"/>
      <c r="AE359" s="14"/>
      <c r="AF359" s="14"/>
      <c r="AI359" s="22"/>
      <c r="AJ359" s="22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</row>
    <row r="360" spans="1:106" s="3" customFormat="1">
      <c r="A360" s="5"/>
      <c r="B360" s="2"/>
      <c r="C360" s="2"/>
      <c r="D360" s="2"/>
      <c r="E360" s="5"/>
      <c r="F360" s="5"/>
      <c r="G360" s="2"/>
      <c r="H360" s="2"/>
      <c r="I360" s="2"/>
      <c r="J360" s="14"/>
      <c r="K360" s="14"/>
      <c r="L360" s="5"/>
      <c r="M360" s="2"/>
      <c r="N360" s="2"/>
      <c r="O360" s="2"/>
      <c r="P360" s="2"/>
      <c r="Q360" s="21"/>
      <c r="R360" s="14"/>
      <c r="S360" s="14"/>
      <c r="T360" s="14"/>
      <c r="V360" s="14"/>
      <c r="W360" s="14"/>
      <c r="X360" s="14"/>
      <c r="Z360" s="14"/>
      <c r="AA360" s="14"/>
      <c r="AB360" s="14"/>
      <c r="AD360" s="14"/>
      <c r="AE360" s="14"/>
      <c r="AF360" s="14"/>
      <c r="AI360" s="22"/>
      <c r="AJ360" s="22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</row>
    <row r="361" spans="1:106" s="3" customFormat="1">
      <c r="A361" s="5"/>
      <c r="B361" s="2"/>
      <c r="C361" s="2"/>
      <c r="D361" s="2"/>
      <c r="E361" s="5"/>
      <c r="F361" s="5"/>
      <c r="G361" s="2"/>
      <c r="H361" s="2"/>
      <c r="I361" s="2"/>
      <c r="J361" s="14"/>
      <c r="K361" s="14"/>
      <c r="L361" s="5"/>
      <c r="M361" s="2"/>
      <c r="N361" s="2"/>
      <c r="O361" s="2"/>
      <c r="P361" s="2"/>
      <c r="Q361" s="21"/>
      <c r="R361" s="14"/>
      <c r="S361" s="14"/>
      <c r="T361" s="14"/>
      <c r="V361" s="14"/>
      <c r="W361" s="14"/>
      <c r="X361" s="14"/>
      <c r="Z361" s="14"/>
      <c r="AA361" s="14"/>
      <c r="AB361" s="14"/>
      <c r="AD361" s="14"/>
      <c r="AE361" s="14"/>
      <c r="AF361" s="14"/>
      <c r="AI361" s="22"/>
      <c r="AJ361" s="22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</row>
    <row r="362" spans="1:106" s="3" customFormat="1">
      <c r="A362" s="5"/>
      <c r="B362" s="2"/>
      <c r="C362" s="2"/>
      <c r="D362" s="2"/>
      <c r="E362" s="5"/>
      <c r="F362" s="5"/>
      <c r="G362" s="2"/>
      <c r="H362" s="2"/>
      <c r="I362" s="2"/>
      <c r="J362" s="14"/>
      <c r="K362" s="14"/>
      <c r="L362" s="5"/>
      <c r="M362" s="2"/>
      <c r="N362" s="2"/>
      <c r="O362" s="2"/>
      <c r="P362" s="2"/>
      <c r="Q362" s="21"/>
      <c r="R362" s="14"/>
      <c r="S362" s="14"/>
      <c r="T362" s="14"/>
      <c r="V362" s="14"/>
      <c r="W362" s="14"/>
      <c r="X362" s="14"/>
      <c r="Z362" s="14"/>
      <c r="AA362" s="14"/>
      <c r="AB362" s="14"/>
      <c r="AD362" s="14"/>
      <c r="AE362" s="14"/>
      <c r="AF362" s="14"/>
      <c r="AI362" s="22"/>
      <c r="AJ362" s="22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</row>
    <row r="364" spans="1:106" s="3" customFormat="1">
      <c r="A364" s="2"/>
      <c r="B364" s="2"/>
      <c r="C364" s="2"/>
      <c r="D364" s="2"/>
      <c r="E364" s="63"/>
      <c r="F364" s="5"/>
      <c r="G364" s="2"/>
      <c r="H364" s="2"/>
      <c r="I364" s="2"/>
      <c r="K364" s="14"/>
      <c r="L364" s="5"/>
      <c r="M364" s="2"/>
      <c r="N364" s="2"/>
      <c r="O364" s="2"/>
      <c r="P364" s="2"/>
      <c r="Q364" s="21"/>
      <c r="AI364" s="22"/>
      <c r="AJ364" s="22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</row>
  </sheetData>
  <mergeCells count="80">
    <mergeCell ref="A1:AJ1"/>
    <mergeCell ref="A2:AJ2"/>
    <mergeCell ref="A3:AJ3"/>
    <mergeCell ref="A4:AJ4"/>
    <mergeCell ref="A5:AJ5"/>
    <mergeCell ref="AI6:AJ6"/>
    <mergeCell ref="A8:E8"/>
    <mergeCell ref="A15:I15"/>
    <mergeCell ref="A16:E16"/>
    <mergeCell ref="J6:J7"/>
    <mergeCell ref="J8:J14"/>
    <mergeCell ref="J16:J18"/>
    <mergeCell ref="K6:K7"/>
    <mergeCell ref="L6:L7"/>
    <mergeCell ref="P6:P7"/>
    <mergeCell ref="Q6:Q7"/>
    <mergeCell ref="U6:U7"/>
    <mergeCell ref="Y6:Y7"/>
    <mergeCell ref="AC6:AC7"/>
    <mergeCell ref="AG6:AG7"/>
    <mergeCell ref="H6:I6"/>
    <mergeCell ref="A19:I19"/>
    <mergeCell ref="A20:E20"/>
    <mergeCell ref="A29:I29"/>
    <mergeCell ref="A30:E30"/>
    <mergeCell ref="A45:I45"/>
    <mergeCell ref="A46:E46"/>
    <mergeCell ref="A81:I81"/>
    <mergeCell ref="A82:E82"/>
    <mergeCell ref="A115:I115"/>
    <mergeCell ref="A116:E116"/>
    <mergeCell ref="A145:I145"/>
    <mergeCell ref="A146:E146"/>
    <mergeCell ref="A179:I179"/>
    <mergeCell ref="A180:E180"/>
    <mergeCell ref="A211:I211"/>
    <mergeCell ref="A266:E266"/>
    <mergeCell ref="A269:I269"/>
    <mergeCell ref="A212:E212"/>
    <mergeCell ref="A241:I241"/>
    <mergeCell ref="A242:E242"/>
    <mergeCell ref="A248:I248"/>
    <mergeCell ref="A249:E249"/>
    <mergeCell ref="A344:I344"/>
    <mergeCell ref="A345:I345"/>
    <mergeCell ref="A6:A7"/>
    <mergeCell ref="B6:B7"/>
    <mergeCell ref="D6:D7"/>
    <mergeCell ref="E6:E7"/>
    <mergeCell ref="F6:F7"/>
    <mergeCell ref="G6:G7"/>
    <mergeCell ref="A270:E270"/>
    <mergeCell ref="A292:I292"/>
    <mergeCell ref="A293:E293"/>
    <mergeCell ref="A340:I340"/>
    <mergeCell ref="A341:E341"/>
    <mergeCell ref="A252:I252"/>
    <mergeCell ref="A253:E253"/>
    <mergeCell ref="A265:I265"/>
    <mergeCell ref="J341:J343"/>
    <mergeCell ref="J146:J178"/>
    <mergeCell ref="J180:J210"/>
    <mergeCell ref="J212:J240"/>
    <mergeCell ref="J242:J247"/>
    <mergeCell ref="J249:J251"/>
    <mergeCell ref="AH6:AH7"/>
    <mergeCell ref="J253:J264"/>
    <mergeCell ref="J266:J268"/>
    <mergeCell ref="J270:J291"/>
    <mergeCell ref="J293:J339"/>
    <mergeCell ref="J20:J28"/>
    <mergeCell ref="J30:J44"/>
    <mergeCell ref="J46:J80"/>
    <mergeCell ref="J82:J114"/>
    <mergeCell ref="J116:J144"/>
    <mergeCell ref="AD6:AF6"/>
    <mergeCell ref="M6:O6"/>
    <mergeCell ref="R6:T6"/>
    <mergeCell ref="V6:X6"/>
    <mergeCell ref="Z6:AB6"/>
  </mergeCells>
  <dataValidations count="8">
    <dataValidation type="decimal" allowBlank="1" showInputMessage="1" showErrorMessage="1" errorTitle="Sólo números" error="Sólo ingresar números sin letras_x000a_" sqref="AD9:AF9 AD250:AE250 AD251:AF251 M47:M80 M181:M210 M213:M240 M342:M343 AD215:AD240 AD254:AD264 AF215:AF240 AF254:AF264 M17:N18 M267:N268 R47:T80 R117:T144 M83:N114 M147:N178 R181:T210 R213:T240 R243:T247 R254:T264 R271:T291 R294:T339 V9:X14 R17:T18 AD17:AF18 AD213:AF214 R267:T268 AD267:AF268 V25:X28 V31:X44 V47:X80 R83:T114 R147:T178 V117:X144 V181:X210 V213:X240 V243:X247 R250:T251 R342:T343 AD342:AF343 V254:X264 V271:X291 V294:X339 Z25:AB28 V17:X18 V267:X268 AD10:AE14 V83:X114 V147:X178 M9:N14 M25:N28 M31:N44 M117:N144 V250:X251 V342:X343 M243:N247 M250:N251 M254:N264 Z9:AB14 Z17:AB18 Z267:AB268 M271:N291 Z31:AB44 Z47:AB80 Z83:AB114 Z147:AB178 Z117:AB144 Z181:AB210 Z213:AB240 Z243:AB247 Z250:AB251 Z342:AB343 Z254:AB264 Z271:AB291 Z294:AB339 M294:N339 AD25:AE28 AD31:AE44 AD47:AE80 AD83:AE114 AD147:AE178 AD117:AE144 AD181:AE210 AD243:AE247 AD271:AE291 AD294:AE339 R9:T14 R25:T28 R31:T44" xr:uid="{00000000-0002-0000-0E00-000000000000}">
      <formula1>-100000000</formula1>
      <formula2>10000000000</formula2>
    </dataValidation>
    <dataValidation type="textLength" operator="lessThanOrEqual" allowBlank="1" showInputMessage="1" showErrorMessage="1" errorTitle="MÁXIMO DE CARACTERES SOBREPASADO" error="Sólo 255 caracteres por celdas" sqref="L18 E267:G268 C9:C14 C17:C18 C31:C44 C83:C114 C117:C144 C147:C178 C181:C210 C213:C240 C243:C247 C250:C251 C254:C264 C267:C268 C271:C291 C294:C339 L9:L14 L25:L28 L31:L44 L83:L114 L117:L144 L147:L178 L243:L247 L250:L251 L254:L264 L267:L268 L271:L291 L294:L339 N47:N80 N181:N210 N213:N240 N342:N343 Q243:Q247 P254:Q264 F21:G28 P9:Q14 E9:G14 E17:G18 E31:G44 E47:G80 E83:G114 E147:G178 E117:G144 E181:G210 E213:G240 E243:G247 E250:G251 E342:G343 E254:G264 E271:G291 E294:G339 P25:Q28 P31:Q44 P47:Q80 P83:Q114 P147:Q178 P117:Q144 P181:Q210 P271:Q291 P294:Q339 P17:Q18 P267:Q268 P250:Q251 P342:Q343 P213:Q240" xr:uid="{00000000-0002-0000-0E00-000001000000}">
      <formula1>255</formula1>
    </dataValidation>
    <dataValidation type="textLength" operator="lessThanOrEqual" allowBlank="1" showInputMessage="1" showErrorMessage="1" sqref="AF250 K9:K14 K17:K18 K25:K28 K31:K44 K47:K80 K83:K114 K117:K144 K147:K178 K181:K210 K213:K240 K243:K247 K250:K251 K254:K264 K267:K268 K271:K291 K294:K339 K342:K343 AE215:AE240 AE254:AE264 AF10:AF14 AF25:AF28 AF31:AF44 AF47:AF80 AF83:AF114 AF117:AF144 AF147:AF178 AF181:AF210 AF243:AF247 AF271:AF291 AF294:AF339" xr:uid="{00000000-0002-0000-0E00-000002000000}">
      <formula1>255</formula1>
    </dataValidation>
    <dataValidation type="date" operator="greaterThan" allowBlank="1" showInputMessage="1" showErrorMessage="1" errorTitle="Error en Ingresos de Fechas" error="La fecha debe corresponder al Año 2014." sqref="D9:D14 D17:D18 D25:D28 D31:D44 D271:D291 D83:D114 D117:D144 D243:D247 D147:D178 D250:D251 D267:D268 D254:D264 D294:D339" xr:uid="{00000000-0002-0000-0E00-000003000000}">
      <formula1>41275</formula1>
    </dataValidation>
    <dataValidation type="date" errorStyle="information" operator="greaterThan" allowBlank="1" showInputMessage="1" showErrorMessage="1" errorTitle="SÓLO FECHAS" error="Las fechas corresponden al presupuesto 2015" sqref="H9:H14" xr:uid="{00000000-0002-0000-0E00-000004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4" xr:uid="{00000000-0002-0000-0E00-000005000000}">
      <formula1>42005</formula1>
    </dataValidation>
    <dataValidation allowBlank="1" showInputMessage="1" showErrorMessage="1" errorTitle="Sólo números" error="Sólo ingresar números sin letras_x000a_" sqref="O8:O14 O16:O18 O20:O28 O30:O44 O46:O80 O82:O114 O116:O144 O146:O178 O180:O210 O212:O240 O242:O247 O249:O251 O253:O264 O266:O268 O270:O291 O293:O339 O341:O343 P243:P247" xr:uid="{00000000-0002-0000-0E00-000006000000}"/>
    <dataValidation type="date" errorStyle="information" operator="greaterThan" allowBlank="1" showInputMessage="1" showErrorMessage="1" errorTitle="SÓLO FECHAS" error="Las fechas corresponden al presupuesto 2014" sqref="H254:I264 H25:I28 H31:I44 H83:I114 H147:I178 H117:I144 H243:I247 H271:I291 H294:I339 H17:I18 H267:I268 H250:I251" xr:uid="{00000000-0002-0000-0E00-000007000000}">
      <formula1>42005</formula1>
    </dataValidation>
  </dataValidations>
  <printOptions horizontalCentered="1" verticalCentered="1"/>
  <pageMargins left="0" right="0" top="0" bottom="0.74803149606299202" header="0.31496062992126" footer="0.31496062992126"/>
  <pageSetup paperSize="41" scale="29" orientation="landscape"/>
  <legacyDrawingHF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rgb="FF33CCFF"/>
    <pageSetUpPr fitToPage="1"/>
  </sheetPr>
  <dimension ref="A1:Y42"/>
  <sheetViews>
    <sheetView topLeftCell="A8" workbookViewId="0">
      <selection activeCell="V25" activeCellId="3" sqref="J25 N25 R25 V25"/>
    </sheetView>
  </sheetViews>
  <sheetFormatPr baseColWidth="10" defaultColWidth="11.42578125" defaultRowHeight="10.5" outlineLevelCol="1"/>
  <cols>
    <col min="1" max="1" width="51.5703125" style="2" customWidth="1"/>
    <col min="2" max="2" width="15.7109375" style="3" customWidth="1"/>
    <col min="3" max="3" width="15.7109375" style="2" customWidth="1"/>
    <col min="4" max="4" width="10" style="2" hidden="1" customWidth="1"/>
    <col min="5" max="5" width="10.28515625" style="2" hidden="1" customWidth="1"/>
    <col min="6" max="6" width="9.85546875" style="2" hidden="1" customWidth="1"/>
    <col min="7" max="9" width="15.7109375" style="3" hidden="1" customWidth="1" outlineLevel="1"/>
    <col min="10" max="10" width="15.7109375" style="3" customWidth="1" collapsed="1"/>
    <col min="11" max="13" width="15.7109375" style="3" hidden="1" customWidth="1" outlineLevel="1"/>
    <col min="14" max="14" width="15.7109375" style="3" customWidth="1" collapsed="1"/>
    <col min="15" max="17" width="15.7109375" style="3" hidden="1" customWidth="1" outlineLevel="1"/>
    <col min="18" max="18" width="15.7109375" style="3" customWidth="1" collapsed="1"/>
    <col min="19" max="21" width="15.7109375" style="3" hidden="1" customWidth="1" outlineLevel="1"/>
    <col min="22" max="22" width="15.7109375" style="3" customWidth="1" collapsed="1"/>
    <col min="23" max="23" width="15.7109375" style="3" customWidth="1"/>
    <col min="24" max="25" width="15.7109375" style="4" customWidth="1"/>
    <col min="26" max="16384" width="11.42578125" style="5"/>
  </cols>
  <sheetData>
    <row r="1" spans="1:25" s="1" customFormat="1" ht="15" customHeight="1">
      <c r="A1" s="132" t="s">
        <v>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s="1" customFormat="1" ht="1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s="1" customFormat="1" ht="15" customHeight="1">
      <c r="A3" s="121" t="s">
        <v>684</v>
      </c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</row>
    <row r="4" spans="1:25" s="1" customFormat="1" ht="1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8.25" customHeight="1">
      <c r="A5" s="133" t="s">
        <v>117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5"/>
    </row>
    <row r="6" spans="1:25" s="2" customFormat="1" ht="26.25" customHeight="1">
      <c r="A6" s="112" t="s">
        <v>7</v>
      </c>
      <c r="B6" s="127" t="s">
        <v>13</v>
      </c>
      <c r="C6" s="127" t="s">
        <v>86</v>
      </c>
      <c r="D6" s="129" t="s">
        <v>16</v>
      </c>
      <c r="E6" s="130"/>
      <c r="F6" s="131"/>
      <c r="G6" s="111" t="s">
        <v>19</v>
      </c>
      <c r="H6" s="111"/>
      <c r="I6" s="111"/>
      <c r="J6" s="127" t="s">
        <v>20</v>
      </c>
      <c r="K6" s="111" t="s">
        <v>19</v>
      </c>
      <c r="L6" s="111"/>
      <c r="M6" s="111"/>
      <c r="N6" s="127" t="s">
        <v>21</v>
      </c>
      <c r="O6" s="111" t="s">
        <v>19</v>
      </c>
      <c r="P6" s="111"/>
      <c r="Q6" s="111"/>
      <c r="R6" s="127" t="s">
        <v>22</v>
      </c>
      <c r="S6" s="111" t="s">
        <v>19</v>
      </c>
      <c r="T6" s="111"/>
      <c r="U6" s="111"/>
      <c r="V6" s="127" t="s">
        <v>23</v>
      </c>
      <c r="W6" s="127" t="s">
        <v>24</v>
      </c>
      <c r="X6" s="126" t="s">
        <v>87</v>
      </c>
      <c r="Y6" s="126"/>
    </row>
    <row r="7" spans="1:25" s="2" customFormat="1" ht="31.5">
      <c r="A7" s="112"/>
      <c r="B7" s="128"/>
      <c r="C7" s="128"/>
      <c r="D7" s="7" t="s">
        <v>29</v>
      </c>
      <c r="E7" s="7" t="s">
        <v>30</v>
      </c>
      <c r="F7" s="7" t="s">
        <v>31</v>
      </c>
      <c r="G7" s="7" t="s">
        <v>32</v>
      </c>
      <c r="H7" s="7" t="s">
        <v>33</v>
      </c>
      <c r="I7" s="7" t="s">
        <v>34</v>
      </c>
      <c r="J7" s="128"/>
      <c r="K7" s="7" t="s">
        <v>35</v>
      </c>
      <c r="L7" s="7" t="s">
        <v>36</v>
      </c>
      <c r="M7" s="7" t="s">
        <v>37</v>
      </c>
      <c r="N7" s="128"/>
      <c r="O7" s="7" t="s">
        <v>38</v>
      </c>
      <c r="P7" s="7" t="s">
        <v>39</v>
      </c>
      <c r="Q7" s="7" t="s">
        <v>40</v>
      </c>
      <c r="R7" s="128"/>
      <c r="S7" s="7" t="s">
        <v>41</v>
      </c>
      <c r="T7" s="7" t="s">
        <v>42</v>
      </c>
      <c r="U7" s="7" t="s">
        <v>43</v>
      </c>
      <c r="V7" s="128"/>
      <c r="W7" s="128"/>
      <c r="X7" s="15" t="s">
        <v>44</v>
      </c>
      <c r="Y7" s="15" t="s">
        <v>88</v>
      </c>
    </row>
    <row r="8" spans="1:25" ht="24.75" customHeight="1">
      <c r="A8" s="8" t="s">
        <v>46</v>
      </c>
      <c r="B8" s="9">
        <f>+'24-03-335 Ind. HABITABILIDAD'!J15</f>
        <v>239801500</v>
      </c>
      <c r="C8" s="9">
        <f>+'24-03-335 Ind. HABITABILIDAD'!K15</f>
        <v>239801500</v>
      </c>
      <c r="D8" s="9">
        <f>+'24-03-335 Ind. HABITABILIDAD'!M15</f>
        <v>0</v>
      </c>
      <c r="E8" s="9">
        <f>+'24-03-335 Ind. HABITABILIDAD'!N15</f>
        <v>0</v>
      </c>
      <c r="F8" s="9">
        <f>+'24-03-335 Ind. HABITABILIDAD'!O15</f>
        <v>0</v>
      </c>
      <c r="G8" s="9">
        <f>+'24-03-335 Ind. HABITABILIDAD'!R15</f>
        <v>0</v>
      </c>
      <c r="H8" s="9">
        <f>+'24-03-335 Ind. HABITABILIDAD'!S15</f>
        <v>0</v>
      </c>
      <c r="I8" s="9">
        <f>+'24-03-335 Ind. HABITABILIDAD'!T15</f>
        <v>0</v>
      </c>
      <c r="J8" s="9">
        <f>+'24-03-335 Ind. HABITABILIDAD'!U15</f>
        <v>0</v>
      </c>
      <c r="K8" s="9">
        <f>+'24-03-335 Ind. HABITABILIDAD'!V15</f>
        <v>22414500</v>
      </c>
      <c r="L8" s="9">
        <f>+'24-03-335 Ind. HABITABILIDAD'!W15</f>
        <v>0</v>
      </c>
      <c r="M8" s="9">
        <f>+'24-03-335 Ind. HABITABILIDAD'!X15</f>
        <v>0</v>
      </c>
      <c r="N8" s="9">
        <f>+'24-03-335 Ind. HABITABILIDAD'!Y15</f>
        <v>22414500</v>
      </c>
      <c r="O8" s="9">
        <f>+'24-03-335 Ind. HABITABILIDAD'!Z15</f>
        <v>0</v>
      </c>
      <c r="P8" s="9">
        <f>+'24-03-335 Ind. HABITABILIDAD'!AA15</f>
        <v>0</v>
      </c>
      <c r="Q8" s="9">
        <f>+'24-03-335 Ind. HABITABILIDAD'!AB15</f>
        <v>0</v>
      </c>
      <c r="R8" s="9">
        <f>+'24-03-335 Ind. HABITABILIDAD'!AC15</f>
        <v>0</v>
      </c>
      <c r="S8" s="9">
        <f>+'24-03-335 Ind. HABITABILIDAD'!AD15</f>
        <v>0</v>
      </c>
      <c r="T8" s="9">
        <f>+'24-03-335 Ind. HABITABILIDAD'!AE15</f>
        <v>0</v>
      </c>
      <c r="U8" s="9">
        <f>+'24-03-335 Ind. HABITABILIDAD'!AF15</f>
        <v>217387000</v>
      </c>
      <c r="V8" s="9">
        <f>+'24-03-335 Ind. HABITABILIDAD'!AG15</f>
        <v>217387000</v>
      </c>
      <c r="W8" s="9">
        <f>+'24-03-335 Ind. HABITABILIDAD'!AH15</f>
        <v>239801500</v>
      </c>
      <c r="X8" s="16">
        <f>+'24-03-335 Ind. HABITABILIDAD'!AI15</f>
        <v>1</v>
      </c>
      <c r="Y8" s="16">
        <f>+'24-03-335 Ind. HABITABILIDAD'!AJ15</f>
        <v>1.41949285353749E-2</v>
      </c>
    </row>
    <row r="9" spans="1:25" ht="24.75" customHeight="1">
      <c r="A9" s="8" t="s">
        <v>48</v>
      </c>
      <c r="B9" s="9">
        <f>+'24-03-335 Ind. HABITABILIDAD'!J19</f>
        <v>0</v>
      </c>
      <c r="C9" s="9">
        <f>+'24-03-335 Ind. HABITABILIDAD'!K19</f>
        <v>0</v>
      </c>
      <c r="D9" s="9">
        <f>+'24-03-335 Ind. HABITABILIDAD'!M19</f>
        <v>0</v>
      </c>
      <c r="E9" s="9">
        <f>+'24-03-335 Ind. HABITABILIDAD'!N19</f>
        <v>0</v>
      </c>
      <c r="F9" s="9">
        <f>+'24-03-335 Ind. HABITABILIDAD'!O19</f>
        <v>0</v>
      </c>
      <c r="G9" s="9">
        <f>+'24-03-335 Ind. HABITABILIDAD'!R19</f>
        <v>0</v>
      </c>
      <c r="H9" s="9">
        <f>+'24-03-335 Ind. HABITABILIDAD'!S19</f>
        <v>0</v>
      </c>
      <c r="I9" s="9">
        <f>+'24-03-335 Ind. HABITABILIDAD'!T19</f>
        <v>0</v>
      </c>
      <c r="J9" s="9">
        <f>+'24-03-335 Ind. HABITABILIDAD'!U19</f>
        <v>0</v>
      </c>
      <c r="K9" s="9">
        <f>+'24-03-335 Ind. HABITABILIDAD'!V19</f>
        <v>0</v>
      </c>
      <c r="L9" s="9">
        <f>+'24-03-335 Ind. HABITABILIDAD'!W19</f>
        <v>0</v>
      </c>
      <c r="M9" s="9">
        <f>+'24-03-335 Ind. HABITABILIDAD'!X19</f>
        <v>0</v>
      </c>
      <c r="N9" s="9">
        <f>+'24-03-335 Ind. HABITABILIDAD'!Y19</f>
        <v>0</v>
      </c>
      <c r="O9" s="9">
        <f>+'24-03-335 Ind. HABITABILIDAD'!Z19</f>
        <v>0</v>
      </c>
      <c r="P9" s="9">
        <f>+'24-03-335 Ind. HABITABILIDAD'!AA19</f>
        <v>0</v>
      </c>
      <c r="Q9" s="9">
        <f>+'24-03-335 Ind. HABITABILIDAD'!AB19</f>
        <v>0</v>
      </c>
      <c r="R9" s="9">
        <f>+'24-03-335 Ind. HABITABILIDAD'!AC19</f>
        <v>0</v>
      </c>
      <c r="S9" s="9">
        <f>+'24-03-335 Ind. HABITABILIDAD'!AD19</f>
        <v>0</v>
      </c>
      <c r="T9" s="9">
        <f>+'24-03-335 Ind. HABITABILIDAD'!AE19</f>
        <v>0</v>
      </c>
      <c r="U9" s="9">
        <f>+'24-03-335 Ind. HABITABILIDAD'!AF19</f>
        <v>0</v>
      </c>
      <c r="V9" s="9">
        <f>+'24-03-335 Ind. HABITABILIDAD'!AG19</f>
        <v>0</v>
      </c>
      <c r="W9" s="9">
        <f>+'24-03-335 Ind. HABITABILIDAD'!AH19</f>
        <v>0</v>
      </c>
      <c r="X9" s="16">
        <f>+'24-03-335 Ind. HABITABILIDAD'!AI19</f>
        <v>0</v>
      </c>
      <c r="Y9" s="16">
        <f>+'24-03-335 Ind. HABITABILIDAD'!AJ19</f>
        <v>0</v>
      </c>
    </row>
    <row r="10" spans="1:25" ht="24.75" customHeight="1">
      <c r="A10" s="8" t="s">
        <v>50</v>
      </c>
      <c r="B10" s="9">
        <f>+'24-03-335 Ind. HABITABILIDAD'!J29</f>
        <v>345733000</v>
      </c>
      <c r="C10" s="9">
        <f>+'24-03-335 Ind. HABITABILIDAD'!K29</f>
        <v>345733000</v>
      </c>
      <c r="D10" s="9">
        <f>+'24-03-335 Ind. HABITABILIDAD'!M29</f>
        <v>0</v>
      </c>
      <c r="E10" s="9">
        <f>+'24-03-335 Ind. HABITABILIDAD'!N29</f>
        <v>0</v>
      </c>
      <c r="F10" s="9">
        <f>+'24-03-335 Ind. HABITABILIDAD'!O29</f>
        <v>0</v>
      </c>
      <c r="G10" s="9">
        <f>+'24-03-335 Ind. HABITABILIDAD'!R29</f>
        <v>0</v>
      </c>
      <c r="H10" s="9">
        <f>+'24-03-335 Ind. HABITABILIDAD'!S29</f>
        <v>0</v>
      </c>
      <c r="I10" s="9">
        <f>+'24-03-335 Ind. HABITABILIDAD'!T29</f>
        <v>0</v>
      </c>
      <c r="J10" s="9">
        <f>+'24-03-335 Ind. HABITABILIDAD'!U29</f>
        <v>0</v>
      </c>
      <c r="K10" s="9">
        <f>+'24-03-335 Ind. HABITABILIDAD'!V29</f>
        <v>0</v>
      </c>
      <c r="L10" s="9">
        <f>+'24-03-335 Ind. HABITABILIDAD'!W29</f>
        <v>0</v>
      </c>
      <c r="M10" s="9">
        <f>+'24-03-335 Ind. HABITABILIDAD'!X29</f>
        <v>0</v>
      </c>
      <c r="N10" s="9">
        <f>+'24-03-335 Ind. HABITABILIDAD'!Y29</f>
        <v>0</v>
      </c>
      <c r="O10" s="9">
        <f>+'24-03-335 Ind. HABITABILIDAD'!Z29</f>
        <v>0</v>
      </c>
      <c r="P10" s="9">
        <f>+'24-03-335 Ind. HABITABILIDAD'!AA29</f>
        <v>0</v>
      </c>
      <c r="Q10" s="9">
        <f>+'24-03-335 Ind. HABITABILIDAD'!AB29</f>
        <v>0</v>
      </c>
      <c r="R10" s="9">
        <f>+'24-03-335 Ind. HABITABILIDAD'!AC29</f>
        <v>0</v>
      </c>
      <c r="S10" s="9">
        <f>+'24-03-335 Ind. HABITABILIDAD'!AD29</f>
        <v>0</v>
      </c>
      <c r="T10" s="9">
        <f>+'24-03-335 Ind. HABITABILIDAD'!AE29</f>
        <v>0</v>
      </c>
      <c r="U10" s="9">
        <f>+'24-03-335 Ind. HABITABILIDAD'!AF29</f>
        <v>345733000</v>
      </c>
      <c r="V10" s="9">
        <f>+'24-03-335 Ind. HABITABILIDAD'!AG29</f>
        <v>345733000</v>
      </c>
      <c r="W10" s="9">
        <f>+'24-03-335 Ind. HABITABILIDAD'!AH29</f>
        <v>345733000</v>
      </c>
      <c r="X10" s="16">
        <f>+'24-03-335 Ind. HABITABILIDAD'!AI29</f>
        <v>1</v>
      </c>
      <c r="Y10" s="16">
        <f>+'24-03-335 Ind. HABITABILIDAD'!AJ29</f>
        <v>2.0465490112950801E-2</v>
      </c>
    </row>
    <row r="11" spans="1:25" ht="24.75" customHeight="1">
      <c r="A11" s="8" t="s">
        <v>52</v>
      </c>
      <c r="B11" s="9">
        <f>+'24-03-335 Ind. HABITABILIDAD'!J45</f>
        <v>597312000</v>
      </c>
      <c r="C11" s="9">
        <f>+'24-03-335 Ind. HABITABILIDAD'!K45</f>
        <v>597312000</v>
      </c>
      <c r="D11" s="9">
        <f>+'24-03-335 Ind. HABITABILIDAD'!M45</f>
        <v>0</v>
      </c>
      <c r="E11" s="9">
        <f>+'24-03-335 Ind. HABITABILIDAD'!N45</f>
        <v>0</v>
      </c>
      <c r="F11" s="9">
        <f>+'24-03-335 Ind. HABITABILIDAD'!O45</f>
        <v>0</v>
      </c>
      <c r="G11" s="9">
        <f>+'24-03-335 Ind. HABITABILIDAD'!R45</f>
        <v>0</v>
      </c>
      <c r="H11" s="9">
        <f>+'24-03-335 Ind. HABITABILIDAD'!S45</f>
        <v>0</v>
      </c>
      <c r="I11" s="9">
        <f>+'24-03-335 Ind. HABITABILIDAD'!T45</f>
        <v>0</v>
      </c>
      <c r="J11" s="9">
        <f>+'24-03-335 Ind. HABITABILIDAD'!U45</f>
        <v>0</v>
      </c>
      <c r="K11" s="9">
        <f>+'24-03-335 Ind. HABITABILIDAD'!V45</f>
        <v>0</v>
      </c>
      <c r="L11" s="9">
        <f>+'24-03-335 Ind. HABITABILIDAD'!W45</f>
        <v>0</v>
      </c>
      <c r="M11" s="9">
        <f>+'24-03-335 Ind. HABITABILIDAD'!X45</f>
        <v>0</v>
      </c>
      <c r="N11" s="9">
        <f>+'24-03-335 Ind. HABITABILIDAD'!Y45</f>
        <v>0</v>
      </c>
      <c r="O11" s="9">
        <f>+'24-03-335 Ind. HABITABILIDAD'!Z45</f>
        <v>0</v>
      </c>
      <c r="P11" s="9">
        <f>+'24-03-335 Ind. HABITABILIDAD'!AA45</f>
        <v>0</v>
      </c>
      <c r="Q11" s="9">
        <f>+'24-03-335 Ind. HABITABILIDAD'!AB45</f>
        <v>0</v>
      </c>
      <c r="R11" s="9">
        <f>+'24-03-335 Ind. HABITABILIDAD'!AC45</f>
        <v>0</v>
      </c>
      <c r="S11" s="9">
        <f>+'24-03-335 Ind. HABITABILIDAD'!AD45</f>
        <v>0</v>
      </c>
      <c r="T11" s="9">
        <f>+'24-03-335 Ind. HABITABILIDAD'!AE45</f>
        <v>0</v>
      </c>
      <c r="U11" s="9">
        <f>+'24-03-335 Ind. HABITABILIDAD'!AF45</f>
        <v>597312000</v>
      </c>
      <c r="V11" s="9">
        <f>+'24-03-335 Ind. HABITABILIDAD'!AG45</f>
        <v>597312000</v>
      </c>
      <c r="W11" s="9">
        <f>+'24-03-335 Ind. HABITABILIDAD'!AH45</f>
        <v>597312000</v>
      </c>
      <c r="X11" s="16">
        <f>+'24-03-335 Ind. HABITABILIDAD'!AI45</f>
        <v>1</v>
      </c>
      <c r="Y11" s="16">
        <f>+'24-03-335 Ind. HABITABILIDAD'!AJ45</f>
        <v>3.5357581805459302E-2</v>
      </c>
    </row>
    <row r="12" spans="1:25" ht="24.75" customHeight="1">
      <c r="A12" s="8" t="s">
        <v>54</v>
      </c>
      <c r="B12" s="9">
        <f>+'24-03-335 Ind. HABITABILIDAD'!J81</f>
        <v>1547084000</v>
      </c>
      <c r="C12" s="9">
        <f>+'24-03-335 Ind. HABITABILIDAD'!K81</f>
        <v>1547084000</v>
      </c>
      <c r="D12" s="9">
        <f>+'24-03-335 Ind. HABITABILIDAD'!M81</f>
        <v>0</v>
      </c>
      <c r="E12" s="9">
        <f>+'24-03-335 Ind. HABITABILIDAD'!N81</f>
        <v>0</v>
      </c>
      <c r="F12" s="9">
        <f>+'24-03-335 Ind. HABITABILIDAD'!O81</f>
        <v>0</v>
      </c>
      <c r="G12" s="9">
        <f>+'24-03-335 Ind. HABITABILIDAD'!R81</f>
        <v>0</v>
      </c>
      <c r="H12" s="9">
        <f>+'24-03-335 Ind. HABITABILIDAD'!S81</f>
        <v>0</v>
      </c>
      <c r="I12" s="9">
        <f>+'24-03-335 Ind. HABITABILIDAD'!T81</f>
        <v>0</v>
      </c>
      <c r="J12" s="9">
        <f>+'24-03-335 Ind. HABITABILIDAD'!U81</f>
        <v>0</v>
      </c>
      <c r="K12" s="9">
        <f>+'24-03-335 Ind. HABITABILIDAD'!V81</f>
        <v>0</v>
      </c>
      <c r="L12" s="9">
        <f>+'24-03-335 Ind. HABITABILIDAD'!W81</f>
        <v>0</v>
      </c>
      <c r="M12" s="9">
        <f>+'24-03-335 Ind. HABITABILIDAD'!X81</f>
        <v>0</v>
      </c>
      <c r="N12" s="9">
        <f>+'24-03-335 Ind. HABITABILIDAD'!Y81</f>
        <v>0</v>
      </c>
      <c r="O12" s="9">
        <f>+'24-03-335 Ind. HABITABILIDAD'!Z81</f>
        <v>0</v>
      </c>
      <c r="P12" s="9">
        <f>+'24-03-335 Ind. HABITABILIDAD'!AA81</f>
        <v>0</v>
      </c>
      <c r="Q12" s="9">
        <f>+'24-03-335 Ind. HABITABILIDAD'!AB81</f>
        <v>0</v>
      </c>
      <c r="R12" s="9">
        <f>+'24-03-335 Ind. HABITABILIDAD'!AC81</f>
        <v>0</v>
      </c>
      <c r="S12" s="9">
        <f>+'24-03-335 Ind. HABITABILIDAD'!AD81</f>
        <v>0</v>
      </c>
      <c r="T12" s="9">
        <f>+'24-03-335 Ind. HABITABILIDAD'!AE81</f>
        <v>0</v>
      </c>
      <c r="U12" s="9">
        <f>+'24-03-335 Ind. HABITABILIDAD'!AF81</f>
        <v>1547084000</v>
      </c>
      <c r="V12" s="9">
        <f>+'24-03-335 Ind. HABITABILIDAD'!AG81</f>
        <v>1547084000</v>
      </c>
      <c r="W12" s="9">
        <f>+'24-03-335 Ind. HABITABILIDAD'!AH81</f>
        <v>1547084000</v>
      </c>
      <c r="X12" s="16">
        <f>+'24-03-335 Ind. HABITABILIDAD'!AI81</f>
        <v>1</v>
      </c>
      <c r="Y12" s="16">
        <f>+'24-03-335 Ind. HABITABILIDAD'!AJ81</f>
        <v>9.1578855087319902E-2</v>
      </c>
    </row>
    <row r="13" spans="1:25" ht="24.75" customHeight="1">
      <c r="A13" s="8" t="s">
        <v>57</v>
      </c>
      <c r="B13" s="9">
        <f>+'24-03-335 Ind. HABITABILIDAD'!J115</f>
        <v>1583753000</v>
      </c>
      <c r="C13" s="9">
        <f>+'24-03-335 Ind. HABITABILIDAD'!K115</f>
        <v>1583753000</v>
      </c>
      <c r="D13" s="9">
        <f>+'24-03-335 Ind. HABITABILIDAD'!M115</f>
        <v>0</v>
      </c>
      <c r="E13" s="9">
        <f>+'24-03-335 Ind. HABITABILIDAD'!N115</f>
        <v>0</v>
      </c>
      <c r="F13" s="9">
        <f>+'24-03-335 Ind. HABITABILIDAD'!O115</f>
        <v>0</v>
      </c>
      <c r="G13" s="9">
        <f>+'24-03-335 Ind. HABITABILIDAD'!R115</f>
        <v>0</v>
      </c>
      <c r="H13" s="9">
        <f>+'24-03-335 Ind. HABITABILIDAD'!S115</f>
        <v>0</v>
      </c>
      <c r="I13" s="9">
        <f>+'24-03-335 Ind. HABITABILIDAD'!T115</f>
        <v>0</v>
      </c>
      <c r="J13" s="9">
        <f>+'24-03-335 Ind. HABITABILIDAD'!U115</f>
        <v>0</v>
      </c>
      <c r="K13" s="9">
        <f>+'24-03-335 Ind. HABITABILIDAD'!V115</f>
        <v>0</v>
      </c>
      <c r="L13" s="9">
        <f>+'24-03-335 Ind. HABITABILIDAD'!W115</f>
        <v>0</v>
      </c>
      <c r="M13" s="9">
        <f>+'24-03-335 Ind. HABITABILIDAD'!X115</f>
        <v>0</v>
      </c>
      <c r="N13" s="9">
        <f>+'24-03-335 Ind. HABITABILIDAD'!Y115</f>
        <v>0</v>
      </c>
      <c r="O13" s="9">
        <f>+'24-03-335 Ind. HABITABILIDAD'!Z115</f>
        <v>0</v>
      </c>
      <c r="P13" s="9">
        <f>+'24-03-335 Ind. HABITABILIDAD'!AA115</f>
        <v>0</v>
      </c>
      <c r="Q13" s="9">
        <f>+'24-03-335 Ind. HABITABILIDAD'!AB115</f>
        <v>0</v>
      </c>
      <c r="R13" s="9">
        <f>+'24-03-335 Ind. HABITABILIDAD'!AC115</f>
        <v>0</v>
      </c>
      <c r="S13" s="9">
        <f>+'24-03-335 Ind. HABITABILIDAD'!AD115</f>
        <v>0</v>
      </c>
      <c r="T13" s="9">
        <f>+'24-03-335 Ind. HABITABILIDAD'!AE115</f>
        <v>0</v>
      </c>
      <c r="U13" s="9">
        <f>+'24-03-335 Ind. HABITABILIDAD'!AF115</f>
        <v>1583753000</v>
      </c>
      <c r="V13" s="9">
        <f>+'24-03-335 Ind. HABITABILIDAD'!AG115</f>
        <v>1583753000</v>
      </c>
      <c r="W13" s="9">
        <f>+'24-03-335 Ind. HABITABILIDAD'!AH115</f>
        <v>1583753000</v>
      </c>
      <c r="X13" s="16">
        <f>+'24-03-335 Ind. HABITABILIDAD'!AI115</f>
        <v>1</v>
      </c>
      <c r="Y13" s="16">
        <f>+'24-03-335 Ind. HABITABILIDAD'!AJ115</f>
        <v>9.3749458000411207E-2</v>
      </c>
    </row>
    <row r="14" spans="1:25" ht="24.75" customHeight="1">
      <c r="A14" s="8" t="s">
        <v>59</v>
      </c>
      <c r="B14" s="9">
        <f>+'24-03-335 Ind. HABITABILIDAD'!J145</f>
        <v>1247308000</v>
      </c>
      <c r="C14" s="9">
        <f>+'24-03-335 Ind. HABITABILIDAD'!K145</f>
        <v>1247308000</v>
      </c>
      <c r="D14" s="9">
        <f>+'24-03-335 Ind. HABITABILIDAD'!M145</f>
        <v>0</v>
      </c>
      <c r="E14" s="9">
        <f>+'24-03-335 Ind. HABITABILIDAD'!N145</f>
        <v>0</v>
      </c>
      <c r="F14" s="9">
        <f>+'24-03-335 Ind. HABITABILIDAD'!O145</f>
        <v>0</v>
      </c>
      <c r="G14" s="9">
        <f>+'24-03-335 Ind. HABITABILIDAD'!R145</f>
        <v>0</v>
      </c>
      <c r="H14" s="9">
        <f>+'24-03-335 Ind. HABITABILIDAD'!S145</f>
        <v>0</v>
      </c>
      <c r="I14" s="9">
        <f>+'24-03-335 Ind. HABITABILIDAD'!T145</f>
        <v>0</v>
      </c>
      <c r="J14" s="9">
        <f>+'24-03-335 Ind. HABITABILIDAD'!U145</f>
        <v>0</v>
      </c>
      <c r="K14" s="9">
        <f>+'24-03-335 Ind. HABITABILIDAD'!V145</f>
        <v>0</v>
      </c>
      <c r="L14" s="9">
        <f>+'24-03-335 Ind. HABITABILIDAD'!W145</f>
        <v>0</v>
      </c>
      <c r="M14" s="9">
        <f>+'24-03-335 Ind. HABITABILIDAD'!X145</f>
        <v>0</v>
      </c>
      <c r="N14" s="9">
        <f>+'24-03-335 Ind. HABITABILIDAD'!Y145</f>
        <v>0</v>
      </c>
      <c r="O14" s="9">
        <f>+'24-03-335 Ind. HABITABILIDAD'!Z145</f>
        <v>0</v>
      </c>
      <c r="P14" s="9">
        <f>+'24-03-335 Ind. HABITABILIDAD'!AA145</f>
        <v>0</v>
      </c>
      <c r="Q14" s="9">
        <f>+'24-03-335 Ind. HABITABILIDAD'!AB145</f>
        <v>0</v>
      </c>
      <c r="R14" s="9">
        <f>+'24-03-335 Ind. HABITABILIDAD'!AC145</f>
        <v>0</v>
      </c>
      <c r="S14" s="9">
        <f>+'24-03-335 Ind. HABITABILIDAD'!AD145</f>
        <v>0</v>
      </c>
      <c r="T14" s="9">
        <f>+'24-03-335 Ind. HABITABILIDAD'!AE145</f>
        <v>0</v>
      </c>
      <c r="U14" s="9">
        <f>+'24-03-335 Ind. HABITABILIDAD'!AF145</f>
        <v>1247308000</v>
      </c>
      <c r="V14" s="9">
        <f>+'24-03-335 Ind. HABITABILIDAD'!AG145</f>
        <v>1247308000</v>
      </c>
      <c r="W14" s="9">
        <f>+'24-03-335 Ind. HABITABILIDAD'!AH145</f>
        <v>1247308000</v>
      </c>
      <c r="X14" s="16">
        <f>+'24-03-335 Ind. HABITABILIDAD'!AI145</f>
        <v>1</v>
      </c>
      <c r="Y14" s="16">
        <f>+'24-03-335 Ind. HABITABILIDAD'!AJ145</f>
        <v>7.3833766350925201E-2</v>
      </c>
    </row>
    <row r="15" spans="1:25" ht="24.75" customHeight="1">
      <c r="A15" s="8" t="s">
        <v>61</v>
      </c>
      <c r="B15" s="9">
        <f>+'24-03-335 Ind. HABITABILIDAD'!J179</f>
        <v>1824109000</v>
      </c>
      <c r="C15" s="9">
        <f>+'24-03-335 Ind. HABITABILIDAD'!K179</f>
        <v>1824109000</v>
      </c>
      <c r="D15" s="9">
        <f>+'24-03-335 Ind. HABITABILIDAD'!M179</f>
        <v>0</v>
      </c>
      <c r="E15" s="9">
        <f>+'24-03-335 Ind. HABITABILIDAD'!N179</f>
        <v>0</v>
      </c>
      <c r="F15" s="9">
        <f>+'24-03-335 Ind. HABITABILIDAD'!O179</f>
        <v>0</v>
      </c>
      <c r="G15" s="9">
        <f>+'24-03-335 Ind. HABITABILIDAD'!R179</f>
        <v>0</v>
      </c>
      <c r="H15" s="9">
        <f>+'24-03-335 Ind. HABITABILIDAD'!S179</f>
        <v>0</v>
      </c>
      <c r="I15" s="9">
        <f>+'24-03-335 Ind. HABITABILIDAD'!T179</f>
        <v>0</v>
      </c>
      <c r="J15" s="9">
        <f>+'24-03-335 Ind. HABITABILIDAD'!U179</f>
        <v>0</v>
      </c>
      <c r="K15" s="9">
        <f>+'24-03-335 Ind. HABITABILIDAD'!V179</f>
        <v>0</v>
      </c>
      <c r="L15" s="9">
        <f>+'24-03-335 Ind. HABITABILIDAD'!W179</f>
        <v>0</v>
      </c>
      <c r="M15" s="9">
        <f>+'24-03-335 Ind. HABITABILIDAD'!X179</f>
        <v>0</v>
      </c>
      <c r="N15" s="9">
        <f>+'24-03-335 Ind. HABITABILIDAD'!Y179</f>
        <v>0</v>
      </c>
      <c r="O15" s="9">
        <f>+'24-03-335 Ind. HABITABILIDAD'!Z179</f>
        <v>0</v>
      </c>
      <c r="P15" s="9">
        <f>+'24-03-335 Ind. HABITABILIDAD'!AA179</f>
        <v>0</v>
      </c>
      <c r="Q15" s="9">
        <f>+'24-03-335 Ind. HABITABILIDAD'!AB179</f>
        <v>0</v>
      </c>
      <c r="R15" s="9">
        <f>+'24-03-335 Ind. HABITABILIDAD'!AC179</f>
        <v>0</v>
      </c>
      <c r="S15" s="9">
        <f>+'24-03-335 Ind. HABITABILIDAD'!AD179</f>
        <v>0</v>
      </c>
      <c r="T15" s="9">
        <f>+'24-03-335 Ind. HABITABILIDAD'!AE179</f>
        <v>0</v>
      </c>
      <c r="U15" s="9">
        <f>+'24-03-335 Ind. HABITABILIDAD'!AF179</f>
        <v>1824109000</v>
      </c>
      <c r="V15" s="9">
        <f>+'24-03-335 Ind. HABITABILIDAD'!AG179</f>
        <v>1824109000</v>
      </c>
      <c r="W15" s="9">
        <f>+'24-03-335 Ind. HABITABILIDAD'!AH179</f>
        <v>1824109000</v>
      </c>
      <c r="X15" s="16">
        <f>+'24-03-335 Ind. HABITABILIDAD'!AI179</f>
        <v>1</v>
      </c>
      <c r="Y15" s="16">
        <f>+'24-03-335 Ind. HABITABILIDAD'!AJ179</f>
        <v>0.10797720988289999</v>
      </c>
    </row>
    <row r="16" spans="1:25" ht="24.75" customHeight="1">
      <c r="A16" s="8" t="s">
        <v>63</v>
      </c>
      <c r="B16" s="9">
        <f>+'24-03-335 Ind. HABITABILIDAD'!J211</f>
        <v>1871271000</v>
      </c>
      <c r="C16" s="9">
        <f>+'24-03-335 Ind. HABITABILIDAD'!K211</f>
        <v>1871271000</v>
      </c>
      <c r="D16" s="9">
        <f>+'24-03-335 Ind. HABITABILIDAD'!M211</f>
        <v>0</v>
      </c>
      <c r="E16" s="9">
        <f>+'24-03-335 Ind. HABITABILIDAD'!N211</f>
        <v>0</v>
      </c>
      <c r="F16" s="9">
        <f>+'24-03-335 Ind. HABITABILIDAD'!O211</f>
        <v>0</v>
      </c>
      <c r="G16" s="9">
        <f>+'24-03-335 Ind. HABITABILIDAD'!R211</f>
        <v>0</v>
      </c>
      <c r="H16" s="9">
        <f>+'24-03-335 Ind. HABITABILIDAD'!S211</f>
        <v>0</v>
      </c>
      <c r="I16" s="9">
        <f>+'24-03-335 Ind. HABITABILIDAD'!T211</f>
        <v>0</v>
      </c>
      <c r="J16" s="9">
        <f>+'24-03-335 Ind. HABITABILIDAD'!U211</f>
        <v>0</v>
      </c>
      <c r="K16" s="9">
        <f>+'24-03-335 Ind. HABITABILIDAD'!V211</f>
        <v>0</v>
      </c>
      <c r="L16" s="9">
        <f>+'24-03-335 Ind. HABITABILIDAD'!W211</f>
        <v>0</v>
      </c>
      <c r="M16" s="9">
        <f>+'24-03-335 Ind. HABITABILIDAD'!X211</f>
        <v>0</v>
      </c>
      <c r="N16" s="9">
        <f>+'24-03-335 Ind. HABITABILIDAD'!Y211</f>
        <v>0</v>
      </c>
      <c r="O16" s="9">
        <f>+'24-03-335 Ind. HABITABILIDAD'!Z211</f>
        <v>0</v>
      </c>
      <c r="P16" s="9">
        <f>+'24-03-335 Ind. HABITABILIDAD'!AA211</f>
        <v>0</v>
      </c>
      <c r="Q16" s="9">
        <f>+'24-03-335 Ind. HABITABILIDAD'!AB211</f>
        <v>0</v>
      </c>
      <c r="R16" s="9">
        <f>+'24-03-335 Ind. HABITABILIDAD'!AC211</f>
        <v>0</v>
      </c>
      <c r="S16" s="9">
        <f>+'24-03-335 Ind. HABITABILIDAD'!AD211</f>
        <v>0</v>
      </c>
      <c r="T16" s="9">
        <f>+'24-03-335 Ind. HABITABILIDAD'!AE211</f>
        <v>0</v>
      </c>
      <c r="U16" s="9">
        <f>+'24-03-335 Ind. HABITABILIDAD'!AF211</f>
        <v>1871271000</v>
      </c>
      <c r="V16" s="9">
        <f>+'24-03-335 Ind. HABITABILIDAD'!AG211</f>
        <v>1871271000</v>
      </c>
      <c r="W16" s="9">
        <f>+'24-03-335 Ind. HABITABILIDAD'!AH211</f>
        <v>1871271000</v>
      </c>
      <c r="X16" s="16">
        <f>+'24-03-335 Ind. HABITABILIDAD'!AI211</f>
        <v>1</v>
      </c>
      <c r="Y16" s="16">
        <f>+'24-03-335 Ind. HABITABILIDAD'!AJ211</f>
        <v>0.11076894062514001</v>
      </c>
    </row>
    <row r="17" spans="1:25" ht="24.75" customHeight="1">
      <c r="A17" s="8" t="s">
        <v>66</v>
      </c>
      <c r="B17" s="9">
        <f>+'24-03-335 Ind. HABITABILIDAD'!J241</f>
        <v>1244600000</v>
      </c>
      <c r="C17" s="9">
        <f>+'24-03-335 Ind. HABITABILIDAD'!K241</f>
        <v>1244600000</v>
      </c>
      <c r="D17" s="9">
        <f>+'24-03-335 Ind. HABITABILIDAD'!M241</f>
        <v>0</v>
      </c>
      <c r="E17" s="9">
        <f>+'24-03-335 Ind. HABITABILIDAD'!N241</f>
        <v>0</v>
      </c>
      <c r="F17" s="9">
        <f>+'24-03-335 Ind. HABITABILIDAD'!O241</f>
        <v>0</v>
      </c>
      <c r="G17" s="9">
        <f>+'24-03-335 Ind. HABITABILIDAD'!R241</f>
        <v>0</v>
      </c>
      <c r="H17" s="9">
        <f>+'24-03-335 Ind. HABITABILIDAD'!S241</f>
        <v>0</v>
      </c>
      <c r="I17" s="9">
        <f>+'24-03-335 Ind. HABITABILIDAD'!T241</f>
        <v>0</v>
      </c>
      <c r="J17" s="9">
        <f>+'24-03-335 Ind. HABITABILIDAD'!U241</f>
        <v>0</v>
      </c>
      <c r="K17" s="9">
        <f>+'24-03-335 Ind. HABITABILIDAD'!V241</f>
        <v>0</v>
      </c>
      <c r="L17" s="9">
        <f>+'24-03-335 Ind. HABITABILIDAD'!W241</f>
        <v>0</v>
      </c>
      <c r="M17" s="9">
        <f>+'24-03-335 Ind. HABITABILIDAD'!X241</f>
        <v>0</v>
      </c>
      <c r="N17" s="9">
        <f>+'24-03-335 Ind. HABITABILIDAD'!Y241</f>
        <v>0</v>
      </c>
      <c r="O17" s="9">
        <f>+'24-03-335 Ind. HABITABILIDAD'!Z241</f>
        <v>0</v>
      </c>
      <c r="P17" s="9">
        <f>+'24-03-335 Ind. HABITABILIDAD'!AA241</f>
        <v>0</v>
      </c>
      <c r="Q17" s="9">
        <f>+'24-03-335 Ind. HABITABILIDAD'!AB241</f>
        <v>0</v>
      </c>
      <c r="R17" s="9">
        <f>+'24-03-335 Ind. HABITABILIDAD'!AC241</f>
        <v>0</v>
      </c>
      <c r="S17" s="9">
        <f>+'24-03-335 Ind. HABITABILIDAD'!AD241</f>
        <v>0</v>
      </c>
      <c r="T17" s="9">
        <f>+'24-03-335 Ind. HABITABILIDAD'!AE241</f>
        <v>1121400000</v>
      </c>
      <c r="U17" s="9">
        <f>+'24-03-335 Ind. HABITABILIDAD'!AF241</f>
        <v>123200000</v>
      </c>
      <c r="V17" s="9">
        <f>+'24-03-335 Ind. HABITABILIDAD'!AG241</f>
        <v>1244600000</v>
      </c>
      <c r="W17" s="9">
        <f>+'24-03-335 Ind. HABITABILIDAD'!AH241</f>
        <v>1244600000</v>
      </c>
      <c r="X17" s="16">
        <f>+'24-03-335 Ind. HABITABILIDAD'!AI241</f>
        <v>1</v>
      </c>
      <c r="Y17" s="16">
        <f>+'24-03-335 Ind. HABITABILIDAD'!AJ212</f>
        <v>0</v>
      </c>
    </row>
    <row r="18" spans="1:25" ht="24.75" customHeight="1">
      <c r="A18" s="8" t="s">
        <v>68</v>
      </c>
      <c r="B18" s="9">
        <f>+'24-03-335 Ind. HABITABILIDAD'!J248</f>
        <v>284816000</v>
      </c>
      <c r="C18" s="9">
        <f>+'24-03-335 Ind. HABITABILIDAD'!K248</f>
        <v>284816000</v>
      </c>
      <c r="D18" s="9">
        <f>+'24-03-335 Ind. HABITABILIDAD'!M248</f>
        <v>0</v>
      </c>
      <c r="E18" s="9">
        <f>+'24-03-335 Ind. HABITABILIDAD'!N248</f>
        <v>0</v>
      </c>
      <c r="F18" s="9">
        <f>+'24-03-335 Ind. HABITABILIDAD'!O248</f>
        <v>0</v>
      </c>
      <c r="G18" s="9">
        <f>+'24-03-335 Ind. HABITABILIDAD'!R248</f>
        <v>0</v>
      </c>
      <c r="H18" s="9">
        <f>+'24-03-335 Ind. HABITABILIDAD'!S248</f>
        <v>0</v>
      </c>
      <c r="I18" s="9">
        <f>+'24-03-335 Ind. HABITABILIDAD'!T248</f>
        <v>0</v>
      </c>
      <c r="J18" s="9">
        <f>+'24-03-335 Ind. HABITABILIDAD'!U248</f>
        <v>0</v>
      </c>
      <c r="K18" s="9">
        <f>+'24-03-335 Ind. HABITABILIDAD'!V248</f>
        <v>0</v>
      </c>
      <c r="L18" s="9">
        <f>+'24-03-335 Ind. HABITABILIDAD'!W248</f>
        <v>0</v>
      </c>
      <c r="M18" s="9">
        <f>+'24-03-335 Ind. HABITABILIDAD'!X248</f>
        <v>0</v>
      </c>
      <c r="N18" s="9">
        <f>+'24-03-335 Ind. HABITABILIDAD'!Y248</f>
        <v>0</v>
      </c>
      <c r="O18" s="9">
        <f>+'24-03-335 Ind. HABITABILIDAD'!Z248</f>
        <v>0</v>
      </c>
      <c r="P18" s="9">
        <f>+'24-03-335 Ind. HABITABILIDAD'!AA248</f>
        <v>0</v>
      </c>
      <c r="Q18" s="9">
        <f>+'24-03-335 Ind. HABITABILIDAD'!AB248</f>
        <v>0</v>
      </c>
      <c r="R18" s="9">
        <f>+'24-03-335 Ind. HABITABILIDAD'!AC248</f>
        <v>0</v>
      </c>
      <c r="S18" s="9">
        <f>+'24-03-335 Ind. HABITABILIDAD'!AD248</f>
        <v>0</v>
      </c>
      <c r="T18" s="9">
        <f>+'24-03-335 Ind. HABITABILIDAD'!AE248</f>
        <v>0</v>
      </c>
      <c r="U18" s="9">
        <f>+'24-03-335 Ind. HABITABILIDAD'!AF248</f>
        <v>284816000</v>
      </c>
      <c r="V18" s="9">
        <f>+'24-03-335 Ind. HABITABILIDAD'!AG248</f>
        <v>284816000</v>
      </c>
      <c r="W18" s="9">
        <f>+'24-03-335 Ind. HABITABILIDAD'!AH248</f>
        <v>284816000</v>
      </c>
      <c r="X18" s="16">
        <f>+'24-03-335 Ind. HABITABILIDAD'!AI248</f>
        <v>1</v>
      </c>
      <c r="Y18" s="16">
        <f>+'24-03-335 Ind. HABITABILIDAD'!AJ248</f>
        <v>1.6859539101012001E-2</v>
      </c>
    </row>
    <row r="19" spans="1:25" ht="24.75" customHeight="1">
      <c r="A19" s="8" t="s">
        <v>70</v>
      </c>
      <c r="B19" s="9">
        <f>+'24-03-335 Ind. HABITABILIDAD'!J252</f>
        <v>85172200</v>
      </c>
      <c r="C19" s="9">
        <f>+'24-03-335 Ind. HABITABILIDAD'!K252</f>
        <v>85172200</v>
      </c>
      <c r="D19" s="9">
        <f>+'24-03-335 Ind. HABITABILIDAD'!M252</f>
        <v>0</v>
      </c>
      <c r="E19" s="9">
        <f>+'24-03-335 Ind. HABITABILIDAD'!N252</f>
        <v>0</v>
      </c>
      <c r="F19" s="9">
        <f>+'24-03-335 Ind. HABITABILIDAD'!O252</f>
        <v>0</v>
      </c>
      <c r="G19" s="9">
        <f>+'24-03-335 Ind. HABITABILIDAD'!R252</f>
        <v>0</v>
      </c>
      <c r="H19" s="9">
        <f>+'24-03-335 Ind. HABITABILIDAD'!S252</f>
        <v>0</v>
      </c>
      <c r="I19" s="9">
        <f>+'24-03-335 Ind. HABITABILIDAD'!T252</f>
        <v>0</v>
      </c>
      <c r="J19" s="9">
        <f>+'24-03-335 Ind. HABITABILIDAD'!U252</f>
        <v>0</v>
      </c>
      <c r="K19" s="9">
        <f>+'24-03-335 Ind. HABITABILIDAD'!V252</f>
        <v>0</v>
      </c>
      <c r="L19" s="9">
        <f>+'24-03-335 Ind. HABITABILIDAD'!W252</f>
        <v>0</v>
      </c>
      <c r="M19" s="9">
        <f>+'24-03-335 Ind. HABITABILIDAD'!X252</f>
        <v>0</v>
      </c>
      <c r="N19" s="9">
        <f>+'24-03-335 Ind. HABITABILIDAD'!Y252</f>
        <v>0</v>
      </c>
      <c r="O19" s="9">
        <f>+'24-03-335 Ind. HABITABILIDAD'!Z252</f>
        <v>0</v>
      </c>
      <c r="P19" s="9">
        <f>+'24-03-335 Ind. HABITABILIDAD'!AA252</f>
        <v>0</v>
      </c>
      <c r="Q19" s="9">
        <f>+'24-03-335 Ind. HABITABILIDAD'!AB252</f>
        <v>0</v>
      </c>
      <c r="R19" s="9">
        <f>+'24-03-335 Ind. HABITABILIDAD'!AC252</f>
        <v>0</v>
      </c>
      <c r="S19" s="9">
        <f>+'24-03-335 Ind. HABITABILIDAD'!AD252</f>
        <v>0</v>
      </c>
      <c r="T19" s="9">
        <f>+'24-03-335 Ind. HABITABILIDAD'!AE252</f>
        <v>0</v>
      </c>
      <c r="U19" s="9">
        <f>+'24-03-335 Ind. HABITABILIDAD'!AF252</f>
        <v>85172200</v>
      </c>
      <c r="V19" s="9">
        <f>+'24-03-335 Ind. HABITABILIDAD'!AG252</f>
        <v>85172200</v>
      </c>
      <c r="W19" s="9">
        <f>+'24-03-335 Ind. HABITABILIDAD'!AH252</f>
        <v>85172200</v>
      </c>
      <c r="X19" s="16">
        <f>+'24-03-335 Ind. HABITABILIDAD'!AI252</f>
        <v>1</v>
      </c>
      <c r="Y19" s="16">
        <f>+'24-03-335 Ind. HABITABILIDAD'!AJ252</f>
        <v>5.0417253111455004E-3</v>
      </c>
    </row>
    <row r="20" spans="1:25" ht="24.75" customHeight="1">
      <c r="A20" s="10" t="s">
        <v>72</v>
      </c>
      <c r="B20" s="9">
        <f>+'24-03-335 Ind. HABITABILIDAD'!J265</f>
        <v>540295000</v>
      </c>
      <c r="C20" s="9">
        <f>+'24-03-335 Ind. HABITABILIDAD'!K265</f>
        <v>540295000</v>
      </c>
      <c r="D20" s="9">
        <f>+'24-03-335 Ind. HABITABILIDAD'!M265</f>
        <v>0</v>
      </c>
      <c r="E20" s="9">
        <f>+'24-03-335 Ind. HABITABILIDAD'!N265</f>
        <v>0</v>
      </c>
      <c r="F20" s="9">
        <f>+'24-03-335 Ind. HABITABILIDAD'!O265</f>
        <v>0</v>
      </c>
      <c r="G20" s="9">
        <f>+'24-03-335 Ind. HABITABILIDAD'!R265</f>
        <v>0</v>
      </c>
      <c r="H20" s="9">
        <f>+'24-03-335 Ind. HABITABILIDAD'!S265</f>
        <v>0</v>
      </c>
      <c r="I20" s="9">
        <f>+'24-03-335 Ind. HABITABILIDAD'!T265</f>
        <v>0</v>
      </c>
      <c r="J20" s="9">
        <f>+'24-03-335 Ind. HABITABILIDAD'!U265</f>
        <v>0</v>
      </c>
      <c r="K20" s="9">
        <f>+'24-03-335 Ind. HABITABILIDAD'!V265</f>
        <v>0</v>
      </c>
      <c r="L20" s="9">
        <f>+'24-03-335 Ind. HABITABILIDAD'!W265</f>
        <v>0</v>
      </c>
      <c r="M20" s="9">
        <f>+'24-03-335 Ind. HABITABILIDAD'!X265</f>
        <v>0</v>
      </c>
      <c r="N20" s="9">
        <f>+'24-03-335 Ind. HABITABILIDAD'!Y265</f>
        <v>0</v>
      </c>
      <c r="O20" s="9">
        <f>+'24-03-335 Ind. HABITABILIDAD'!Z265</f>
        <v>0</v>
      </c>
      <c r="P20" s="9">
        <f>+'24-03-335 Ind. HABITABILIDAD'!AA265</f>
        <v>0</v>
      </c>
      <c r="Q20" s="9">
        <f>+'24-03-335 Ind. HABITABILIDAD'!AB265</f>
        <v>0</v>
      </c>
      <c r="R20" s="9">
        <f>+'24-03-335 Ind. HABITABILIDAD'!AC265</f>
        <v>0</v>
      </c>
      <c r="S20" s="9">
        <f>+'24-03-335 Ind. HABITABILIDAD'!AD265</f>
        <v>0</v>
      </c>
      <c r="T20" s="9">
        <f>+'24-03-335 Ind. HABITABILIDAD'!AE265</f>
        <v>540295000</v>
      </c>
      <c r="U20" s="9">
        <f>+'24-03-335 Ind. HABITABILIDAD'!AF265</f>
        <v>0</v>
      </c>
      <c r="V20" s="9">
        <f>+'24-03-335 Ind. HABITABILIDAD'!AG265</f>
        <v>540295000</v>
      </c>
      <c r="W20" s="9">
        <f>+'24-03-335 Ind. HABITABILIDAD'!AH265</f>
        <v>540295000</v>
      </c>
      <c r="X20" s="16">
        <f>+'24-03-335 Ind. HABITABILIDAD'!AI265</f>
        <v>1</v>
      </c>
      <c r="Y20" s="16">
        <f>+'24-03-335 Ind. HABITABILIDAD'!AJ265</f>
        <v>3.1982489321461201E-2</v>
      </c>
    </row>
    <row r="21" spans="1:25" ht="24.75" customHeight="1">
      <c r="A21" s="10" t="s">
        <v>74</v>
      </c>
      <c r="B21" s="9">
        <f>+'24-03-335 Ind. HABITABILIDAD'!J269</f>
        <v>137605300</v>
      </c>
      <c r="C21" s="9">
        <f>+'24-03-335 Ind. HABITABILIDAD'!K269</f>
        <v>137605300</v>
      </c>
      <c r="D21" s="9">
        <f>+'24-03-335 Ind. HABITABILIDAD'!M269</f>
        <v>0</v>
      </c>
      <c r="E21" s="9">
        <f>+'24-03-335 Ind. HABITABILIDAD'!N269</f>
        <v>0</v>
      </c>
      <c r="F21" s="9">
        <f>+'24-03-335 Ind. HABITABILIDAD'!O269</f>
        <v>0</v>
      </c>
      <c r="G21" s="9">
        <f>+'24-03-335 Ind. HABITABILIDAD'!R269</f>
        <v>0</v>
      </c>
      <c r="H21" s="9">
        <f>+'24-03-335 Ind. HABITABILIDAD'!S269</f>
        <v>0</v>
      </c>
      <c r="I21" s="9">
        <f>+'24-03-335 Ind. HABITABILIDAD'!T269</f>
        <v>0</v>
      </c>
      <c r="J21" s="9">
        <f>+'24-03-335 Ind. HABITABILIDAD'!U269</f>
        <v>0</v>
      </c>
      <c r="K21" s="9">
        <f>+'24-03-335 Ind. HABITABILIDAD'!V269</f>
        <v>44796300</v>
      </c>
      <c r="L21" s="9">
        <f>+'24-03-335 Ind. HABITABILIDAD'!W269</f>
        <v>0</v>
      </c>
      <c r="M21" s="9">
        <f>+'24-03-335 Ind. HABITABILIDAD'!X269</f>
        <v>0</v>
      </c>
      <c r="N21" s="9">
        <f>+'24-03-335 Ind. HABITABILIDAD'!Y269</f>
        <v>44796300</v>
      </c>
      <c r="O21" s="9">
        <f>+'24-03-335 Ind. HABITABILIDAD'!Z269</f>
        <v>0</v>
      </c>
      <c r="P21" s="9">
        <f>+'24-03-335 Ind. HABITABILIDAD'!AA269</f>
        <v>0</v>
      </c>
      <c r="Q21" s="9">
        <f>+'24-03-335 Ind. HABITABILIDAD'!AB269</f>
        <v>0</v>
      </c>
      <c r="R21" s="9">
        <f>+'24-03-335 Ind. HABITABILIDAD'!AC269</f>
        <v>0</v>
      </c>
      <c r="S21" s="9">
        <f>+'24-03-335 Ind. HABITABILIDAD'!AD269</f>
        <v>0</v>
      </c>
      <c r="T21" s="9">
        <f>+'24-03-335 Ind. HABITABILIDAD'!AE269</f>
        <v>0</v>
      </c>
      <c r="U21" s="9">
        <f>+'24-03-335 Ind. HABITABILIDAD'!AF269</f>
        <v>92809000</v>
      </c>
      <c r="V21" s="9">
        <f>+'24-03-335 Ind. HABITABILIDAD'!AG269</f>
        <v>92809000</v>
      </c>
      <c r="W21" s="9">
        <f>+'24-03-335 Ind. HABITABILIDAD'!AH269</f>
        <v>137605300</v>
      </c>
      <c r="X21" s="16">
        <f>+'24-03-335 Ind. HABITABILIDAD'!AI269</f>
        <v>1</v>
      </c>
      <c r="Y21" s="16">
        <f>+'24-03-335 Ind. HABITABILIDAD'!AJ269</f>
        <v>8.1454761525212391E-3</v>
      </c>
    </row>
    <row r="22" spans="1:25" ht="24.75" customHeight="1">
      <c r="A22" s="10" t="s">
        <v>76</v>
      </c>
      <c r="B22" s="9">
        <f>+'24-03-335 Ind. HABITABILIDAD'!J292</f>
        <v>932423000</v>
      </c>
      <c r="C22" s="9">
        <f>+'24-03-335 Ind. HABITABILIDAD'!K292</f>
        <v>932423000</v>
      </c>
      <c r="D22" s="9">
        <f>+'24-03-335 Ind. HABITABILIDAD'!M270</f>
        <v>0</v>
      </c>
      <c r="E22" s="9">
        <f>+'24-03-335 Ind. HABITABILIDAD'!N270</f>
        <v>0</v>
      </c>
      <c r="F22" s="9">
        <f>+'24-03-335 Ind. HABITABILIDAD'!O270</f>
        <v>0</v>
      </c>
      <c r="G22" s="9">
        <f>+'24-03-335 Ind. HABITABILIDAD'!R270</f>
        <v>0</v>
      </c>
      <c r="H22" s="9">
        <f>+'24-03-335 Ind. HABITABILIDAD'!S270</f>
        <v>0</v>
      </c>
      <c r="I22" s="9">
        <f>+'24-03-335 Ind. HABITABILIDAD'!T270</f>
        <v>0</v>
      </c>
      <c r="J22" s="9">
        <f>+'24-03-335 Ind. HABITABILIDAD'!U292</f>
        <v>0</v>
      </c>
      <c r="K22" s="9">
        <f>+'24-03-335 Ind. HABITABILIDAD'!V270</f>
        <v>0</v>
      </c>
      <c r="L22" s="9">
        <f>+'24-03-335 Ind. HABITABILIDAD'!W270</f>
        <v>0</v>
      </c>
      <c r="M22" s="9">
        <f>+'24-03-335 Ind. HABITABILIDAD'!X270</f>
        <v>0</v>
      </c>
      <c r="N22" s="9">
        <f>+'24-03-335 Ind. HABITABILIDAD'!Y292</f>
        <v>0</v>
      </c>
      <c r="O22" s="9">
        <f>+'24-03-335 Ind. HABITABILIDAD'!Z270</f>
        <v>0</v>
      </c>
      <c r="P22" s="9">
        <f>+'24-03-335 Ind. HABITABILIDAD'!AA270</f>
        <v>0</v>
      </c>
      <c r="Q22" s="9">
        <f>+'24-03-335 Ind. HABITABILIDAD'!AB270</f>
        <v>0</v>
      </c>
      <c r="R22" s="9">
        <f>+'24-03-335 Ind. HABITABILIDAD'!AC292</f>
        <v>0</v>
      </c>
      <c r="S22" s="9">
        <f>+'24-03-335 Ind. HABITABILIDAD'!AD270</f>
        <v>0</v>
      </c>
      <c r="T22" s="9">
        <f>+'24-03-335 Ind. HABITABILIDAD'!AE270</f>
        <v>0</v>
      </c>
      <c r="U22" s="9">
        <f>+'24-03-335 Ind. HABITABILIDAD'!AF270</f>
        <v>0</v>
      </c>
      <c r="V22" s="9">
        <f>+'24-03-335 Ind. HABITABILIDAD'!AG292</f>
        <v>932423000</v>
      </c>
      <c r="W22" s="9">
        <f>+'24-03-335 Ind. HABITABILIDAD'!AH292</f>
        <v>932423000</v>
      </c>
      <c r="X22" s="16">
        <f>+'24-03-335 Ind. HABITABILIDAD'!AI292</f>
        <v>1</v>
      </c>
      <c r="Y22" s="16">
        <f>+'24-03-335 Ind. HABITABILIDAD'!AJ292</f>
        <v>5.5194307999490697E-2</v>
      </c>
    </row>
    <row r="23" spans="1:25" ht="24.75" customHeight="1">
      <c r="A23" s="10" t="s">
        <v>78</v>
      </c>
      <c r="B23" s="9">
        <f>+'24-03-335 Ind. HABITABILIDAD'!J340</f>
        <v>2371630000</v>
      </c>
      <c r="C23" s="9">
        <f>+'24-03-335 Ind. HABITABILIDAD'!K340</f>
        <v>2371630000</v>
      </c>
      <c r="D23" s="9">
        <f>+'24-03-335 Ind. HABITABILIDAD'!M340</f>
        <v>0</v>
      </c>
      <c r="E23" s="9">
        <f>+'24-03-335 Ind. HABITABILIDAD'!N340</f>
        <v>0</v>
      </c>
      <c r="F23" s="9">
        <f>+'24-03-335 Ind. HABITABILIDAD'!O340</f>
        <v>0</v>
      </c>
      <c r="G23" s="9">
        <f>+'24-03-335 Ind. HABITABILIDAD'!R340</f>
        <v>0</v>
      </c>
      <c r="H23" s="9">
        <f>+'24-03-335 Ind. HABITABILIDAD'!S340</f>
        <v>0</v>
      </c>
      <c r="I23" s="9">
        <f>+'24-03-335 Ind. HABITABILIDAD'!T340</f>
        <v>0</v>
      </c>
      <c r="J23" s="9">
        <f>+'24-03-335 Ind. HABITABILIDAD'!U340</f>
        <v>0</v>
      </c>
      <c r="K23" s="9">
        <f>+'24-03-335 Ind. HABITABILIDAD'!V340</f>
        <v>0</v>
      </c>
      <c r="L23" s="9">
        <f>+'24-03-335 Ind. HABITABILIDAD'!W340</f>
        <v>0</v>
      </c>
      <c r="M23" s="9">
        <f>+'24-03-335 Ind. HABITABILIDAD'!X340</f>
        <v>0</v>
      </c>
      <c r="N23" s="9">
        <f>+'24-03-335 Ind. HABITABILIDAD'!Y340</f>
        <v>0</v>
      </c>
      <c r="O23" s="9">
        <f>+'24-03-335 Ind. HABITABILIDAD'!Z340</f>
        <v>0</v>
      </c>
      <c r="P23" s="9">
        <f>+'24-03-335 Ind. HABITABILIDAD'!AA340</f>
        <v>0</v>
      </c>
      <c r="Q23" s="9">
        <f>+'24-03-335 Ind. HABITABILIDAD'!AB340</f>
        <v>0</v>
      </c>
      <c r="R23" s="9">
        <f>+'24-03-335 Ind. HABITABILIDAD'!AC340</f>
        <v>0</v>
      </c>
      <c r="S23" s="9">
        <f>+'24-03-335 Ind. HABITABILIDAD'!AD340</f>
        <v>0</v>
      </c>
      <c r="T23" s="9">
        <f>+'24-03-335 Ind. HABITABILIDAD'!AE340</f>
        <v>0</v>
      </c>
      <c r="U23" s="9">
        <f>+'24-03-335 Ind. HABITABILIDAD'!AF340</f>
        <v>2371630000</v>
      </c>
      <c r="V23" s="9">
        <f>+'24-03-335 Ind. HABITABILIDAD'!AG340</f>
        <v>2371630000</v>
      </c>
      <c r="W23" s="9">
        <f>+'24-03-335 Ind. HABITABILIDAD'!AH340</f>
        <v>2371630000</v>
      </c>
      <c r="X23" s="16">
        <f>+'24-03-335 Ind. HABITABILIDAD'!AI340</f>
        <v>1</v>
      </c>
      <c r="Y23" s="16">
        <f>+'24-03-335 Ind. HABITABILIDAD'!AJ340</f>
        <v>0.140387438620489</v>
      </c>
    </row>
    <row r="24" spans="1:25" ht="24.75" customHeight="1">
      <c r="A24" s="11" t="s">
        <v>80</v>
      </c>
      <c r="B24" s="9">
        <f>+'24-03-335 Ind. HABITABILIDAD'!J344</f>
        <v>2040550000</v>
      </c>
      <c r="C24" s="9">
        <f>+'24-03-335 Ind. HABITABILIDAD'!K344</f>
        <v>2040550000</v>
      </c>
      <c r="D24" s="9">
        <f>+'24-03-335 Ind. HABITABILIDAD'!M344</f>
        <v>0</v>
      </c>
      <c r="E24" s="9">
        <f>+'24-03-335 Ind. HABITABILIDAD'!N344</f>
        <v>0</v>
      </c>
      <c r="F24" s="9">
        <f>+'24-03-335 Ind. HABITABILIDAD'!O344</f>
        <v>0</v>
      </c>
      <c r="G24" s="9">
        <f>+'24-03-335 Ind. HABITABILIDAD'!R344</f>
        <v>390000000</v>
      </c>
      <c r="H24" s="9">
        <f>+'24-03-335 Ind. HABITABILIDAD'!S344</f>
        <v>825275000</v>
      </c>
      <c r="I24" s="9">
        <f>+'24-03-335 Ind. HABITABILIDAD'!T344</f>
        <v>0</v>
      </c>
      <c r="J24" s="9">
        <f>+'24-03-335 Ind. HABITABILIDAD'!U344</f>
        <v>1215275000</v>
      </c>
      <c r="K24" s="9">
        <f>+'24-03-335 Ind. HABITABILIDAD'!V344</f>
        <v>0</v>
      </c>
      <c r="L24" s="9">
        <f>+'24-03-335 Ind. HABITABILIDAD'!W344</f>
        <v>0</v>
      </c>
      <c r="M24" s="9">
        <f>+'24-03-335 Ind. HABITABILIDAD'!X344</f>
        <v>0</v>
      </c>
      <c r="N24" s="9">
        <f>+'24-03-335 Ind. HABITABILIDAD'!Y344</f>
        <v>0</v>
      </c>
      <c r="O24" s="9">
        <f>+'24-03-335 Ind. HABITABILIDAD'!Z344</f>
        <v>0</v>
      </c>
      <c r="P24" s="9">
        <f>+'24-03-335 Ind. HABITABILIDAD'!AA344</f>
        <v>0</v>
      </c>
      <c r="Q24" s="9">
        <f>+'24-03-335 Ind. HABITABILIDAD'!AB344</f>
        <v>825275000</v>
      </c>
      <c r="R24" s="9">
        <f>+'24-03-335 Ind. HABITABILIDAD'!AC344</f>
        <v>825275000</v>
      </c>
      <c r="S24" s="9">
        <f>+'24-03-335 Ind. HABITABILIDAD'!AD344</f>
        <v>0</v>
      </c>
      <c r="T24" s="9">
        <f>+'24-03-335 Ind. HABITABILIDAD'!AE344</f>
        <v>0</v>
      </c>
      <c r="U24" s="9">
        <f>+'24-03-335 Ind. HABITABILIDAD'!AF344</f>
        <v>0</v>
      </c>
      <c r="V24" s="9">
        <f>+'24-03-335 Ind. HABITABILIDAD'!AG344</f>
        <v>0</v>
      </c>
      <c r="W24" s="9">
        <f>+'24-03-335 Ind. HABITABILIDAD'!AH344</f>
        <v>2040550000</v>
      </c>
      <c r="X24" s="16">
        <f>+'24-03-335 Ind. HABITABILIDAD'!AI344</f>
        <v>1</v>
      </c>
      <c r="Y24" s="16">
        <f>+'24-03-335 Ind. HABITABILIDAD'!AJ344</f>
        <v>0.120789325433157</v>
      </c>
    </row>
    <row r="25" spans="1:25" ht="34.5" customHeight="1">
      <c r="A25" s="12" t="str">
        <f>"TOTAL ASIG."&amp;" "&amp;$A$5</f>
        <v>TOTAL ASIG. 24-03-335 "Programa de Habitabilidad Chile Solidario"</v>
      </c>
      <c r="B25" s="13">
        <f>SUM(B8:B24)</f>
        <v>16893463000</v>
      </c>
      <c r="C25" s="13">
        <f t="shared" ref="C25:W25" si="0">SUM(C8:C24)</f>
        <v>16893463000</v>
      </c>
      <c r="D25" s="13">
        <f t="shared" si="0"/>
        <v>0</v>
      </c>
      <c r="E25" s="13">
        <f t="shared" si="0"/>
        <v>0</v>
      </c>
      <c r="F25" s="13">
        <f t="shared" si="0"/>
        <v>0</v>
      </c>
      <c r="G25" s="13">
        <f t="shared" si="0"/>
        <v>390000000</v>
      </c>
      <c r="H25" s="13">
        <f t="shared" si="0"/>
        <v>825275000</v>
      </c>
      <c r="I25" s="13">
        <f t="shared" si="0"/>
        <v>0</v>
      </c>
      <c r="J25" s="13">
        <f t="shared" si="0"/>
        <v>1215275000</v>
      </c>
      <c r="K25" s="13">
        <f t="shared" si="0"/>
        <v>67210800</v>
      </c>
      <c r="L25" s="13">
        <f t="shared" si="0"/>
        <v>0</v>
      </c>
      <c r="M25" s="13">
        <f t="shared" si="0"/>
        <v>0</v>
      </c>
      <c r="N25" s="13">
        <f t="shared" si="0"/>
        <v>67210800</v>
      </c>
      <c r="O25" s="13">
        <f t="shared" si="0"/>
        <v>0</v>
      </c>
      <c r="P25" s="13">
        <f t="shared" si="0"/>
        <v>0</v>
      </c>
      <c r="Q25" s="13">
        <f t="shared" si="0"/>
        <v>825275000</v>
      </c>
      <c r="R25" s="13">
        <f t="shared" si="0"/>
        <v>825275000</v>
      </c>
      <c r="S25" s="13">
        <f t="shared" si="0"/>
        <v>0</v>
      </c>
      <c r="T25" s="13">
        <f t="shared" si="0"/>
        <v>1661695000</v>
      </c>
      <c r="U25" s="13">
        <f t="shared" si="0"/>
        <v>12191584200</v>
      </c>
      <c r="V25" s="13">
        <f t="shared" si="0"/>
        <v>14785702200</v>
      </c>
      <c r="W25" s="13">
        <f t="shared" si="0"/>
        <v>16893463000</v>
      </c>
      <c r="X25" s="17">
        <f>+'24-03-335 Ind. HABITABILIDAD'!AI345</f>
        <v>1</v>
      </c>
      <c r="Y25" s="17">
        <f>'24-03-335 Ind. HABITABILIDAD'!AJ345</f>
        <v>1</v>
      </c>
    </row>
    <row r="26" spans="1:25">
      <c r="B26" s="14"/>
      <c r="G26" s="14"/>
      <c r="H26" s="14"/>
      <c r="I26" s="14"/>
      <c r="K26" s="14"/>
      <c r="L26" s="14"/>
      <c r="M26" s="14"/>
      <c r="O26" s="14"/>
      <c r="P26" s="14"/>
      <c r="Q26" s="14"/>
      <c r="S26" s="14"/>
      <c r="T26" s="14"/>
      <c r="U26" s="14"/>
    </row>
    <row r="27" spans="1:25">
      <c r="B27" s="14"/>
      <c r="G27" s="14"/>
      <c r="H27" s="14"/>
      <c r="I27" s="14"/>
      <c r="K27" s="14"/>
      <c r="L27" s="14"/>
      <c r="M27" s="14"/>
      <c r="O27" s="14"/>
      <c r="P27" s="14"/>
      <c r="Q27" s="14"/>
      <c r="S27" s="14"/>
      <c r="T27" s="14"/>
      <c r="U27" s="14"/>
    </row>
    <row r="28" spans="1:25">
      <c r="B28" s="14"/>
      <c r="G28" s="14"/>
      <c r="H28" s="14"/>
      <c r="I28" s="14"/>
      <c r="K28" s="14"/>
      <c r="L28" s="14"/>
      <c r="M28" s="14"/>
      <c r="O28" s="14"/>
      <c r="P28" s="14"/>
      <c r="Q28" s="14"/>
      <c r="S28" s="14"/>
      <c r="T28" s="14"/>
      <c r="U28" s="14"/>
    </row>
    <row r="29" spans="1:25">
      <c r="B29" s="14"/>
      <c r="G29" s="14"/>
      <c r="H29" s="14"/>
      <c r="I29" s="14"/>
      <c r="K29" s="14"/>
      <c r="L29" s="14"/>
      <c r="M29" s="14"/>
      <c r="O29" s="14"/>
      <c r="P29" s="14"/>
      <c r="Q29" s="14"/>
      <c r="S29" s="14"/>
      <c r="T29" s="14"/>
      <c r="U29" s="14"/>
    </row>
    <row r="30" spans="1:25">
      <c r="B30" s="14"/>
      <c r="G30" s="14"/>
      <c r="H30" s="14"/>
      <c r="I30" s="14"/>
      <c r="K30" s="14"/>
      <c r="L30" s="14"/>
      <c r="M30" s="14"/>
      <c r="O30" s="14"/>
      <c r="P30" s="14"/>
      <c r="Q30" s="14"/>
      <c r="S30" s="14"/>
      <c r="T30" s="14"/>
      <c r="U30" s="14"/>
    </row>
    <row r="31" spans="1:25">
      <c r="B31" s="14"/>
      <c r="G31" s="14"/>
      <c r="H31" s="14"/>
      <c r="I31" s="14"/>
      <c r="K31" s="14"/>
      <c r="L31" s="14"/>
      <c r="M31" s="14"/>
      <c r="O31" s="14"/>
      <c r="P31" s="14"/>
      <c r="Q31" s="14"/>
      <c r="S31" s="14"/>
      <c r="T31" s="14"/>
      <c r="U31" s="14"/>
    </row>
    <row r="32" spans="1:25">
      <c r="B32" s="14"/>
      <c r="G32" s="14"/>
      <c r="H32" s="14"/>
      <c r="I32" s="14"/>
      <c r="K32" s="14"/>
      <c r="L32" s="14"/>
      <c r="M32" s="14"/>
      <c r="O32" s="14"/>
      <c r="P32" s="14"/>
      <c r="Q32" s="14"/>
      <c r="S32" s="14"/>
      <c r="T32" s="14"/>
      <c r="U32" s="14"/>
    </row>
    <row r="33" spans="1:25">
      <c r="B33" s="14"/>
      <c r="G33" s="14"/>
      <c r="H33" s="14"/>
      <c r="I33" s="14"/>
      <c r="K33" s="14"/>
      <c r="L33" s="14"/>
      <c r="M33" s="14"/>
      <c r="O33" s="14"/>
      <c r="P33" s="14"/>
      <c r="Q33" s="14"/>
      <c r="S33" s="14"/>
      <c r="T33" s="14"/>
      <c r="U33" s="14"/>
    </row>
    <row r="34" spans="1:25">
      <c r="A34" s="5"/>
      <c r="B34" s="14"/>
      <c r="G34" s="14"/>
      <c r="H34" s="14"/>
      <c r="I34" s="14"/>
      <c r="K34" s="14"/>
      <c r="L34" s="14"/>
      <c r="M34" s="14"/>
      <c r="O34" s="14"/>
      <c r="P34" s="14"/>
      <c r="Q34" s="14"/>
      <c r="S34" s="14"/>
      <c r="T34" s="14"/>
      <c r="U34" s="14"/>
      <c r="V34" s="5"/>
      <c r="W34" s="5"/>
      <c r="X34" s="2"/>
      <c r="Y34" s="2"/>
    </row>
    <row r="35" spans="1:25">
      <c r="A35" s="5"/>
      <c r="B35" s="14"/>
      <c r="G35" s="14"/>
      <c r="H35" s="14"/>
      <c r="I35" s="14"/>
      <c r="K35" s="14"/>
      <c r="L35" s="14"/>
      <c r="M35" s="14"/>
      <c r="O35" s="14"/>
      <c r="P35" s="14"/>
      <c r="Q35" s="14"/>
      <c r="S35" s="14"/>
      <c r="T35" s="14"/>
      <c r="U35" s="14"/>
      <c r="V35" s="5"/>
      <c r="W35" s="5"/>
      <c r="X35" s="2"/>
      <c r="Y35" s="2"/>
    </row>
    <row r="36" spans="1:25">
      <c r="A36" s="5"/>
      <c r="B36" s="14"/>
      <c r="G36" s="14"/>
      <c r="H36" s="14"/>
      <c r="I36" s="14"/>
      <c r="K36" s="14"/>
      <c r="L36" s="14"/>
      <c r="M36" s="14"/>
      <c r="O36" s="14"/>
      <c r="P36" s="14"/>
      <c r="Q36" s="14"/>
      <c r="S36" s="14"/>
      <c r="T36" s="14"/>
      <c r="U36" s="14"/>
      <c r="V36" s="5"/>
      <c r="W36" s="5"/>
      <c r="X36" s="2"/>
      <c r="Y36" s="2"/>
    </row>
    <row r="37" spans="1:25">
      <c r="A37" s="5"/>
      <c r="B37" s="14"/>
      <c r="G37" s="14"/>
      <c r="H37" s="14"/>
      <c r="I37" s="14"/>
      <c r="K37" s="14"/>
      <c r="L37" s="14"/>
      <c r="M37" s="14"/>
      <c r="O37" s="14"/>
      <c r="P37" s="14"/>
      <c r="Q37" s="14"/>
      <c r="S37" s="14"/>
      <c r="T37" s="14"/>
      <c r="U37" s="14"/>
      <c r="V37" s="5"/>
      <c r="W37" s="5"/>
      <c r="X37" s="2"/>
      <c r="Y37" s="2"/>
    </row>
    <row r="38" spans="1:25">
      <c r="A38" s="5"/>
      <c r="B38" s="14"/>
      <c r="G38" s="14"/>
      <c r="H38" s="14"/>
      <c r="I38" s="14"/>
      <c r="K38" s="14"/>
      <c r="L38" s="14"/>
      <c r="M38" s="14"/>
      <c r="O38" s="14"/>
      <c r="P38" s="14"/>
      <c r="Q38" s="14"/>
      <c r="S38" s="14"/>
      <c r="T38" s="14"/>
      <c r="U38" s="14"/>
      <c r="V38" s="5"/>
      <c r="W38" s="5"/>
      <c r="X38" s="2"/>
      <c r="Y38" s="2"/>
    </row>
    <row r="39" spans="1:25">
      <c r="A39" s="5"/>
      <c r="B39" s="14"/>
      <c r="G39" s="14"/>
      <c r="H39" s="14"/>
      <c r="I39" s="14"/>
      <c r="K39" s="14"/>
      <c r="L39" s="14"/>
      <c r="M39" s="14"/>
      <c r="O39" s="14"/>
      <c r="P39" s="14"/>
      <c r="Q39" s="14"/>
      <c r="S39" s="14"/>
      <c r="T39" s="14"/>
      <c r="U39" s="14"/>
      <c r="V39" s="5"/>
      <c r="W39" s="5"/>
      <c r="X39" s="2"/>
      <c r="Y39" s="2"/>
    </row>
    <row r="40" spans="1:25">
      <c r="A40" s="5"/>
      <c r="B40" s="14"/>
      <c r="G40" s="14"/>
      <c r="H40" s="14"/>
      <c r="I40" s="14"/>
      <c r="K40" s="14"/>
      <c r="L40" s="14"/>
      <c r="M40" s="14"/>
      <c r="O40" s="14"/>
      <c r="P40" s="14"/>
      <c r="Q40" s="14"/>
      <c r="S40" s="14"/>
      <c r="T40" s="14"/>
      <c r="U40" s="14"/>
      <c r="V40" s="5"/>
      <c r="W40" s="5"/>
      <c r="X40" s="2"/>
      <c r="Y40" s="2"/>
    </row>
    <row r="41" spans="1:25">
      <c r="A41" s="5"/>
      <c r="B41" s="14"/>
      <c r="G41" s="14"/>
      <c r="H41" s="14"/>
      <c r="I41" s="14"/>
      <c r="K41" s="14"/>
      <c r="L41" s="14"/>
      <c r="M41" s="14"/>
      <c r="O41" s="14"/>
      <c r="P41" s="14"/>
      <c r="Q41" s="14"/>
      <c r="S41" s="14"/>
      <c r="T41" s="14"/>
      <c r="U41" s="14"/>
      <c r="V41" s="5"/>
      <c r="W41" s="5"/>
      <c r="X41" s="2"/>
      <c r="Y41" s="2"/>
    </row>
    <row r="42" spans="1:25">
      <c r="A42" s="5"/>
      <c r="B42" s="14"/>
      <c r="G42" s="14"/>
      <c r="H42" s="14"/>
      <c r="I42" s="14"/>
      <c r="K42" s="14"/>
      <c r="L42" s="14"/>
      <c r="M42" s="14"/>
      <c r="O42" s="14"/>
      <c r="P42" s="14"/>
      <c r="Q42" s="14"/>
      <c r="S42" s="14"/>
      <c r="T42" s="14"/>
      <c r="U42" s="14"/>
      <c r="V42" s="5"/>
      <c r="W42" s="5"/>
      <c r="X42" s="2"/>
      <c r="Y42" s="2"/>
    </row>
  </sheetData>
  <mergeCells count="19">
    <mergeCell ref="A1:Y1"/>
    <mergeCell ref="A2:Y2"/>
    <mergeCell ref="A3:Y3"/>
    <mergeCell ref="A4:Y4"/>
    <mergeCell ref="A5:Y5"/>
    <mergeCell ref="X6:Y6"/>
    <mergeCell ref="A6:A7"/>
    <mergeCell ref="B6:B7"/>
    <mergeCell ref="C6:C7"/>
    <mergeCell ref="J6:J7"/>
    <mergeCell ref="N6:N7"/>
    <mergeCell ref="R6:R7"/>
    <mergeCell ref="V6:V7"/>
    <mergeCell ref="W6:W7"/>
    <mergeCell ref="D6:F6"/>
    <mergeCell ref="G6:I6"/>
    <mergeCell ref="K6:M6"/>
    <mergeCell ref="O6:Q6"/>
    <mergeCell ref="S6:U6"/>
  </mergeCells>
  <printOptions horizontalCentered="1" verticalCentered="1"/>
  <pageMargins left="0" right="0" top="0.74803149606299202" bottom="0.74803149606299202" header="0.31496062992126" footer="0.31496062992126"/>
  <pageSetup paperSize="41" scale="56" orientation="landscape"/>
  <legacyDrawingHF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tabColor rgb="FF007DB5"/>
    <pageSetUpPr fitToPage="1"/>
  </sheetPr>
  <dimension ref="A1:DB644"/>
  <sheetViews>
    <sheetView topLeftCell="L611" workbookViewId="0">
      <selection activeCell="AG625" activeCellId="3" sqref="U625 Y625 AC625 AG625"/>
    </sheetView>
  </sheetViews>
  <sheetFormatPr baseColWidth="10" defaultColWidth="11.42578125" defaultRowHeight="10.5" outlineLevelRow="1" outlineLevelCol="1"/>
  <cols>
    <col min="1" max="1" width="3.5703125" style="2" customWidth="1"/>
    <col min="2" max="2" width="8" style="2" hidden="1" customWidth="1"/>
    <col min="3" max="3" width="11.85546875" style="2" customWidth="1"/>
    <col min="4" max="4" width="10.42578125" style="2" customWidth="1"/>
    <col min="5" max="5" width="23" style="5" customWidth="1"/>
    <col min="6" max="6" width="44.85546875" style="5" customWidth="1"/>
    <col min="7" max="7" width="11.140625" style="2" customWidth="1"/>
    <col min="8" max="9" width="9.85546875" style="2" hidden="1" customWidth="1"/>
    <col min="10" max="10" width="15.7109375" style="3" customWidth="1"/>
    <col min="11" max="11" width="15.7109375" style="14" customWidth="1"/>
    <col min="12" max="12" width="14.85546875" style="5" customWidth="1"/>
    <col min="13" max="13" width="10.42578125" style="2" hidden="1" customWidth="1"/>
    <col min="14" max="14" width="9.140625" style="2" hidden="1" customWidth="1"/>
    <col min="15" max="15" width="13" style="2" hidden="1" customWidth="1"/>
    <col min="16" max="16" width="10.5703125" style="2" hidden="1" customWidth="1"/>
    <col min="17" max="17" width="10.5703125" style="21" hidden="1" customWidth="1"/>
    <col min="18" max="20" width="13.7109375" style="3" hidden="1" customWidth="1" outlineLevel="1"/>
    <col min="21" max="21" width="20.7109375" style="3" customWidth="1" collapsed="1"/>
    <col min="22" max="24" width="20.7109375" style="3" hidden="1" customWidth="1" outlineLevel="1"/>
    <col min="25" max="25" width="20.7109375" style="3" customWidth="1" collapsed="1"/>
    <col min="26" max="28" width="20.7109375" style="3" hidden="1" customWidth="1" outlineLevel="1"/>
    <col min="29" max="29" width="20.7109375" style="3" customWidth="1" collapsed="1"/>
    <col min="30" max="32" width="20.7109375" style="3" customWidth="1" outlineLevel="1"/>
    <col min="33" max="34" width="20.7109375" style="3" customWidth="1"/>
    <col min="35" max="36" width="20.7109375" style="22" customWidth="1"/>
    <col min="37" max="16384" width="11.42578125" style="5"/>
  </cols>
  <sheetData>
    <row r="1" spans="1:106" s="1" customFormat="1" ht="16.5" customHeight="1">
      <c r="A1" s="120" t="s">
        <v>0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</row>
    <row r="2" spans="1:106" s="1" customFormat="1" ht="16.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</row>
    <row r="3" spans="1:106" s="1" customFormat="1" ht="16.5" customHeight="1">
      <c r="A3" s="122" t="s">
        <v>685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106" s="1" customFormat="1" ht="16.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</row>
    <row r="5" spans="1:106" ht="54.75" customHeight="1">
      <c r="A5" s="147" t="s">
        <v>686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</row>
    <row r="6" spans="1:106" s="18" customFormat="1" ht="22.5" customHeight="1">
      <c r="A6" s="112" t="s">
        <v>5</v>
      </c>
      <c r="B6" s="112" t="s">
        <v>6</v>
      </c>
      <c r="C6" s="6" t="s">
        <v>7</v>
      </c>
      <c r="D6" s="112" t="s">
        <v>8</v>
      </c>
      <c r="E6" s="112" t="s">
        <v>9</v>
      </c>
      <c r="F6" s="112" t="s">
        <v>10</v>
      </c>
      <c r="G6" s="112" t="s">
        <v>11</v>
      </c>
      <c r="H6" s="112" t="s">
        <v>12</v>
      </c>
      <c r="I6" s="112"/>
      <c r="J6" s="111" t="s">
        <v>13</v>
      </c>
      <c r="K6" s="111" t="s">
        <v>14</v>
      </c>
      <c r="L6" s="112" t="s">
        <v>15</v>
      </c>
      <c r="M6" s="111" t="s">
        <v>16</v>
      </c>
      <c r="N6" s="111"/>
      <c r="O6" s="111"/>
      <c r="P6" s="112" t="s">
        <v>17</v>
      </c>
      <c r="Q6" s="112" t="s">
        <v>18</v>
      </c>
      <c r="R6" s="111" t="s">
        <v>19</v>
      </c>
      <c r="S6" s="111"/>
      <c r="T6" s="111"/>
      <c r="U6" s="111" t="s">
        <v>20</v>
      </c>
      <c r="V6" s="111" t="s">
        <v>19</v>
      </c>
      <c r="W6" s="111"/>
      <c r="X6" s="111"/>
      <c r="Y6" s="111" t="s">
        <v>21</v>
      </c>
      <c r="Z6" s="111" t="s">
        <v>19</v>
      </c>
      <c r="AA6" s="111"/>
      <c r="AB6" s="111"/>
      <c r="AC6" s="111" t="s">
        <v>22</v>
      </c>
      <c r="AD6" s="111" t="s">
        <v>19</v>
      </c>
      <c r="AE6" s="111"/>
      <c r="AF6" s="111"/>
      <c r="AG6" s="111" t="s">
        <v>23</v>
      </c>
      <c r="AH6" s="111" t="s">
        <v>24</v>
      </c>
      <c r="AI6" s="125" t="s">
        <v>25</v>
      </c>
      <c r="AJ6" s="125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18" customFormat="1" ht="27.75" customHeight="1">
      <c r="A7" s="112"/>
      <c r="B7" s="112"/>
      <c r="C7" s="6" t="s">
        <v>26</v>
      </c>
      <c r="D7" s="112"/>
      <c r="E7" s="112"/>
      <c r="F7" s="112"/>
      <c r="G7" s="112"/>
      <c r="H7" s="6" t="s">
        <v>27</v>
      </c>
      <c r="I7" s="6" t="s">
        <v>28</v>
      </c>
      <c r="J7" s="111"/>
      <c r="K7" s="111"/>
      <c r="L7" s="112"/>
      <c r="M7" s="7" t="s">
        <v>29</v>
      </c>
      <c r="N7" s="7" t="s">
        <v>30</v>
      </c>
      <c r="O7" s="7" t="s">
        <v>31</v>
      </c>
      <c r="P7" s="112"/>
      <c r="Q7" s="112"/>
      <c r="R7" s="7" t="s">
        <v>32</v>
      </c>
      <c r="S7" s="7" t="s">
        <v>33</v>
      </c>
      <c r="T7" s="7" t="s">
        <v>34</v>
      </c>
      <c r="U7" s="111"/>
      <c r="V7" s="7" t="s">
        <v>35</v>
      </c>
      <c r="W7" s="7" t="s">
        <v>36</v>
      </c>
      <c r="X7" s="7" t="s">
        <v>37</v>
      </c>
      <c r="Y7" s="111"/>
      <c r="Z7" s="7" t="s">
        <v>38</v>
      </c>
      <c r="AA7" s="7" t="s">
        <v>39</v>
      </c>
      <c r="AB7" s="7" t="s">
        <v>40</v>
      </c>
      <c r="AC7" s="111"/>
      <c r="AD7" s="7" t="s">
        <v>41</v>
      </c>
      <c r="AE7" s="7" t="s">
        <v>42</v>
      </c>
      <c r="AF7" s="7" t="s">
        <v>43</v>
      </c>
      <c r="AG7" s="111"/>
      <c r="AH7" s="111"/>
      <c r="AI7" s="15" t="s">
        <v>44</v>
      </c>
      <c r="AJ7" s="15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>
      <c r="A8" s="118" t="s">
        <v>46</v>
      </c>
      <c r="B8" s="118"/>
      <c r="C8" s="118"/>
      <c r="D8" s="118"/>
      <c r="E8" s="118"/>
      <c r="F8" s="23"/>
      <c r="G8" s="24"/>
      <c r="H8" s="25"/>
      <c r="I8" s="25"/>
      <c r="J8" s="113">
        <v>161981000</v>
      </c>
      <c r="K8" s="43"/>
      <c r="L8" s="44"/>
      <c r="M8" s="45"/>
      <c r="N8" s="45"/>
      <c r="O8" s="45"/>
      <c r="P8" s="24"/>
      <c r="Q8" s="55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57"/>
      <c r="AJ8" s="58"/>
    </row>
    <row r="9" spans="1:106" ht="24.95" customHeight="1" outlineLevel="1">
      <c r="A9" s="26">
        <v>1</v>
      </c>
      <c r="B9" s="26"/>
      <c r="C9" s="33" t="s">
        <v>687</v>
      </c>
      <c r="D9" s="68">
        <v>45532</v>
      </c>
      <c r="E9" s="37" t="s">
        <v>129</v>
      </c>
      <c r="F9" s="37" t="s">
        <v>688</v>
      </c>
      <c r="G9" s="33" t="s">
        <v>689</v>
      </c>
      <c r="H9" s="28"/>
      <c r="I9" s="28"/>
      <c r="J9" s="114"/>
      <c r="K9" s="51">
        <v>11871000</v>
      </c>
      <c r="L9" s="27"/>
      <c r="M9" s="48"/>
      <c r="N9" s="48"/>
      <c r="O9" s="48"/>
      <c r="P9" s="27"/>
      <c r="Q9" s="27"/>
      <c r="R9" s="48"/>
      <c r="S9" s="48"/>
      <c r="T9" s="48"/>
      <c r="U9" s="43">
        <f>SUM(R9:T9)</f>
        <v>0</v>
      </c>
      <c r="V9" s="48"/>
      <c r="W9" s="48"/>
      <c r="X9" s="48"/>
      <c r="Y9" s="43">
        <f>SUM(V9:X9)</f>
        <v>0</v>
      </c>
      <c r="Z9" s="48"/>
      <c r="AA9" s="51">
        <v>11871000</v>
      </c>
      <c r="AB9" s="48"/>
      <c r="AC9" s="43">
        <f>SUM(Z9:AB9)</f>
        <v>11871000</v>
      </c>
      <c r="AD9" s="48"/>
      <c r="AE9" s="48"/>
      <c r="AF9" s="48"/>
      <c r="AG9" s="43">
        <f>SUM(AD9:AF9)</f>
        <v>0</v>
      </c>
      <c r="AH9" s="43">
        <f>SUM(U9,Y9,AC9,AG9)</f>
        <v>11871000</v>
      </c>
      <c r="AI9" s="59">
        <f>IF(ISERROR(AH9/$J$8),0,AH9/$J$8)</f>
        <v>7.3286373093140594E-2</v>
      </c>
      <c r="AJ9" s="59">
        <f t="shared" ref="AJ9:AJ17" si="0">IF(ISERROR(AH9/$AH$625),"-",AH9/$AH$625)</f>
        <v>1.0912612824699407E-3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>
      <c r="A10" s="26">
        <v>2</v>
      </c>
      <c r="B10" s="26"/>
      <c r="C10" s="33" t="s">
        <v>690</v>
      </c>
      <c r="D10" s="68">
        <v>45540</v>
      </c>
      <c r="E10" s="37" t="s">
        <v>131</v>
      </c>
      <c r="F10" s="37" t="s">
        <v>688</v>
      </c>
      <c r="G10" s="33" t="s">
        <v>689</v>
      </c>
      <c r="H10" s="28"/>
      <c r="I10" s="28"/>
      <c r="J10" s="114"/>
      <c r="K10" s="51">
        <v>24538000</v>
      </c>
      <c r="L10" s="27"/>
      <c r="M10" s="48"/>
      <c r="N10" s="48"/>
      <c r="O10" s="48"/>
      <c r="P10" s="27"/>
      <c r="Q10" s="27"/>
      <c r="R10" s="48"/>
      <c r="S10" s="48"/>
      <c r="T10" s="48"/>
      <c r="U10" s="43">
        <f t="shared" ref="U10:U17" si="1">SUM(R10:T10)</f>
        <v>0</v>
      </c>
      <c r="V10" s="48"/>
      <c r="W10" s="48"/>
      <c r="X10" s="48"/>
      <c r="Y10" s="43">
        <f t="shared" ref="Y10:Y17" si="2">SUM(V10:X10)</f>
        <v>0</v>
      </c>
      <c r="Z10" s="48"/>
      <c r="AA10" s="51">
        <v>24538000</v>
      </c>
      <c r="AB10" s="48"/>
      <c r="AC10" s="43">
        <f t="shared" ref="AC10:AC17" si="3">SUM(Z10:AB10)</f>
        <v>24538000</v>
      </c>
      <c r="AD10" s="48"/>
      <c r="AE10" s="48"/>
      <c r="AF10" s="48"/>
      <c r="AG10" s="43">
        <f t="shared" ref="AG10:AG17" si="4">SUM(AD10:AF10)</f>
        <v>0</v>
      </c>
      <c r="AH10" s="43">
        <f t="shared" ref="AH10:AH17" si="5">SUM(U10,Y10,AC10,AG10)</f>
        <v>24538000</v>
      </c>
      <c r="AI10" s="59">
        <f t="shared" ref="AI10:AI17" si="6">IF(ISERROR(AH10/$J$8),0,AH10/$J$8)</f>
        <v>0.15148690278489499</v>
      </c>
      <c r="AJ10" s="59">
        <f t="shared" si="0"/>
        <v>2.2556961797024181E-3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24.95" customHeight="1" outlineLevel="1">
      <c r="A11" s="26">
        <v>3</v>
      </c>
      <c r="B11" s="26"/>
      <c r="C11" s="33" t="s">
        <v>691</v>
      </c>
      <c r="D11" s="68">
        <v>45545</v>
      </c>
      <c r="E11" s="37" t="s">
        <v>692</v>
      </c>
      <c r="F11" s="37" t="s">
        <v>688</v>
      </c>
      <c r="G11" s="33" t="s">
        <v>689</v>
      </c>
      <c r="H11" s="28"/>
      <c r="I11" s="28"/>
      <c r="J11" s="114"/>
      <c r="K11" s="51">
        <v>7914000</v>
      </c>
      <c r="L11" s="27"/>
      <c r="M11" s="48"/>
      <c r="N11" s="48"/>
      <c r="O11" s="48"/>
      <c r="P11" s="27"/>
      <c r="Q11" s="27"/>
      <c r="R11" s="48"/>
      <c r="S11" s="48"/>
      <c r="T11" s="48"/>
      <c r="U11" s="43">
        <f t="shared" si="1"/>
        <v>0</v>
      </c>
      <c r="V11" s="48"/>
      <c r="W11" s="48"/>
      <c r="X11" s="48"/>
      <c r="Y11" s="43">
        <f t="shared" si="2"/>
        <v>0</v>
      </c>
      <c r="Z11" s="48"/>
      <c r="AA11" s="51">
        <v>7914000</v>
      </c>
      <c r="AB11" s="48"/>
      <c r="AC11" s="43">
        <f t="shared" si="3"/>
        <v>7914000</v>
      </c>
      <c r="AD11" s="48"/>
      <c r="AE11" s="48"/>
      <c r="AF11" s="48"/>
      <c r="AG11" s="43">
        <f t="shared" si="4"/>
        <v>0</v>
      </c>
      <c r="AH11" s="43">
        <f t="shared" si="5"/>
        <v>7914000</v>
      </c>
      <c r="AI11" s="59">
        <f t="shared" si="6"/>
        <v>4.8857582062093702E-2</v>
      </c>
      <c r="AJ11" s="59">
        <f t="shared" si="0"/>
        <v>7.2750752164662711E-4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outlineLevel="1">
      <c r="A12" s="26">
        <v>4</v>
      </c>
      <c r="B12" s="26"/>
      <c r="C12" s="33" t="s">
        <v>693</v>
      </c>
      <c r="D12" s="68">
        <v>45583</v>
      </c>
      <c r="E12" s="37" t="s">
        <v>694</v>
      </c>
      <c r="F12" s="37" t="s">
        <v>688</v>
      </c>
      <c r="G12" s="33" t="s">
        <v>689</v>
      </c>
      <c r="H12" s="28"/>
      <c r="I12" s="28"/>
      <c r="J12" s="114"/>
      <c r="K12" s="51">
        <v>28319000</v>
      </c>
      <c r="L12" s="27"/>
      <c r="M12" s="48"/>
      <c r="N12" s="48"/>
      <c r="O12" s="48"/>
      <c r="P12" s="27"/>
      <c r="Q12" s="27"/>
      <c r="R12" s="48"/>
      <c r="S12" s="48"/>
      <c r="T12" s="48"/>
      <c r="U12" s="43">
        <f t="shared" si="1"/>
        <v>0</v>
      </c>
      <c r="V12" s="48"/>
      <c r="W12" s="48"/>
      <c r="X12" s="48"/>
      <c r="Y12" s="43">
        <f t="shared" si="2"/>
        <v>0</v>
      </c>
      <c r="Z12" s="48"/>
      <c r="AA12" s="51">
        <v>28319000</v>
      </c>
      <c r="AB12" s="48"/>
      <c r="AC12" s="43">
        <f t="shared" si="3"/>
        <v>28319000</v>
      </c>
      <c r="AD12" s="48"/>
      <c r="AE12" s="48"/>
      <c r="AF12" s="48"/>
      <c r="AG12" s="43">
        <f t="shared" si="4"/>
        <v>0</v>
      </c>
      <c r="AH12" s="43">
        <f t="shared" si="5"/>
        <v>28319000</v>
      </c>
      <c r="AI12" s="59">
        <f t="shared" si="6"/>
        <v>0.17482914662830801</v>
      </c>
      <c r="AJ12" s="59">
        <f t="shared" si="0"/>
        <v>2.6032708498244673E-3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customFormat="1" ht="24.95" customHeight="1" outlineLevel="1">
      <c r="A13" s="26">
        <v>5</v>
      </c>
      <c r="B13" s="26"/>
      <c r="C13" s="33" t="s">
        <v>695</v>
      </c>
      <c r="D13" s="68">
        <v>46003</v>
      </c>
      <c r="E13" s="37" t="s">
        <v>696</v>
      </c>
      <c r="F13" s="37" t="s">
        <v>688</v>
      </c>
      <c r="G13" s="33" t="s">
        <v>689</v>
      </c>
      <c r="H13" s="28"/>
      <c r="I13" s="28"/>
      <c r="J13" s="114"/>
      <c r="K13" s="51">
        <v>26555000</v>
      </c>
      <c r="L13" s="27"/>
      <c r="M13" s="48"/>
      <c r="N13" s="48"/>
      <c r="O13" s="48"/>
      <c r="P13" s="27"/>
      <c r="Q13" s="27"/>
      <c r="R13" s="48"/>
      <c r="S13" s="48"/>
      <c r="T13" s="48"/>
      <c r="U13" s="43">
        <f t="shared" si="1"/>
        <v>0</v>
      </c>
      <c r="V13" s="48"/>
      <c r="W13" s="48"/>
      <c r="X13" s="48"/>
      <c r="Y13" s="43">
        <f t="shared" si="2"/>
        <v>0</v>
      </c>
      <c r="Z13" s="48"/>
      <c r="AA13" s="51"/>
      <c r="AB13" s="48"/>
      <c r="AC13" s="43">
        <f t="shared" si="3"/>
        <v>0</v>
      </c>
      <c r="AD13" s="48"/>
      <c r="AE13" s="48"/>
      <c r="AF13" s="51">
        <v>26555000</v>
      </c>
      <c r="AG13" s="43">
        <f t="shared" si="4"/>
        <v>26555000</v>
      </c>
      <c r="AH13" s="43">
        <f t="shared" si="5"/>
        <v>26555000</v>
      </c>
      <c r="AI13" s="59">
        <f t="shared" si="6"/>
        <v>0.16393898049771299</v>
      </c>
      <c r="AJ13" s="59">
        <f t="shared" si="0"/>
        <v>2.4411122362049762E-3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customFormat="1" ht="24.95" customHeight="1" outlineLevel="1">
      <c r="A14" s="26">
        <v>6</v>
      </c>
      <c r="B14" s="26"/>
      <c r="C14" s="33" t="s">
        <v>697</v>
      </c>
      <c r="D14" s="68">
        <v>46012</v>
      </c>
      <c r="E14" s="37" t="s">
        <v>698</v>
      </c>
      <c r="F14" s="37" t="s">
        <v>688</v>
      </c>
      <c r="G14" s="33" t="s">
        <v>689</v>
      </c>
      <c r="H14" s="28"/>
      <c r="I14" s="28"/>
      <c r="J14" s="114"/>
      <c r="K14" s="51">
        <v>9500000</v>
      </c>
      <c r="L14" s="27"/>
      <c r="M14" s="48"/>
      <c r="N14" s="48"/>
      <c r="O14" s="48"/>
      <c r="P14" s="27"/>
      <c r="Q14" s="27"/>
      <c r="R14" s="48"/>
      <c r="S14" s="48"/>
      <c r="T14" s="48"/>
      <c r="U14" s="43">
        <f t="shared" si="1"/>
        <v>0</v>
      </c>
      <c r="V14" s="48"/>
      <c r="W14" s="48"/>
      <c r="X14" s="48"/>
      <c r="Y14" s="43">
        <f t="shared" si="2"/>
        <v>0</v>
      </c>
      <c r="Z14" s="48"/>
      <c r="AA14" s="51"/>
      <c r="AB14" s="48"/>
      <c r="AC14" s="43">
        <f t="shared" si="3"/>
        <v>0</v>
      </c>
      <c r="AD14" s="48"/>
      <c r="AE14" s="48"/>
      <c r="AF14" s="51">
        <v>9500000</v>
      </c>
      <c r="AG14" s="43">
        <f t="shared" si="4"/>
        <v>9500000</v>
      </c>
      <c r="AH14" s="43">
        <f t="shared" si="5"/>
        <v>9500000</v>
      </c>
      <c r="AI14" s="59">
        <f t="shared" si="6"/>
        <v>5.8648853877923998E-2</v>
      </c>
      <c r="AJ14" s="59">
        <f t="shared" si="0"/>
        <v>8.7330319126143006E-4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customFormat="1" ht="24.95" customHeight="1" outlineLevel="1">
      <c r="A15" s="26">
        <v>7</v>
      </c>
      <c r="B15" s="26"/>
      <c r="C15" s="33" t="s">
        <v>699</v>
      </c>
      <c r="D15" s="68">
        <v>45938</v>
      </c>
      <c r="E15" s="37" t="s">
        <v>123</v>
      </c>
      <c r="F15" s="37" t="s">
        <v>688</v>
      </c>
      <c r="G15" s="33" t="s">
        <v>689</v>
      </c>
      <c r="H15" s="28"/>
      <c r="I15" s="28"/>
      <c r="J15" s="114"/>
      <c r="K15" s="51">
        <v>10600000</v>
      </c>
      <c r="L15" s="27"/>
      <c r="M15" s="48"/>
      <c r="N15" s="48"/>
      <c r="O15" s="48"/>
      <c r="P15" s="27"/>
      <c r="Q15" s="27"/>
      <c r="R15" s="48"/>
      <c r="S15" s="48"/>
      <c r="T15" s="48"/>
      <c r="U15" s="43">
        <f t="shared" si="1"/>
        <v>0</v>
      </c>
      <c r="V15" s="48"/>
      <c r="W15" s="48"/>
      <c r="X15" s="48"/>
      <c r="Y15" s="43">
        <f t="shared" si="2"/>
        <v>0</v>
      </c>
      <c r="Z15" s="48"/>
      <c r="AA15" s="51"/>
      <c r="AB15" s="48"/>
      <c r="AC15" s="43">
        <f t="shared" si="3"/>
        <v>0</v>
      </c>
      <c r="AD15" s="48"/>
      <c r="AE15" s="48"/>
      <c r="AF15" s="51">
        <v>10600000</v>
      </c>
      <c r="AG15" s="43">
        <f t="shared" si="4"/>
        <v>10600000</v>
      </c>
      <c r="AH15" s="43">
        <f t="shared" si="5"/>
        <v>10600000</v>
      </c>
      <c r="AI15" s="59">
        <f t="shared" si="6"/>
        <v>6.5439773800630902E-2</v>
      </c>
      <c r="AJ15" s="59">
        <f t="shared" si="0"/>
        <v>9.7442250814433245E-4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customFormat="1" ht="24.95" customHeight="1" outlineLevel="1">
      <c r="A16" s="26">
        <v>8</v>
      </c>
      <c r="B16" s="26"/>
      <c r="C16" s="33" t="s">
        <v>700</v>
      </c>
      <c r="D16" s="68">
        <v>45951</v>
      </c>
      <c r="E16" s="37" t="s">
        <v>127</v>
      </c>
      <c r="F16" s="37" t="s">
        <v>688</v>
      </c>
      <c r="G16" s="33" t="s">
        <v>689</v>
      </c>
      <c r="H16" s="28"/>
      <c r="I16" s="28"/>
      <c r="J16" s="114"/>
      <c r="K16" s="51">
        <v>12100000</v>
      </c>
      <c r="L16" s="27"/>
      <c r="M16" s="48"/>
      <c r="N16" s="48"/>
      <c r="O16" s="48"/>
      <c r="P16" s="27"/>
      <c r="Q16" s="27"/>
      <c r="R16" s="48"/>
      <c r="S16" s="48"/>
      <c r="T16" s="48"/>
      <c r="U16" s="43">
        <f t="shared" si="1"/>
        <v>0</v>
      </c>
      <c r="V16" s="48"/>
      <c r="W16" s="48"/>
      <c r="X16" s="48"/>
      <c r="Y16" s="43">
        <f t="shared" si="2"/>
        <v>0</v>
      </c>
      <c r="Z16" s="48"/>
      <c r="AA16" s="51"/>
      <c r="AB16" s="48"/>
      <c r="AC16" s="43">
        <f t="shared" si="3"/>
        <v>0</v>
      </c>
      <c r="AD16" s="48"/>
      <c r="AE16" s="48"/>
      <c r="AF16" s="51">
        <v>12100000</v>
      </c>
      <c r="AG16" s="43">
        <f t="shared" si="4"/>
        <v>12100000</v>
      </c>
      <c r="AH16" s="43">
        <f t="shared" si="5"/>
        <v>12100000</v>
      </c>
      <c r="AI16" s="59">
        <f t="shared" si="6"/>
        <v>7.4700119149776797E-2</v>
      </c>
      <c r="AJ16" s="59">
        <f t="shared" si="0"/>
        <v>1.1123124857119267E-3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customFormat="1" ht="24.95" customHeight="1" outlineLevel="1">
      <c r="A17" s="26">
        <v>9</v>
      </c>
      <c r="B17" s="26"/>
      <c r="C17" s="33" t="s">
        <v>701</v>
      </c>
      <c r="D17" s="68">
        <v>45951</v>
      </c>
      <c r="E17" s="37" t="s">
        <v>694</v>
      </c>
      <c r="F17" s="37" t="s">
        <v>688</v>
      </c>
      <c r="G17" s="33" t="s">
        <v>689</v>
      </c>
      <c r="H17" s="28"/>
      <c r="I17" s="28"/>
      <c r="J17" s="115"/>
      <c r="K17" s="51">
        <v>30584000</v>
      </c>
      <c r="L17" s="27"/>
      <c r="M17" s="48"/>
      <c r="N17" s="48"/>
      <c r="O17" s="48"/>
      <c r="P17" s="27"/>
      <c r="Q17" s="27"/>
      <c r="R17" s="48"/>
      <c r="S17" s="48"/>
      <c r="T17" s="48"/>
      <c r="U17" s="43">
        <f t="shared" si="1"/>
        <v>0</v>
      </c>
      <c r="V17" s="48"/>
      <c r="W17" s="48"/>
      <c r="X17" s="48"/>
      <c r="Y17" s="43">
        <f t="shared" si="2"/>
        <v>0</v>
      </c>
      <c r="Z17" s="48"/>
      <c r="AA17" s="51"/>
      <c r="AB17" s="48"/>
      <c r="AC17" s="43">
        <f t="shared" si="3"/>
        <v>0</v>
      </c>
      <c r="AD17" s="48"/>
      <c r="AE17" s="48"/>
      <c r="AF17" s="51">
        <v>30584000</v>
      </c>
      <c r="AG17" s="43">
        <f t="shared" si="4"/>
        <v>30584000</v>
      </c>
      <c r="AH17" s="43">
        <f t="shared" si="5"/>
        <v>30584000</v>
      </c>
      <c r="AI17" s="59">
        <f t="shared" si="6"/>
        <v>0.18881226810551899</v>
      </c>
      <c r="AJ17" s="59">
        <f t="shared" si="0"/>
        <v>2.8114847159515345E-3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s="19" customFormat="1" ht="24.95" customHeight="1">
      <c r="A18" s="117" t="s">
        <v>47</v>
      </c>
      <c r="B18" s="117"/>
      <c r="C18" s="117"/>
      <c r="D18" s="117"/>
      <c r="E18" s="117"/>
      <c r="F18" s="117"/>
      <c r="G18" s="117"/>
      <c r="H18" s="117"/>
      <c r="I18" s="117"/>
      <c r="J18" s="49">
        <f>+J8</f>
        <v>161981000</v>
      </c>
      <c r="K18" s="49">
        <f>SUM(K9:K17)</f>
        <v>161981000</v>
      </c>
      <c r="L18" s="29"/>
      <c r="M18" s="49">
        <f>SUM(M9:M12)</f>
        <v>0</v>
      </c>
      <c r="N18" s="49">
        <f>SUM(N9:N12)</f>
        <v>0</v>
      </c>
      <c r="O18" s="49">
        <f>SUM(O9:O12)</f>
        <v>0</v>
      </c>
      <c r="P18" s="50"/>
      <c r="Q18" s="56"/>
      <c r="R18" s="49">
        <f>SUM(R9:R12)</f>
        <v>0</v>
      </c>
      <c r="S18" s="49">
        <f t="shared" ref="S18:AB18" si="7">SUM(S9:S12)</f>
        <v>0</v>
      </c>
      <c r="T18" s="49">
        <f t="shared" si="7"/>
        <v>0</v>
      </c>
      <c r="U18" s="49">
        <f>SUM(U9:U17)</f>
        <v>0</v>
      </c>
      <c r="V18" s="49">
        <f t="shared" si="7"/>
        <v>0</v>
      </c>
      <c r="W18" s="49">
        <f t="shared" si="7"/>
        <v>0</v>
      </c>
      <c r="X18" s="49">
        <f t="shared" si="7"/>
        <v>0</v>
      </c>
      <c r="Y18" s="49">
        <f t="shared" ref="Y18:AH18" si="8">SUM(Y9:Y17)</f>
        <v>0</v>
      </c>
      <c r="Z18" s="49">
        <f t="shared" si="7"/>
        <v>0</v>
      </c>
      <c r="AA18" s="49">
        <f t="shared" si="7"/>
        <v>72642000</v>
      </c>
      <c r="AB18" s="49">
        <f t="shared" si="7"/>
        <v>0</v>
      </c>
      <c r="AC18" s="49">
        <f t="shared" si="8"/>
        <v>72642000</v>
      </c>
      <c r="AD18" s="49">
        <f t="shared" si="8"/>
        <v>0</v>
      </c>
      <c r="AE18" s="49">
        <f t="shared" si="8"/>
        <v>0</v>
      </c>
      <c r="AF18" s="49">
        <f t="shared" si="8"/>
        <v>89339000</v>
      </c>
      <c r="AG18" s="49">
        <f t="shared" si="8"/>
        <v>89339000</v>
      </c>
      <c r="AH18" s="49">
        <f t="shared" si="8"/>
        <v>161981000</v>
      </c>
      <c r="AI18" s="61">
        <f>IF(ISERROR(AH18/J18),0,AH18/J18)</f>
        <v>1</v>
      </c>
      <c r="AJ18" s="61">
        <f>IF(ISERROR(AH18/$AH$625),0,AH18/$AH$625)</f>
        <v>1.4890370970917654E-2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ht="24.95" customHeight="1">
      <c r="A19" s="118" t="s">
        <v>48</v>
      </c>
      <c r="B19" s="118"/>
      <c r="C19" s="118"/>
      <c r="D19" s="118"/>
      <c r="E19" s="118"/>
      <c r="F19" s="23"/>
      <c r="G19" s="24"/>
      <c r="H19" s="25"/>
      <c r="I19" s="25"/>
      <c r="J19" s="144">
        <v>159674000</v>
      </c>
      <c r="K19" s="43"/>
      <c r="L19" s="44"/>
      <c r="M19" s="45"/>
      <c r="N19" s="45"/>
      <c r="O19" s="45"/>
      <c r="P19" s="24"/>
      <c r="Q19" s="55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57"/>
      <c r="AJ19" s="58"/>
    </row>
    <row r="20" spans="1:106" ht="24.95" customHeight="1" outlineLevel="1">
      <c r="A20" s="26">
        <v>1</v>
      </c>
      <c r="B20" s="26"/>
      <c r="C20" s="33" t="s">
        <v>702</v>
      </c>
      <c r="D20" s="68">
        <v>46009</v>
      </c>
      <c r="E20" s="37" t="s">
        <v>703</v>
      </c>
      <c r="F20" s="37" t="s">
        <v>688</v>
      </c>
      <c r="G20" s="33" t="s">
        <v>689</v>
      </c>
      <c r="H20" s="28"/>
      <c r="I20" s="28"/>
      <c r="J20" s="145"/>
      <c r="K20" s="51">
        <v>27699000</v>
      </c>
      <c r="L20" s="27"/>
      <c r="M20" s="48"/>
      <c r="N20" s="48"/>
      <c r="O20" s="48"/>
      <c r="P20" s="27"/>
      <c r="Q20" s="27"/>
      <c r="R20" s="48"/>
      <c r="S20" s="48"/>
      <c r="T20" s="48"/>
      <c r="U20" s="43">
        <f>SUM(R20:T20)</f>
        <v>0</v>
      </c>
      <c r="V20" s="48"/>
      <c r="W20" s="48"/>
      <c r="X20" s="48"/>
      <c r="Y20" s="43">
        <f>SUM(V20:X20)</f>
        <v>0</v>
      </c>
      <c r="Z20" s="48"/>
      <c r="AA20" s="48"/>
      <c r="AB20" s="48"/>
      <c r="AC20" s="43">
        <f>SUM(Z20:AB20)</f>
        <v>0</v>
      </c>
      <c r="AD20" s="48"/>
      <c r="AE20" s="48"/>
      <c r="AF20" s="51">
        <v>27699000</v>
      </c>
      <c r="AG20" s="43">
        <f>SUM(AD20:AF20)</f>
        <v>27699000</v>
      </c>
      <c r="AH20" s="43">
        <f>SUM(U20,Y20,AC20,AG20)</f>
        <v>27699000</v>
      </c>
      <c r="AI20" s="59">
        <f>IF(ISERROR(AH20/$J$19),0,AH20/$J$19)</f>
        <v>0.17347219960669899</v>
      </c>
      <c r="AJ20" s="59">
        <f>IF(ISERROR(AH20/$AH$625),"-",AH20/$AH$625)</f>
        <v>2.5462763257631947E-3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ht="24.95" customHeight="1" outlineLevel="1">
      <c r="A21" s="26">
        <v>2</v>
      </c>
      <c r="B21" s="26"/>
      <c r="C21" s="33" t="s">
        <v>704</v>
      </c>
      <c r="D21" s="68">
        <v>46021</v>
      </c>
      <c r="E21" s="37" t="s">
        <v>705</v>
      </c>
      <c r="F21" s="37" t="s">
        <v>688</v>
      </c>
      <c r="G21" s="33" t="s">
        <v>689</v>
      </c>
      <c r="H21" s="28"/>
      <c r="I21" s="28"/>
      <c r="J21" s="145"/>
      <c r="K21" s="51">
        <v>11871000</v>
      </c>
      <c r="L21" s="27"/>
      <c r="M21" s="48"/>
      <c r="N21" s="48"/>
      <c r="O21" s="48"/>
      <c r="P21" s="27"/>
      <c r="Q21" s="27"/>
      <c r="R21" s="48"/>
      <c r="S21" s="48"/>
      <c r="T21" s="48"/>
      <c r="U21" s="43">
        <f t="shared" ref="U21:U26" si="9">SUM(R21:T21)</f>
        <v>0</v>
      </c>
      <c r="V21" s="48"/>
      <c r="W21" s="48"/>
      <c r="X21" s="48"/>
      <c r="Y21" s="43">
        <f t="shared" ref="Y21:Y26" si="10">SUM(V21:X21)</f>
        <v>0</v>
      </c>
      <c r="Z21" s="48"/>
      <c r="AA21" s="48"/>
      <c r="AB21" s="48"/>
      <c r="AC21" s="43">
        <f t="shared" ref="AC21:AC26" si="11">SUM(Z21:AB21)</f>
        <v>0</v>
      </c>
      <c r="AD21" s="48"/>
      <c r="AE21" s="48"/>
      <c r="AF21" s="51">
        <v>11871000</v>
      </c>
      <c r="AG21" s="43">
        <f t="shared" ref="AG21:AG26" si="12">SUM(AD21:AF21)</f>
        <v>11871000</v>
      </c>
      <c r="AH21" s="43">
        <f t="shared" ref="AH21:AH26" si="13">SUM(U21,Y21,AC21,AG21)</f>
        <v>11871000</v>
      </c>
      <c r="AI21" s="59">
        <f t="shared" ref="AI21:AI26" si="14">IF(ISERROR(AH21/$J$19),0,AH21/$J$19)</f>
        <v>7.4345228402870805E-2</v>
      </c>
      <c r="AJ21" s="59">
        <f t="shared" ref="AJ21:AJ26" si="15">IF(ISERROR(AH21/$AH$625),"-",AH21/$AH$625)</f>
        <v>1.0912612824699407E-3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>
      <c r="A22" s="26">
        <v>3</v>
      </c>
      <c r="B22" s="26"/>
      <c r="C22" s="33" t="s">
        <v>706</v>
      </c>
      <c r="D22" s="68">
        <v>46021</v>
      </c>
      <c r="E22" s="37" t="s">
        <v>707</v>
      </c>
      <c r="F22" s="37" t="s">
        <v>688</v>
      </c>
      <c r="G22" s="33" t="s">
        <v>689</v>
      </c>
      <c r="H22" s="28"/>
      <c r="I22" s="28"/>
      <c r="J22" s="145"/>
      <c r="K22" s="51">
        <v>14022000</v>
      </c>
      <c r="L22" s="27"/>
      <c r="M22" s="48"/>
      <c r="N22" s="48"/>
      <c r="O22" s="48"/>
      <c r="P22" s="27"/>
      <c r="Q22" s="27"/>
      <c r="R22" s="48"/>
      <c r="S22" s="48"/>
      <c r="T22" s="48"/>
      <c r="U22" s="43">
        <f t="shared" si="9"/>
        <v>0</v>
      </c>
      <c r="V22" s="48"/>
      <c r="W22" s="48"/>
      <c r="X22" s="48"/>
      <c r="Y22" s="43">
        <f t="shared" si="10"/>
        <v>0</v>
      </c>
      <c r="Z22" s="48"/>
      <c r="AA22" s="48"/>
      <c r="AB22" s="48"/>
      <c r="AC22" s="43">
        <f t="shared" si="11"/>
        <v>0</v>
      </c>
      <c r="AD22" s="48"/>
      <c r="AE22" s="48"/>
      <c r="AF22" s="51">
        <v>14022000</v>
      </c>
      <c r="AG22" s="43">
        <f t="shared" si="12"/>
        <v>14022000</v>
      </c>
      <c r="AH22" s="43">
        <f t="shared" si="13"/>
        <v>14022000</v>
      </c>
      <c r="AI22" s="59">
        <f t="shared" si="14"/>
        <v>8.7816425967909603E-2</v>
      </c>
      <c r="AJ22" s="59">
        <f t="shared" si="15"/>
        <v>1.2889955103018707E-3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24.95" customHeight="1" outlineLevel="1">
      <c r="A23" s="26">
        <v>4</v>
      </c>
      <c r="B23" s="26"/>
      <c r="C23" s="33" t="s">
        <v>708</v>
      </c>
      <c r="D23" s="68">
        <v>46021</v>
      </c>
      <c r="E23" s="37" t="s">
        <v>709</v>
      </c>
      <c r="F23" s="37" t="s">
        <v>688</v>
      </c>
      <c r="G23" s="33" t="s">
        <v>689</v>
      </c>
      <c r="H23" s="28"/>
      <c r="I23" s="28"/>
      <c r="J23" s="145"/>
      <c r="K23" s="51">
        <v>28963000</v>
      </c>
      <c r="L23" s="27"/>
      <c r="M23" s="48"/>
      <c r="N23" s="48"/>
      <c r="O23" s="48"/>
      <c r="P23" s="27"/>
      <c r="Q23" s="27"/>
      <c r="R23" s="48"/>
      <c r="S23" s="48"/>
      <c r="T23" s="48"/>
      <c r="U23" s="43">
        <f t="shared" si="9"/>
        <v>0</v>
      </c>
      <c r="V23" s="48"/>
      <c r="W23" s="48"/>
      <c r="X23" s="48"/>
      <c r="Y23" s="43">
        <f t="shared" si="10"/>
        <v>0</v>
      </c>
      <c r="Z23" s="48"/>
      <c r="AA23" s="48"/>
      <c r="AB23" s="48"/>
      <c r="AC23" s="43">
        <f t="shared" si="11"/>
        <v>0</v>
      </c>
      <c r="AD23" s="48"/>
      <c r="AE23" s="48"/>
      <c r="AF23" s="51">
        <v>28963000</v>
      </c>
      <c r="AG23" s="43">
        <f t="shared" si="12"/>
        <v>28963000</v>
      </c>
      <c r="AH23" s="43">
        <f t="shared" si="13"/>
        <v>28963000</v>
      </c>
      <c r="AI23" s="59">
        <f t="shared" si="14"/>
        <v>0.18138832871976701</v>
      </c>
      <c r="AJ23" s="59">
        <f t="shared" si="15"/>
        <v>2.6624716135268209E-3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outlineLevel="1">
      <c r="A24" s="26">
        <v>5</v>
      </c>
      <c r="B24" s="26"/>
      <c r="C24" s="33" t="s">
        <v>2073</v>
      </c>
      <c r="D24" s="68">
        <v>46009</v>
      </c>
      <c r="E24" s="37" t="s">
        <v>703</v>
      </c>
      <c r="F24" s="37" t="s">
        <v>688</v>
      </c>
      <c r="G24" s="33" t="s">
        <v>689</v>
      </c>
      <c r="H24" s="28"/>
      <c r="I24" s="28"/>
      <c r="J24" s="145"/>
      <c r="K24" s="51">
        <v>30055000</v>
      </c>
      <c r="L24" s="27"/>
      <c r="M24" s="48"/>
      <c r="N24" s="48"/>
      <c r="O24" s="48"/>
      <c r="P24" s="27"/>
      <c r="Q24" s="27"/>
      <c r="R24" s="48"/>
      <c r="S24" s="48"/>
      <c r="T24" s="48"/>
      <c r="U24" s="43">
        <f t="shared" si="9"/>
        <v>0</v>
      </c>
      <c r="V24" s="48"/>
      <c r="W24" s="48"/>
      <c r="X24" s="48"/>
      <c r="Y24" s="43">
        <f t="shared" si="10"/>
        <v>0</v>
      </c>
      <c r="Z24" s="48"/>
      <c r="AA24" s="48"/>
      <c r="AB24" s="48"/>
      <c r="AC24" s="43">
        <f t="shared" si="11"/>
        <v>0</v>
      </c>
      <c r="AD24" s="48"/>
      <c r="AE24" s="48"/>
      <c r="AF24" s="51">
        <v>30055000</v>
      </c>
      <c r="AG24" s="43">
        <f t="shared" si="12"/>
        <v>30055000</v>
      </c>
      <c r="AH24" s="43">
        <f t="shared" si="13"/>
        <v>30055000</v>
      </c>
      <c r="AI24" s="59">
        <f t="shared" si="14"/>
        <v>0.18822726304846099</v>
      </c>
      <c r="AJ24" s="59">
        <f t="shared" si="15"/>
        <v>2.7628555171960293E-3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24.95" customHeight="1" outlineLevel="1">
      <c r="A25" s="26">
        <v>6</v>
      </c>
      <c r="B25" s="26"/>
      <c r="C25" s="33" t="s">
        <v>710</v>
      </c>
      <c r="D25" s="68">
        <v>46017</v>
      </c>
      <c r="E25" s="37" t="s">
        <v>711</v>
      </c>
      <c r="F25" s="37" t="s">
        <v>688</v>
      </c>
      <c r="G25" s="33" t="s">
        <v>689</v>
      </c>
      <c r="H25" s="28"/>
      <c r="I25" s="28"/>
      <c r="J25" s="145"/>
      <c r="K25" s="51">
        <v>15457000</v>
      </c>
      <c r="L25" s="27"/>
      <c r="M25" s="48"/>
      <c r="N25" s="48"/>
      <c r="O25" s="48"/>
      <c r="P25" s="27"/>
      <c r="Q25" s="27"/>
      <c r="R25" s="48"/>
      <c r="S25" s="48"/>
      <c r="T25" s="48"/>
      <c r="U25" s="43">
        <f t="shared" si="9"/>
        <v>0</v>
      </c>
      <c r="V25" s="48"/>
      <c r="W25" s="48"/>
      <c r="X25" s="48"/>
      <c r="Y25" s="43">
        <f t="shared" si="10"/>
        <v>0</v>
      </c>
      <c r="Z25" s="48"/>
      <c r="AA25" s="48"/>
      <c r="AB25" s="48"/>
      <c r="AC25" s="43">
        <f t="shared" si="11"/>
        <v>0</v>
      </c>
      <c r="AD25" s="48"/>
      <c r="AE25" s="48"/>
      <c r="AF25" s="51">
        <v>15457000</v>
      </c>
      <c r="AG25" s="43">
        <f t="shared" si="12"/>
        <v>15457000</v>
      </c>
      <c r="AH25" s="43">
        <f t="shared" si="13"/>
        <v>15457000</v>
      </c>
      <c r="AI25" s="59">
        <f t="shared" si="14"/>
        <v>9.6803487104976396E-2</v>
      </c>
      <c r="AJ25" s="59">
        <f t="shared" si="15"/>
        <v>1.4209102555082025E-3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>
      <c r="A26" s="26">
        <v>7</v>
      </c>
      <c r="B26" s="26"/>
      <c r="C26" s="33" t="s">
        <v>2072</v>
      </c>
      <c r="D26" s="68">
        <v>46017</v>
      </c>
      <c r="E26" s="37" t="s">
        <v>709</v>
      </c>
      <c r="F26" s="37" t="s">
        <v>688</v>
      </c>
      <c r="G26" s="33" t="s">
        <v>689</v>
      </c>
      <c r="H26" s="28"/>
      <c r="I26" s="28"/>
      <c r="J26" s="145"/>
      <c r="K26" s="51">
        <v>31607000</v>
      </c>
      <c r="L26" s="27"/>
      <c r="M26" s="48"/>
      <c r="N26" s="48"/>
      <c r="O26" s="48"/>
      <c r="P26" s="27"/>
      <c r="Q26" s="27"/>
      <c r="R26" s="48"/>
      <c r="S26" s="48"/>
      <c r="T26" s="48"/>
      <c r="U26" s="43">
        <f t="shared" si="9"/>
        <v>0</v>
      </c>
      <c r="V26" s="48"/>
      <c r="W26" s="48"/>
      <c r="X26" s="48"/>
      <c r="Y26" s="43">
        <f t="shared" si="10"/>
        <v>0</v>
      </c>
      <c r="Z26" s="48"/>
      <c r="AA26" s="48"/>
      <c r="AB26" s="48"/>
      <c r="AC26" s="43">
        <f t="shared" si="11"/>
        <v>0</v>
      </c>
      <c r="AD26" s="48"/>
      <c r="AE26" s="48"/>
      <c r="AF26" s="51">
        <v>31607000</v>
      </c>
      <c r="AG26" s="43">
        <f t="shared" si="12"/>
        <v>31607000</v>
      </c>
      <c r="AH26" s="43">
        <f t="shared" si="13"/>
        <v>31607000</v>
      </c>
      <c r="AI26" s="59">
        <f t="shared" si="14"/>
        <v>0.19794706714931701</v>
      </c>
      <c r="AJ26" s="59">
        <f t="shared" si="15"/>
        <v>2.9055256806526336E-3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19" customFormat="1" ht="24.95" customHeight="1">
      <c r="A27" s="117" t="s">
        <v>49</v>
      </c>
      <c r="B27" s="117"/>
      <c r="C27" s="117"/>
      <c r="D27" s="117"/>
      <c r="E27" s="117"/>
      <c r="F27" s="117"/>
      <c r="G27" s="117"/>
      <c r="H27" s="117"/>
      <c r="I27" s="117"/>
      <c r="J27" s="49">
        <f>+J19</f>
        <v>159674000</v>
      </c>
      <c r="K27" s="49">
        <f>SUM(K20:K26)</f>
        <v>159674000</v>
      </c>
      <c r="L27" s="29"/>
      <c r="M27" s="49">
        <f>SUM(M20:M26)</f>
        <v>0</v>
      </c>
      <c r="N27" s="49">
        <f>SUM(N20:N26)</f>
        <v>0</v>
      </c>
      <c r="O27" s="49">
        <f>SUM(O20:O26)</f>
        <v>0</v>
      </c>
      <c r="P27" s="50"/>
      <c r="Q27" s="56"/>
      <c r="R27" s="49">
        <f t="shared" ref="R27:AH27" si="16">SUM(R20:R26)</f>
        <v>0</v>
      </c>
      <c r="S27" s="49">
        <f t="shared" si="16"/>
        <v>0</v>
      </c>
      <c r="T27" s="49">
        <f t="shared" si="16"/>
        <v>0</v>
      </c>
      <c r="U27" s="49">
        <f t="shared" si="16"/>
        <v>0</v>
      </c>
      <c r="V27" s="49">
        <f t="shared" si="16"/>
        <v>0</v>
      </c>
      <c r="W27" s="49">
        <f t="shared" si="16"/>
        <v>0</v>
      </c>
      <c r="X27" s="49">
        <f t="shared" si="16"/>
        <v>0</v>
      </c>
      <c r="Y27" s="49">
        <f t="shared" si="16"/>
        <v>0</v>
      </c>
      <c r="Z27" s="49">
        <f t="shared" si="16"/>
        <v>0</v>
      </c>
      <c r="AA27" s="49">
        <f t="shared" si="16"/>
        <v>0</v>
      </c>
      <c r="AB27" s="49">
        <f t="shared" si="16"/>
        <v>0</v>
      </c>
      <c r="AC27" s="49">
        <f t="shared" si="16"/>
        <v>0</v>
      </c>
      <c r="AD27" s="49">
        <f t="shared" si="16"/>
        <v>0</v>
      </c>
      <c r="AE27" s="49">
        <f t="shared" si="16"/>
        <v>0</v>
      </c>
      <c r="AF27" s="49">
        <f t="shared" si="16"/>
        <v>159674000</v>
      </c>
      <c r="AG27" s="49">
        <f t="shared" si="16"/>
        <v>159674000</v>
      </c>
      <c r="AH27" s="49">
        <f t="shared" si="16"/>
        <v>159674000</v>
      </c>
      <c r="AI27" s="61">
        <f>IF(ISERROR(AH27/J27),0,AH27/J27)</f>
        <v>1</v>
      </c>
      <c r="AJ27" s="61">
        <f>IF(ISERROR(AH27/$AH$625),0,AH27/$AH$625)</f>
        <v>1.4678296185418693E-2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>
      <c r="A28" s="118" t="s">
        <v>50</v>
      </c>
      <c r="B28" s="118"/>
      <c r="C28" s="118"/>
      <c r="D28" s="118"/>
      <c r="E28" s="118"/>
      <c r="F28" s="23"/>
      <c r="G28" s="24"/>
      <c r="H28" s="25"/>
      <c r="I28" s="25"/>
      <c r="J28" s="113">
        <v>179875000</v>
      </c>
      <c r="K28" s="43"/>
      <c r="L28" s="44"/>
      <c r="M28" s="45"/>
      <c r="N28" s="45"/>
      <c r="O28" s="45"/>
      <c r="P28" s="24"/>
      <c r="Q28" s="55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57"/>
      <c r="AJ28" s="58"/>
    </row>
    <row r="29" spans="1:106" ht="24.95" customHeight="1" outlineLevel="1">
      <c r="A29" s="26">
        <v>1</v>
      </c>
      <c r="B29" s="26"/>
      <c r="C29" s="33" t="s">
        <v>712</v>
      </c>
      <c r="D29" s="68">
        <v>45785</v>
      </c>
      <c r="E29" s="37" t="s">
        <v>147</v>
      </c>
      <c r="F29" s="37" t="s">
        <v>688</v>
      </c>
      <c r="G29" s="33" t="s">
        <v>689</v>
      </c>
      <c r="H29" s="28"/>
      <c r="I29" s="28"/>
      <c r="J29" s="114"/>
      <c r="K29" s="51">
        <v>26828000</v>
      </c>
      <c r="L29" s="27"/>
      <c r="M29" s="48"/>
      <c r="N29" s="48"/>
      <c r="O29" s="48"/>
      <c r="P29" s="27"/>
      <c r="Q29" s="27"/>
      <c r="R29" s="48"/>
      <c r="S29" s="48"/>
      <c r="T29" s="48"/>
      <c r="U29" s="43">
        <f>SUM(R29:T29)</f>
        <v>0</v>
      </c>
      <c r="V29" s="48"/>
      <c r="W29" s="48"/>
      <c r="X29" s="48">
        <v>26828000</v>
      </c>
      <c r="Y29" s="43">
        <f>SUM(V29:X29)</f>
        <v>26828000</v>
      </c>
      <c r="Z29" s="48"/>
      <c r="AA29" s="48"/>
      <c r="AB29" s="48"/>
      <c r="AC29" s="43">
        <f>SUM(Z29:AB29)</f>
        <v>0</v>
      </c>
      <c r="AD29" s="48"/>
      <c r="AE29" s="48"/>
      <c r="AF29" s="48"/>
      <c r="AG29" s="43">
        <f>SUM(AD29:AF29)</f>
        <v>0</v>
      </c>
      <c r="AH29" s="43">
        <f t="shared" ref="AH29:AH42" si="17">SUM(U29,Y29,AC29,AG29)</f>
        <v>26828000</v>
      </c>
      <c r="AI29" s="59">
        <f t="shared" ref="AI29:AI42" si="18">IF(ISERROR(AH29/$J$28),0,AH29/$J$28)</f>
        <v>0.149148019457957</v>
      </c>
      <c r="AJ29" s="59">
        <f t="shared" ref="AJ29:AJ42" si="19">IF(ISERROR(AH29/$AH$625),"-",AH29/$AH$625)</f>
        <v>2.4662082121222786E-3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>
      <c r="A30" s="26">
        <v>2</v>
      </c>
      <c r="B30" s="26"/>
      <c r="C30" s="33" t="s">
        <v>713</v>
      </c>
      <c r="D30" s="68">
        <v>45782</v>
      </c>
      <c r="E30" s="37" t="s">
        <v>714</v>
      </c>
      <c r="F30" s="37" t="s">
        <v>688</v>
      </c>
      <c r="G30" s="33" t="s">
        <v>689</v>
      </c>
      <c r="H30" s="28"/>
      <c r="I30" s="28"/>
      <c r="J30" s="115"/>
      <c r="K30" s="51">
        <v>7546000</v>
      </c>
      <c r="L30" s="27"/>
      <c r="M30" s="48"/>
      <c r="N30" s="48"/>
      <c r="O30" s="48"/>
      <c r="P30" s="27"/>
      <c r="Q30" s="27"/>
      <c r="R30" s="48"/>
      <c r="S30" s="48"/>
      <c r="T30" s="48"/>
      <c r="U30" s="43">
        <f>SUM(R30:T30)</f>
        <v>0</v>
      </c>
      <c r="V30" s="48"/>
      <c r="W30" s="48"/>
      <c r="X30" s="48">
        <v>7546000</v>
      </c>
      <c r="Y30" s="43">
        <f>SUM(V30:X30)</f>
        <v>7546000</v>
      </c>
      <c r="Z30" s="48"/>
      <c r="AA30" s="48"/>
      <c r="AB30" s="48"/>
      <c r="AC30" s="43">
        <f>SUM(Z30:AB30)</f>
        <v>0</v>
      </c>
      <c r="AD30" s="48"/>
      <c r="AE30" s="48"/>
      <c r="AF30" s="48"/>
      <c r="AG30" s="43">
        <f>SUM(AD30:AF30)</f>
        <v>0</v>
      </c>
      <c r="AH30" s="43">
        <f t="shared" si="17"/>
        <v>7546000</v>
      </c>
      <c r="AI30" s="59">
        <f>IF(ISERROR(AH30/J24),0,AH30/J24)</f>
        <v>0</v>
      </c>
      <c r="AJ30" s="59">
        <f t="shared" si="19"/>
        <v>6.9367851381671062E-4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24.95" customHeight="1" outlineLevel="1">
      <c r="A31" s="26">
        <v>3</v>
      </c>
      <c r="B31" s="26"/>
      <c r="C31" s="33" t="s">
        <v>715</v>
      </c>
      <c r="D31" s="68">
        <v>45995</v>
      </c>
      <c r="E31" s="37" t="s">
        <v>137</v>
      </c>
      <c r="F31" s="37" t="s">
        <v>688</v>
      </c>
      <c r="G31" s="33" t="s">
        <v>689</v>
      </c>
      <c r="H31" s="28"/>
      <c r="I31" s="28"/>
      <c r="J31" s="114"/>
      <c r="K31" s="51">
        <v>9500000</v>
      </c>
      <c r="L31" s="27"/>
      <c r="M31" s="48"/>
      <c r="N31" s="48"/>
      <c r="O31" s="48"/>
      <c r="P31" s="27"/>
      <c r="Q31" s="27"/>
      <c r="R31" s="48"/>
      <c r="S31" s="48"/>
      <c r="T31" s="48"/>
      <c r="U31" s="43">
        <f t="shared" ref="U31:U42" si="20">SUM(R31:T31)</f>
        <v>0</v>
      </c>
      <c r="V31" s="48"/>
      <c r="W31" s="48"/>
      <c r="X31" s="48"/>
      <c r="Y31" s="43">
        <f t="shared" ref="Y31:Y42" si="21">SUM(V31:X31)</f>
        <v>0</v>
      </c>
      <c r="Z31" s="48"/>
      <c r="AA31" s="48"/>
      <c r="AB31" s="48"/>
      <c r="AC31" s="43">
        <f t="shared" ref="AC31:AC42" si="22">SUM(Z31:AB31)</f>
        <v>0</v>
      </c>
      <c r="AD31" s="48"/>
      <c r="AE31" s="48"/>
      <c r="AF31" s="51">
        <v>9500000</v>
      </c>
      <c r="AG31" s="43">
        <f t="shared" ref="AG31:AG42" si="23">SUM(AD31:AF31)</f>
        <v>9500000</v>
      </c>
      <c r="AH31" s="43">
        <f t="shared" si="17"/>
        <v>9500000</v>
      </c>
      <c r="AI31" s="59">
        <f t="shared" si="18"/>
        <v>5.2814454482279401E-2</v>
      </c>
      <c r="AJ31" s="59">
        <f t="shared" si="19"/>
        <v>8.7330319126143006E-4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outlineLevel="1">
      <c r="A32" s="26">
        <v>4</v>
      </c>
      <c r="B32" s="26"/>
      <c r="C32" s="33" t="s">
        <v>410</v>
      </c>
      <c r="D32" s="68">
        <v>45988</v>
      </c>
      <c r="E32" s="37" t="s">
        <v>143</v>
      </c>
      <c r="F32" s="37" t="s">
        <v>688</v>
      </c>
      <c r="G32" s="33" t="s">
        <v>689</v>
      </c>
      <c r="H32" s="28"/>
      <c r="I32" s="28"/>
      <c r="J32" s="114"/>
      <c r="K32" s="51">
        <v>21468000</v>
      </c>
      <c r="L32" s="27"/>
      <c r="M32" s="48"/>
      <c r="N32" s="48"/>
      <c r="O32" s="48"/>
      <c r="P32" s="27"/>
      <c r="Q32" s="27"/>
      <c r="R32" s="48"/>
      <c r="S32" s="48"/>
      <c r="T32" s="48"/>
      <c r="U32" s="43">
        <f t="shared" si="20"/>
        <v>0</v>
      </c>
      <c r="V32" s="48"/>
      <c r="W32" s="48"/>
      <c r="X32" s="48"/>
      <c r="Y32" s="43">
        <f t="shared" si="21"/>
        <v>0</v>
      </c>
      <c r="Z32" s="48"/>
      <c r="AA32" s="48"/>
      <c r="AB32" s="48"/>
      <c r="AC32" s="43">
        <f t="shared" si="22"/>
        <v>0</v>
      </c>
      <c r="AD32" s="48"/>
      <c r="AE32" s="48"/>
      <c r="AF32" s="51">
        <v>21468000</v>
      </c>
      <c r="AG32" s="43">
        <f t="shared" si="23"/>
        <v>21468000</v>
      </c>
      <c r="AH32" s="43">
        <f t="shared" si="17"/>
        <v>21468000</v>
      </c>
      <c r="AI32" s="59">
        <f t="shared" si="18"/>
        <v>0.119349548297429</v>
      </c>
      <c r="AJ32" s="59">
        <f t="shared" si="19"/>
        <v>1.9734813589474083E-3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24.95" customHeight="1" outlineLevel="1">
      <c r="A33" s="26">
        <v>5</v>
      </c>
      <c r="B33" s="26"/>
      <c r="C33" s="33" t="s">
        <v>716</v>
      </c>
      <c r="D33" s="68">
        <v>45972</v>
      </c>
      <c r="E33" s="37" t="s">
        <v>135</v>
      </c>
      <c r="F33" s="37" t="s">
        <v>688</v>
      </c>
      <c r="G33" s="33" t="s">
        <v>689</v>
      </c>
      <c r="H33" s="28"/>
      <c r="I33" s="28"/>
      <c r="J33" s="114"/>
      <c r="K33" s="51">
        <v>9500000</v>
      </c>
      <c r="L33" s="27"/>
      <c r="M33" s="48"/>
      <c r="N33" s="48"/>
      <c r="O33" s="48"/>
      <c r="P33" s="27"/>
      <c r="Q33" s="27"/>
      <c r="R33" s="48"/>
      <c r="S33" s="48"/>
      <c r="T33" s="48"/>
      <c r="U33" s="43">
        <f t="shared" si="20"/>
        <v>0</v>
      </c>
      <c r="V33" s="48"/>
      <c r="W33" s="48"/>
      <c r="X33" s="48"/>
      <c r="Y33" s="43">
        <f t="shared" si="21"/>
        <v>0</v>
      </c>
      <c r="Z33" s="48"/>
      <c r="AA33" s="48"/>
      <c r="AB33" s="48"/>
      <c r="AC33" s="43">
        <f t="shared" si="22"/>
        <v>0</v>
      </c>
      <c r="AD33" s="48"/>
      <c r="AE33" s="48"/>
      <c r="AF33" s="51">
        <v>9500000</v>
      </c>
      <c r="AG33" s="43">
        <f t="shared" si="23"/>
        <v>9500000</v>
      </c>
      <c r="AH33" s="43">
        <f t="shared" si="17"/>
        <v>9500000</v>
      </c>
      <c r="AI33" s="59">
        <f t="shared" si="18"/>
        <v>5.2814454482279401E-2</v>
      </c>
      <c r="AJ33" s="59">
        <f t="shared" si="19"/>
        <v>8.7330319126143006E-4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>
      <c r="A34" s="26">
        <v>6</v>
      </c>
      <c r="B34" s="26"/>
      <c r="C34" s="33" t="s">
        <v>717</v>
      </c>
      <c r="D34" s="68">
        <v>45972</v>
      </c>
      <c r="E34" s="37" t="s">
        <v>133</v>
      </c>
      <c r="F34" s="37" t="s">
        <v>688</v>
      </c>
      <c r="G34" s="33" t="s">
        <v>689</v>
      </c>
      <c r="H34" s="28"/>
      <c r="I34" s="28"/>
      <c r="J34" s="114"/>
      <c r="K34" s="51">
        <v>9500000</v>
      </c>
      <c r="L34" s="27"/>
      <c r="M34" s="48"/>
      <c r="N34" s="48"/>
      <c r="O34" s="48"/>
      <c r="P34" s="27"/>
      <c r="Q34" s="27"/>
      <c r="R34" s="48"/>
      <c r="S34" s="48"/>
      <c r="T34" s="48"/>
      <c r="U34" s="43">
        <f t="shared" si="20"/>
        <v>0</v>
      </c>
      <c r="V34" s="48"/>
      <c r="W34" s="48"/>
      <c r="X34" s="48"/>
      <c r="Y34" s="43">
        <f t="shared" si="21"/>
        <v>0</v>
      </c>
      <c r="Z34" s="48"/>
      <c r="AA34" s="48"/>
      <c r="AB34" s="48"/>
      <c r="AC34" s="43">
        <f t="shared" si="22"/>
        <v>0</v>
      </c>
      <c r="AD34" s="48"/>
      <c r="AE34" s="48"/>
      <c r="AF34" s="51">
        <v>9500000</v>
      </c>
      <c r="AG34" s="43">
        <f t="shared" si="23"/>
        <v>9500000</v>
      </c>
      <c r="AH34" s="43">
        <f t="shared" si="17"/>
        <v>9500000</v>
      </c>
      <c r="AI34" s="59">
        <f t="shared" si="18"/>
        <v>5.2814454482279401E-2</v>
      </c>
      <c r="AJ34" s="59">
        <f t="shared" si="19"/>
        <v>8.7330319126143006E-4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24.95" customHeight="1" outlineLevel="1">
      <c r="A35" s="26">
        <v>7</v>
      </c>
      <c r="B35" s="26"/>
      <c r="C35" s="33" t="s">
        <v>718</v>
      </c>
      <c r="D35" s="68">
        <v>46002</v>
      </c>
      <c r="E35" s="37" t="s">
        <v>135</v>
      </c>
      <c r="F35" s="37" t="s">
        <v>688</v>
      </c>
      <c r="G35" s="33" t="s">
        <v>689</v>
      </c>
      <c r="H35" s="28"/>
      <c r="I35" s="28"/>
      <c r="J35" s="114"/>
      <c r="K35" s="51">
        <v>8706000</v>
      </c>
      <c r="L35" s="27"/>
      <c r="M35" s="48"/>
      <c r="N35" s="48"/>
      <c r="O35" s="48"/>
      <c r="P35" s="27"/>
      <c r="Q35" s="27"/>
      <c r="R35" s="48"/>
      <c r="S35" s="48"/>
      <c r="T35" s="48"/>
      <c r="U35" s="43">
        <f t="shared" si="20"/>
        <v>0</v>
      </c>
      <c r="V35" s="48"/>
      <c r="W35" s="48"/>
      <c r="X35" s="48"/>
      <c r="Y35" s="43">
        <f t="shared" si="21"/>
        <v>0</v>
      </c>
      <c r="Z35" s="48"/>
      <c r="AA35" s="48"/>
      <c r="AB35" s="48"/>
      <c r="AC35" s="43">
        <f t="shared" si="22"/>
        <v>0</v>
      </c>
      <c r="AD35" s="48"/>
      <c r="AE35" s="48"/>
      <c r="AF35" s="51">
        <v>8706000</v>
      </c>
      <c r="AG35" s="43">
        <f t="shared" si="23"/>
        <v>8706000</v>
      </c>
      <c r="AH35" s="43">
        <f t="shared" si="17"/>
        <v>8706000</v>
      </c>
      <c r="AI35" s="59">
        <f t="shared" si="18"/>
        <v>4.8400277970813102E-2</v>
      </c>
      <c r="AJ35" s="59">
        <f t="shared" si="19"/>
        <v>8.0031342980231687E-4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outlineLevel="1">
      <c r="A36" s="26">
        <v>8</v>
      </c>
      <c r="B36" s="26"/>
      <c r="C36" s="33" t="s">
        <v>719</v>
      </c>
      <c r="D36" s="68">
        <v>45972</v>
      </c>
      <c r="E36" s="37" t="s">
        <v>141</v>
      </c>
      <c r="F36" s="37" t="s">
        <v>688</v>
      </c>
      <c r="G36" s="33" t="s">
        <v>689</v>
      </c>
      <c r="H36" s="28"/>
      <c r="I36" s="28"/>
      <c r="J36" s="114"/>
      <c r="K36" s="51">
        <v>9500000</v>
      </c>
      <c r="L36" s="27"/>
      <c r="M36" s="48"/>
      <c r="N36" s="48"/>
      <c r="O36" s="48"/>
      <c r="P36" s="27"/>
      <c r="Q36" s="27"/>
      <c r="R36" s="48"/>
      <c r="S36" s="48"/>
      <c r="T36" s="48"/>
      <c r="U36" s="43">
        <f t="shared" si="20"/>
        <v>0</v>
      </c>
      <c r="V36" s="48"/>
      <c r="W36" s="48"/>
      <c r="X36" s="48"/>
      <c r="Y36" s="43">
        <f t="shared" si="21"/>
        <v>0</v>
      </c>
      <c r="Z36" s="48"/>
      <c r="AA36" s="48"/>
      <c r="AB36" s="48"/>
      <c r="AC36" s="43">
        <f t="shared" si="22"/>
        <v>0</v>
      </c>
      <c r="AD36" s="48"/>
      <c r="AE36" s="48"/>
      <c r="AF36" s="51">
        <v>9500000</v>
      </c>
      <c r="AG36" s="43">
        <f t="shared" si="23"/>
        <v>9500000</v>
      </c>
      <c r="AH36" s="43">
        <f t="shared" si="17"/>
        <v>9500000</v>
      </c>
      <c r="AI36" s="59">
        <f t="shared" si="18"/>
        <v>5.2814454482279401E-2</v>
      </c>
      <c r="AJ36" s="59">
        <f t="shared" si="19"/>
        <v>8.7330319126143006E-4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24.95" customHeight="1" outlineLevel="1">
      <c r="A37" s="26">
        <v>9</v>
      </c>
      <c r="B37" s="26"/>
      <c r="C37" s="33" t="s">
        <v>720</v>
      </c>
      <c r="D37" s="68">
        <v>45637</v>
      </c>
      <c r="E37" s="37" t="s">
        <v>145</v>
      </c>
      <c r="F37" s="37" t="s">
        <v>688</v>
      </c>
      <c r="G37" s="33" t="s">
        <v>689</v>
      </c>
      <c r="H37" s="28"/>
      <c r="I37" s="28"/>
      <c r="J37" s="114"/>
      <c r="K37" s="51">
        <v>7914000</v>
      </c>
      <c r="L37" s="27"/>
      <c r="M37" s="48"/>
      <c r="N37" s="48"/>
      <c r="O37" s="48"/>
      <c r="P37" s="27"/>
      <c r="Q37" s="27"/>
      <c r="R37" s="48"/>
      <c r="S37" s="48"/>
      <c r="T37" s="48"/>
      <c r="U37" s="43">
        <f t="shared" si="20"/>
        <v>0</v>
      </c>
      <c r="V37" s="48"/>
      <c r="W37" s="48"/>
      <c r="X37" s="48"/>
      <c r="Y37" s="43">
        <f t="shared" si="21"/>
        <v>0</v>
      </c>
      <c r="Z37" s="48"/>
      <c r="AA37" s="48"/>
      <c r="AB37" s="48"/>
      <c r="AC37" s="43">
        <f t="shared" si="22"/>
        <v>0</v>
      </c>
      <c r="AD37" s="48"/>
      <c r="AE37" s="48"/>
      <c r="AF37" s="51">
        <v>7914000</v>
      </c>
      <c r="AG37" s="43">
        <f t="shared" si="23"/>
        <v>7914000</v>
      </c>
      <c r="AH37" s="43">
        <f t="shared" si="17"/>
        <v>7914000</v>
      </c>
      <c r="AI37" s="59">
        <f t="shared" si="18"/>
        <v>4.39972202918694E-2</v>
      </c>
      <c r="AJ37" s="59">
        <f t="shared" si="19"/>
        <v>7.2750752164662711E-4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>
      <c r="A38" s="26">
        <v>10</v>
      </c>
      <c r="B38" s="26"/>
      <c r="C38" s="33" t="s">
        <v>721</v>
      </c>
      <c r="D38" s="68">
        <v>45637</v>
      </c>
      <c r="E38" s="37" t="s">
        <v>141</v>
      </c>
      <c r="F38" s="37" t="s">
        <v>688</v>
      </c>
      <c r="G38" s="33" t="s">
        <v>689</v>
      </c>
      <c r="H38" s="28"/>
      <c r="I38" s="28"/>
      <c r="J38" s="114"/>
      <c r="K38" s="51">
        <v>7914000</v>
      </c>
      <c r="L38" s="27"/>
      <c r="M38" s="48"/>
      <c r="N38" s="48"/>
      <c r="O38" s="48"/>
      <c r="P38" s="27"/>
      <c r="Q38" s="27"/>
      <c r="R38" s="48"/>
      <c r="S38" s="48"/>
      <c r="T38" s="48"/>
      <c r="U38" s="43">
        <f t="shared" si="20"/>
        <v>0</v>
      </c>
      <c r="V38" s="48"/>
      <c r="W38" s="48"/>
      <c r="X38" s="48"/>
      <c r="Y38" s="43">
        <f t="shared" si="21"/>
        <v>0</v>
      </c>
      <c r="Z38" s="48"/>
      <c r="AA38" s="48"/>
      <c r="AB38" s="48"/>
      <c r="AC38" s="43">
        <f t="shared" si="22"/>
        <v>0</v>
      </c>
      <c r="AD38" s="48"/>
      <c r="AE38" s="48"/>
      <c r="AF38" s="51">
        <v>7914000</v>
      </c>
      <c r="AG38" s="43">
        <f t="shared" si="23"/>
        <v>7914000</v>
      </c>
      <c r="AH38" s="43">
        <f t="shared" si="17"/>
        <v>7914000</v>
      </c>
      <c r="AI38" s="59">
        <f t="shared" si="18"/>
        <v>4.39972202918694E-2</v>
      </c>
      <c r="AJ38" s="59">
        <f t="shared" si="19"/>
        <v>7.2750752164662711E-4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24.95" customHeight="1" outlineLevel="1">
      <c r="A39" s="26">
        <v>11</v>
      </c>
      <c r="B39" s="26"/>
      <c r="C39" s="33" t="s">
        <v>722</v>
      </c>
      <c r="D39" s="68">
        <v>45995</v>
      </c>
      <c r="E39" s="37" t="s">
        <v>137</v>
      </c>
      <c r="F39" s="37" t="s">
        <v>688</v>
      </c>
      <c r="G39" s="33" t="s">
        <v>689</v>
      </c>
      <c r="H39" s="28"/>
      <c r="I39" s="28"/>
      <c r="J39" s="114"/>
      <c r="K39" s="51">
        <v>8706000</v>
      </c>
      <c r="L39" s="27"/>
      <c r="M39" s="48"/>
      <c r="N39" s="48"/>
      <c r="O39" s="48"/>
      <c r="P39" s="27"/>
      <c r="Q39" s="27"/>
      <c r="R39" s="48"/>
      <c r="S39" s="48"/>
      <c r="T39" s="48"/>
      <c r="U39" s="43">
        <f t="shared" si="20"/>
        <v>0</v>
      </c>
      <c r="V39" s="48"/>
      <c r="W39" s="48"/>
      <c r="X39" s="48"/>
      <c r="Y39" s="43">
        <f t="shared" si="21"/>
        <v>0</v>
      </c>
      <c r="Z39" s="48"/>
      <c r="AA39" s="48"/>
      <c r="AB39" s="48"/>
      <c r="AC39" s="43">
        <f t="shared" si="22"/>
        <v>0</v>
      </c>
      <c r="AD39" s="48"/>
      <c r="AE39" s="48"/>
      <c r="AF39" s="51">
        <v>8706000</v>
      </c>
      <c r="AG39" s="43">
        <f t="shared" si="23"/>
        <v>8706000</v>
      </c>
      <c r="AH39" s="43">
        <f t="shared" si="17"/>
        <v>8706000</v>
      </c>
      <c r="AI39" s="59">
        <f t="shared" si="18"/>
        <v>4.8400277970813102E-2</v>
      </c>
      <c r="AJ39" s="59">
        <f t="shared" si="19"/>
        <v>8.0031342980231687E-4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outlineLevel="1">
      <c r="A40" s="26">
        <v>12</v>
      </c>
      <c r="B40" s="26"/>
      <c r="C40" s="33" t="s">
        <v>723</v>
      </c>
      <c r="D40" s="68">
        <v>45972</v>
      </c>
      <c r="E40" s="37" t="s">
        <v>133</v>
      </c>
      <c r="F40" s="37" t="s">
        <v>688</v>
      </c>
      <c r="G40" s="33" t="s">
        <v>689</v>
      </c>
      <c r="H40" s="28"/>
      <c r="I40" s="28"/>
      <c r="J40" s="114"/>
      <c r="K40" s="51">
        <v>8706000</v>
      </c>
      <c r="L40" s="27"/>
      <c r="M40" s="48"/>
      <c r="N40" s="48"/>
      <c r="O40" s="48"/>
      <c r="P40" s="27"/>
      <c r="Q40" s="27"/>
      <c r="R40" s="48"/>
      <c r="S40" s="48"/>
      <c r="T40" s="48"/>
      <c r="U40" s="43">
        <f t="shared" si="20"/>
        <v>0</v>
      </c>
      <c r="V40" s="48"/>
      <c r="W40" s="48"/>
      <c r="X40" s="48"/>
      <c r="Y40" s="43">
        <f t="shared" si="21"/>
        <v>0</v>
      </c>
      <c r="Z40" s="48"/>
      <c r="AA40" s="48"/>
      <c r="AB40" s="48"/>
      <c r="AC40" s="43">
        <f t="shared" si="22"/>
        <v>0</v>
      </c>
      <c r="AD40" s="48"/>
      <c r="AE40" s="48"/>
      <c r="AF40" s="51">
        <v>8706000</v>
      </c>
      <c r="AG40" s="43">
        <f t="shared" si="23"/>
        <v>8706000</v>
      </c>
      <c r="AH40" s="43">
        <f t="shared" si="17"/>
        <v>8706000</v>
      </c>
      <c r="AI40" s="59">
        <f t="shared" si="18"/>
        <v>4.8400277970813102E-2</v>
      </c>
      <c r="AJ40" s="59">
        <f t="shared" si="19"/>
        <v>8.0031342980231687E-4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24.95" customHeight="1" outlineLevel="1">
      <c r="A41" s="26">
        <v>13</v>
      </c>
      <c r="B41" s="26"/>
      <c r="C41" s="33" t="s">
        <v>724</v>
      </c>
      <c r="D41" s="68">
        <v>45972</v>
      </c>
      <c r="E41" s="37" t="s">
        <v>139</v>
      </c>
      <c r="F41" s="37" t="s">
        <v>688</v>
      </c>
      <c r="G41" s="33" t="s">
        <v>689</v>
      </c>
      <c r="H41" s="28"/>
      <c r="I41" s="28"/>
      <c r="J41" s="114"/>
      <c r="K41" s="51">
        <v>24302000</v>
      </c>
      <c r="L41" s="27"/>
      <c r="M41" s="48"/>
      <c r="N41" s="48"/>
      <c r="O41" s="48"/>
      <c r="P41" s="27"/>
      <c r="Q41" s="27"/>
      <c r="R41" s="48"/>
      <c r="S41" s="48"/>
      <c r="T41" s="48"/>
      <c r="U41" s="43">
        <f t="shared" si="20"/>
        <v>0</v>
      </c>
      <c r="V41" s="48"/>
      <c r="W41" s="48"/>
      <c r="X41" s="48"/>
      <c r="Y41" s="43">
        <f t="shared" si="21"/>
        <v>0</v>
      </c>
      <c r="Z41" s="48"/>
      <c r="AA41" s="48"/>
      <c r="AB41" s="48"/>
      <c r="AC41" s="43">
        <f t="shared" si="22"/>
        <v>0</v>
      </c>
      <c r="AD41" s="48"/>
      <c r="AE41" s="48"/>
      <c r="AF41" s="51">
        <v>24302000</v>
      </c>
      <c r="AG41" s="43">
        <f t="shared" si="23"/>
        <v>24302000</v>
      </c>
      <c r="AH41" s="43">
        <f t="shared" si="17"/>
        <v>24302000</v>
      </c>
      <c r="AI41" s="59">
        <f t="shared" si="18"/>
        <v>0.13510493398193199</v>
      </c>
      <c r="AJ41" s="59">
        <f t="shared" si="19"/>
        <v>2.2340014898984497E-3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>
      <c r="A42" s="26">
        <v>14</v>
      </c>
      <c r="B42" s="26"/>
      <c r="C42" s="33" t="s">
        <v>725</v>
      </c>
      <c r="D42" s="68">
        <v>45972</v>
      </c>
      <c r="E42" s="37" t="s">
        <v>143</v>
      </c>
      <c r="F42" s="37" t="s">
        <v>688</v>
      </c>
      <c r="G42" s="33" t="s">
        <v>689</v>
      </c>
      <c r="H42" s="28"/>
      <c r="I42" s="28"/>
      <c r="J42" s="114"/>
      <c r="K42" s="51">
        <v>19785000</v>
      </c>
      <c r="L42" s="27"/>
      <c r="M42" s="48"/>
      <c r="N42" s="48"/>
      <c r="O42" s="48"/>
      <c r="P42" s="27"/>
      <c r="Q42" s="27"/>
      <c r="R42" s="48"/>
      <c r="S42" s="48"/>
      <c r="T42" s="48"/>
      <c r="U42" s="43">
        <f t="shared" si="20"/>
        <v>0</v>
      </c>
      <c r="V42" s="48"/>
      <c r="W42" s="48"/>
      <c r="X42" s="48"/>
      <c r="Y42" s="43">
        <f t="shared" si="21"/>
        <v>0</v>
      </c>
      <c r="Z42" s="48"/>
      <c r="AA42" s="48"/>
      <c r="AB42" s="48"/>
      <c r="AC42" s="43">
        <f t="shared" si="22"/>
        <v>0</v>
      </c>
      <c r="AD42" s="48"/>
      <c r="AE42" s="48"/>
      <c r="AF42" s="51">
        <v>19785000</v>
      </c>
      <c r="AG42" s="43">
        <f t="shared" si="23"/>
        <v>19785000</v>
      </c>
      <c r="AH42" s="43">
        <f t="shared" si="17"/>
        <v>19785000</v>
      </c>
      <c r="AI42" s="59">
        <f t="shared" si="18"/>
        <v>0.109993050729673</v>
      </c>
      <c r="AJ42" s="59">
        <f t="shared" si="19"/>
        <v>1.8187688041165677E-3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19" customFormat="1" ht="24.95" customHeight="1">
      <c r="A43" s="117" t="s">
        <v>51</v>
      </c>
      <c r="B43" s="117"/>
      <c r="C43" s="117"/>
      <c r="D43" s="117"/>
      <c r="E43" s="117"/>
      <c r="F43" s="117"/>
      <c r="G43" s="117"/>
      <c r="H43" s="117"/>
      <c r="I43" s="117"/>
      <c r="J43" s="49">
        <f>J28</f>
        <v>179875000</v>
      </c>
      <c r="K43" s="49">
        <f>SUM(K29:K42)</f>
        <v>179875000</v>
      </c>
      <c r="L43" s="29"/>
      <c r="M43" s="49">
        <f>SUM(M29:M42)</f>
        <v>0</v>
      </c>
      <c r="N43" s="49">
        <f>SUM(N29:N42)</f>
        <v>0</v>
      </c>
      <c r="O43" s="49">
        <f>SUM(O29:O42)</f>
        <v>0</v>
      </c>
      <c r="P43" s="50"/>
      <c r="Q43" s="56"/>
      <c r="R43" s="49">
        <f t="shared" ref="R43:AH43" si="24">SUM(R29:R42)</f>
        <v>0</v>
      </c>
      <c r="S43" s="49">
        <f t="shared" si="24"/>
        <v>0</v>
      </c>
      <c r="T43" s="49">
        <f t="shared" si="24"/>
        <v>0</v>
      </c>
      <c r="U43" s="49">
        <f t="shared" si="24"/>
        <v>0</v>
      </c>
      <c r="V43" s="49">
        <f t="shared" si="24"/>
        <v>0</v>
      </c>
      <c r="W43" s="49">
        <f t="shared" si="24"/>
        <v>0</v>
      </c>
      <c r="X43" s="49">
        <f t="shared" si="24"/>
        <v>34374000</v>
      </c>
      <c r="Y43" s="49">
        <f t="shared" si="24"/>
        <v>34374000</v>
      </c>
      <c r="Z43" s="49">
        <f t="shared" si="24"/>
        <v>0</v>
      </c>
      <c r="AA43" s="49">
        <f t="shared" si="24"/>
        <v>0</v>
      </c>
      <c r="AB43" s="49">
        <f t="shared" si="24"/>
        <v>0</v>
      </c>
      <c r="AC43" s="49">
        <f t="shared" si="24"/>
        <v>0</v>
      </c>
      <c r="AD43" s="49">
        <f t="shared" si="24"/>
        <v>0</v>
      </c>
      <c r="AE43" s="49">
        <f t="shared" si="24"/>
        <v>0</v>
      </c>
      <c r="AF43" s="49">
        <f t="shared" si="24"/>
        <v>145501000</v>
      </c>
      <c r="AG43" s="49">
        <f t="shared" si="24"/>
        <v>145501000</v>
      </c>
      <c r="AH43" s="49">
        <f t="shared" si="24"/>
        <v>179875000</v>
      </c>
      <c r="AI43" s="61">
        <f>IF(ISERROR(AH43/J43),0,AH43/J43)</f>
        <v>1</v>
      </c>
      <c r="AJ43" s="61">
        <f>IF(ISERROR(AH43/$AH$625),0,AH43/$AH$625)</f>
        <v>1.6535306476647339E-2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>
      <c r="A44" s="118" t="s">
        <v>52</v>
      </c>
      <c r="B44" s="118"/>
      <c r="C44" s="118"/>
      <c r="D44" s="118"/>
      <c r="E44" s="118"/>
      <c r="F44" s="27"/>
      <c r="G44" s="24"/>
      <c r="H44" s="25"/>
      <c r="I44" s="25"/>
      <c r="J44" s="113">
        <v>502946000</v>
      </c>
      <c r="K44" s="43"/>
      <c r="L44" s="44"/>
      <c r="M44" s="45"/>
      <c r="N44" s="45"/>
      <c r="O44" s="45"/>
      <c r="P44" s="24"/>
      <c r="Q44" s="55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57"/>
      <c r="AJ44" s="58"/>
    </row>
    <row r="45" spans="1:106" ht="24.95" customHeight="1" outlineLevel="1">
      <c r="A45" s="26">
        <v>1</v>
      </c>
      <c r="B45" s="26"/>
      <c r="C45" s="37" t="s">
        <v>726</v>
      </c>
      <c r="D45" s="68">
        <v>45776</v>
      </c>
      <c r="E45" s="37" t="s">
        <v>162</v>
      </c>
      <c r="F45" s="37" t="s">
        <v>688</v>
      </c>
      <c r="G45" s="33" t="s">
        <v>689</v>
      </c>
      <c r="H45" s="28"/>
      <c r="I45" s="28"/>
      <c r="J45" s="114"/>
      <c r="K45" s="51">
        <v>13041000</v>
      </c>
      <c r="L45" s="27"/>
      <c r="M45" s="48"/>
      <c r="N45" s="48"/>
      <c r="O45" s="48"/>
      <c r="P45" s="27"/>
      <c r="Q45" s="27"/>
      <c r="R45" s="48"/>
      <c r="S45" s="48"/>
      <c r="T45" s="48"/>
      <c r="U45" s="43">
        <f>SUM(R45:T45)</f>
        <v>0</v>
      </c>
      <c r="V45" s="48">
        <v>13041000</v>
      </c>
      <c r="W45" s="48"/>
      <c r="X45" s="48"/>
      <c r="Y45" s="43">
        <f>SUM(V45:X45)</f>
        <v>13041000</v>
      </c>
      <c r="Z45" s="48"/>
      <c r="AA45" s="48"/>
      <c r="AB45" s="48"/>
      <c r="AC45" s="43">
        <f>SUM(Z45:AB45)</f>
        <v>0</v>
      </c>
      <c r="AD45" s="48"/>
      <c r="AE45" s="48"/>
      <c r="AF45" s="48"/>
      <c r="AG45" s="43">
        <f t="shared" ref="AG45:AG71" si="25">SUM(AD45:AF45)</f>
        <v>0</v>
      </c>
      <c r="AH45" s="43">
        <f t="shared" ref="AH45:AH71" si="26">SUM(U45,Y45,AC45,AG45)</f>
        <v>13041000</v>
      </c>
      <c r="AI45" s="59">
        <f t="shared" ref="AI45:AI71" si="27">IF(ISERROR(AH45/$J$44),0,AH45/$J$44)</f>
        <v>2.5929225006263101E-2</v>
      </c>
      <c r="AJ45" s="59">
        <f t="shared" ref="AJ45:AJ71" si="28">IF(ISERROR(AH45/$AH$625),"-",AH45/$AH$625)</f>
        <v>1.1988154649726641E-3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>
      <c r="A46" s="26">
        <v>2</v>
      </c>
      <c r="B46" s="26"/>
      <c r="C46" s="37" t="s">
        <v>736</v>
      </c>
      <c r="D46" s="68">
        <v>45968</v>
      </c>
      <c r="E46" s="37" t="s">
        <v>160</v>
      </c>
      <c r="F46" s="37" t="s">
        <v>688</v>
      </c>
      <c r="G46" s="33" t="s">
        <v>689</v>
      </c>
      <c r="H46" s="28"/>
      <c r="I46" s="28"/>
      <c r="J46" s="114"/>
      <c r="K46" s="51">
        <v>12881000</v>
      </c>
      <c r="L46" s="27"/>
      <c r="M46" s="48"/>
      <c r="N46" s="48"/>
      <c r="O46" s="48"/>
      <c r="P46" s="27"/>
      <c r="Q46" s="27"/>
      <c r="R46" s="48"/>
      <c r="S46" s="48"/>
      <c r="T46" s="48"/>
      <c r="U46" s="43">
        <f t="shared" ref="U46:U71" si="29">SUM(R46:T46)</f>
        <v>0</v>
      </c>
      <c r="V46" s="48"/>
      <c r="W46" s="48"/>
      <c r="X46" s="48"/>
      <c r="Y46" s="43">
        <f t="shared" ref="Y46:Y71" si="30">SUM(V46:X46)</f>
        <v>0</v>
      </c>
      <c r="Z46" s="48"/>
      <c r="AA46" s="48"/>
      <c r="AB46" s="48"/>
      <c r="AC46" s="43">
        <f t="shared" ref="AC46:AC71" si="31">SUM(Z46:AB46)</f>
        <v>0</v>
      </c>
      <c r="AD46" s="48"/>
      <c r="AE46" s="48"/>
      <c r="AF46" s="51">
        <v>12881000</v>
      </c>
      <c r="AG46" s="43">
        <f t="shared" si="25"/>
        <v>12881000</v>
      </c>
      <c r="AH46" s="43">
        <f t="shared" si="26"/>
        <v>12881000</v>
      </c>
      <c r="AI46" s="59">
        <f t="shared" si="27"/>
        <v>2.5611099402321501E-2</v>
      </c>
      <c r="AJ46" s="59">
        <f t="shared" si="28"/>
        <v>1.1841072006987874E-3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24.95" customHeight="1" outlineLevel="1">
      <c r="A47" s="26">
        <v>3</v>
      </c>
      <c r="B47" s="26"/>
      <c r="C47" s="37" t="s">
        <v>734</v>
      </c>
      <c r="D47" s="68">
        <v>45967</v>
      </c>
      <c r="E47" s="37" t="s">
        <v>150</v>
      </c>
      <c r="F47" s="37" t="s">
        <v>688</v>
      </c>
      <c r="G47" s="33" t="s">
        <v>689</v>
      </c>
      <c r="H47" s="28"/>
      <c r="I47" s="28"/>
      <c r="J47" s="114"/>
      <c r="K47" s="51">
        <v>9500000</v>
      </c>
      <c r="L47" s="27"/>
      <c r="M47" s="48"/>
      <c r="N47" s="48"/>
      <c r="O47" s="48"/>
      <c r="P47" s="27"/>
      <c r="Q47" s="27"/>
      <c r="R47" s="48"/>
      <c r="S47" s="48"/>
      <c r="T47" s="48"/>
      <c r="U47" s="43">
        <f t="shared" si="29"/>
        <v>0</v>
      </c>
      <c r="V47" s="48"/>
      <c r="W47" s="48"/>
      <c r="X47" s="48"/>
      <c r="Y47" s="43">
        <f t="shared" si="30"/>
        <v>0</v>
      </c>
      <c r="Z47" s="48"/>
      <c r="AA47" s="48"/>
      <c r="AB47" s="48"/>
      <c r="AC47" s="43">
        <f t="shared" si="31"/>
        <v>0</v>
      </c>
      <c r="AD47" s="48"/>
      <c r="AE47" s="48"/>
      <c r="AF47" s="51">
        <v>9500000</v>
      </c>
      <c r="AG47" s="43">
        <f t="shared" si="25"/>
        <v>9500000</v>
      </c>
      <c r="AH47" s="43">
        <f t="shared" si="26"/>
        <v>9500000</v>
      </c>
      <c r="AI47" s="59">
        <f t="shared" si="27"/>
        <v>1.8888707734031101E-2</v>
      </c>
      <c r="AJ47" s="59">
        <f t="shared" si="28"/>
        <v>8.7330319126143006E-4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outlineLevel="1">
      <c r="A48" s="26">
        <v>4</v>
      </c>
      <c r="B48" s="26"/>
      <c r="C48" s="37" t="s">
        <v>727</v>
      </c>
      <c r="D48" s="68">
        <v>45531</v>
      </c>
      <c r="E48" s="37" t="s">
        <v>149</v>
      </c>
      <c r="F48" s="37" t="s">
        <v>688</v>
      </c>
      <c r="G48" s="33" t="s">
        <v>689</v>
      </c>
      <c r="H48" s="28"/>
      <c r="I48" s="28"/>
      <c r="J48" s="114"/>
      <c r="K48" s="51">
        <v>12881000</v>
      </c>
      <c r="L48" s="27"/>
      <c r="M48" s="48"/>
      <c r="N48" s="48"/>
      <c r="O48" s="48"/>
      <c r="P48" s="27"/>
      <c r="Q48" s="27"/>
      <c r="R48" s="48"/>
      <c r="S48" s="48"/>
      <c r="T48" s="48"/>
      <c r="U48" s="43">
        <f t="shared" si="29"/>
        <v>0</v>
      </c>
      <c r="V48" s="48"/>
      <c r="W48" s="48"/>
      <c r="X48" s="48"/>
      <c r="Y48" s="43">
        <f t="shared" si="30"/>
        <v>0</v>
      </c>
      <c r="Z48" s="48"/>
      <c r="AA48" s="48"/>
      <c r="AB48" s="48"/>
      <c r="AC48" s="43">
        <f t="shared" si="31"/>
        <v>0</v>
      </c>
      <c r="AD48" s="48"/>
      <c r="AE48" s="48"/>
      <c r="AF48" s="51">
        <v>12881000</v>
      </c>
      <c r="AG48" s="43">
        <f t="shared" si="25"/>
        <v>12881000</v>
      </c>
      <c r="AH48" s="43">
        <f t="shared" si="26"/>
        <v>12881000</v>
      </c>
      <c r="AI48" s="59">
        <f t="shared" si="27"/>
        <v>2.5611099402321501E-2</v>
      </c>
      <c r="AJ48" s="59">
        <f t="shared" si="28"/>
        <v>1.1841072006987874E-3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24.95" customHeight="1" outlineLevel="1">
      <c r="A49" s="26">
        <v>5</v>
      </c>
      <c r="B49" s="26"/>
      <c r="C49" s="37" t="s">
        <v>728</v>
      </c>
      <c r="D49" s="68">
        <v>45614</v>
      </c>
      <c r="E49" s="37" t="s">
        <v>152</v>
      </c>
      <c r="F49" s="37" t="s">
        <v>688</v>
      </c>
      <c r="G49" s="33" t="s">
        <v>689</v>
      </c>
      <c r="H49" s="28"/>
      <c r="I49" s="28"/>
      <c r="J49" s="114"/>
      <c r="K49" s="51">
        <v>36492000</v>
      </c>
      <c r="L49" s="27"/>
      <c r="M49" s="48"/>
      <c r="N49" s="48"/>
      <c r="O49" s="48"/>
      <c r="P49" s="27"/>
      <c r="Q49" s="27"/>
      <c r="R49" s="48"/>
      <c r="S49" s="48"/>
      <c r="T49" s="48"/>
      <c r="U49" s="43">
        <f t="shared" si="29"/>
        <v>0</v>
      </c>
      <c r="V49" s="48"/>
      <c r="W49" s="48"/>
      <c r="X49" s="48"/>
      <c r="Y49" s="43">
        <f t="shared" si="30"/>
        <v>0</v>
      </c>
      <c r="Z49" s="48"/>
      <c r="AA49" s="48"/>
      <c r="AB49" s="48"/>
      <c r="AC49" s="43">
        <f t="shared" si="31"/>
        <v>0</v>
      </c>
      <c r="AD49" s="48"/>
      <c r="AE49" s="48"/>
      <c r="AF49" s="51">
        <v>36492000</v>
      </c>
      <c r="AG49" s="43">
        <f t="shared" si="25"/>
        <v>36492000</v>
      </c>
      <c r="AH49" s="43">
        <f t="shared" si="26"/>
        <v>36492000</v>
      </c>
      <c r="AI49" s="59">
        <f t="shared" si="27"/>
        <v>7.2556497118974994E-2</v>
      </c>
      <c r="AJ49" s="59">
        <f t="shared" si="28"/>
        <v>3.354587374264432E-3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>
      <c r="A50" s="26">
        <v>6</v>
      </c>
      <c r="B50" s="26"/>
      <c r="C50" s="37" t="s">
        <v>729</v>
      </c>
      <c r="D50" s="68">
        <v>45531</v>
      </c>
      <c r="E50" s="37" t="s">
        <v>174</v>
      </c>
      <c r="F50" s="37" t="s">
        <v>688</v>
      </c>
      <c r="G50" s="33" t="s">
        <v>689</v>
      </c>
      <c r="H50" s="28"/>
      <c r="I50" s="28"/>
      <c r="J50" s="114"/>
      <c r="K50" s="51">
        <v>12000000</v>
      </c>
      <c r="L50" s="27"/>
      <c r="M50" s="48"/>
      <c r="N50" s="48"/>
      <c r="O50" s="48"/>
      <c r="P50" s="27"/>
      <c r="Q50" s="27"/>
      <c r="R50" s="48"/>
      <c r="S50" s="48"/>
      <c r="T50" s="48"/>
      <c r="U50" s="43">
        <f t="shared" si="29"/>
        <v>0</v>
      </c>
      <c r="V50" s="48"/>
      <c r="W50" s="48"/>
      <c r="X50" s="48"/>
      <c r="Y50" s="43">
        <f t="shared" si="30"/>
        <v>0</v>
      </c>
      <c r="Z50" s="48"/>
      <c r="AA50" s="48"/>
      <c r="AB50" s="48"/>
      <c r="AC50" s="43">
        <f t="shared" si="31"/>
        <v>0</v>
      </c>
      <c r="AD50" s="48"/>
      <c r="AE50" s="48"/>
      <c r="AF50" s="51">
        <v>12000000</v>
      </c>
      <c r="AG50" s="43">
        <f t="shared" si="25"/>
        <v>12000000</v>
      </c>
      <c r="AH50" s="43">
        <f t="shared" si="26"/>
        <v>12000000</v>
      </c>
      <c r="AI50" s="59">
        <f t="shared" si="27"/>
        <v>2.3859420295618199E-2</v>
      </c>
      <c r="AJ50" s="59">
        <f t="shared" si="28"/>
        <v>1.1031198205407537E-3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24.95" customHeight="1" outlineLevel="1">
      <c r="A51" s="26">
        <v>7</v>
      </c>
      <c r="B51" s="26"/>
      <c r="C51" s="37" t="s">
        <v>730</v>
      </c>
      <c r="D51" s="68">
        <v>45531</v>
      </c>
      <c r="E51" s="37" t="s">
        <v>172</v>
      </c>
      <c r="F51" s="37" t="s">
        <v>688</v>
      </c>
      <c r="G51" s="33" t="s">
        <v>689</v>
      </c>
      <c r="H51" s="28"/>
      <c r="I51" s="28"/>
      <c r="J51" s="114"/>
      <c r="K51" s="51">
        <v>34349000</v>
      </c>
      <c r="L51" s="27"/>
      <c r="M51" s="48"/>
      <c r="N51" s="48"/>
      <c r="O51" s="48"/>
      <c r="P51" s="27"/>
      <c r="Q51" s="27"/>
      <c r="R51" s="48"/>
      <c r="S51" s="48"/>
      <c r="T51" s="48"/>
      <c r="U51" s="43">
        <f t="shared" si="29"/>
        <v>0</v>
      </c>
      <c r="V51" s="48"/>
      <c r="W51" s="48"/>
      <c r="X51" s="48"/>
      <c r="Y51" s="43">
        <f t="shared" si="30"/>
        <v>0</v>
      </c>
      <c r="Z51" s="48"/>
      <c r="AA51" s="48"/>
      <c r="AB51" s="48"/>
      <c r="AC51" s="43">
        <f t="shared" si="31"/>
        <v>0</v>
      </c>
      <c r="AD51" s="48"/>
      <c r="AE51" s="48"/>
      <c r="AF51" s="51">
        <v>34349000</v>
      </c>
      <c r="AG51" s="43">
        <f t="shared" si="25"/>
        <v>34349000</v>
      </c>
      <c r="AH51" s="43">
        <f t="shared" si="26"/>
        <v>34349000</v>
      </c>
      <c r="AI51" s="59">
        <f t="shared" si="27"/>
        <v>6.8295602311182493E-2</v>
      </c>
      <c r="AJ51" s="59">
        <f t="shared" si="28"/>
        <v>3.1575885596461959E-3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outlineLevel="1">
      <c r="A52" s="26">
        <v>8</v>
      </c>
      <c r="B52" s="26"/>
      <c r="C52" s="37" t="s">
        <v>731</v>
      </c>
      <c r="D52" s="68">
        <v>45539</v>
      </c>
      <c r="E52" s="37" t="s">
        <v>158</v>
      </c>
      <c r="F52" s="37" t="s">
        <v>688</v>
      </c>
      <c r="G52" s="33" t="s">
        <v>689</v>
      </c>
      <c r="H52" s="28"/>
      <c r="I52" s="28"/>
      <c r="J52" s="114"/>
      <c r="K52" s="51">
        <v>30349000</v>
      </c>
      <c r="L52" s="27"/>
      <c r="M52" s="48"/>
      <c r="N52" s="48"/>
      <c r="O52" s="48"/>
      <c r="P52" s="27"/>
      <c r="Q52" s="27"/>
      <c r="R52" s="48"/>
      <c r="S52" s="48"/>
      <c r="T52" s="48"/>
      <c r="U52" s="43">
        <f t="shared" si="29"/>
        <v>0</v>
      </c>
      <c r="V52" s="48"/>
      <c r="W52" s="48"/>
      <c r="X52" s="48"/>
      <c r="Y52" s="43">
        <f t="shared" si="30"/>
        <v>0</v>
      </c>
      <c r="Z52" s="48"/>
      <c r="AA52" s="48"/>
      <c r="AB52" s="48"/>
      <c r="AC52" s="43">
        <f t="shared" si="31"/>
        <v>0</v>
      </c>
      <c r="AD52" s="48"/>
      <c r="AE52" s="48"/>
      <c r="AF52" s="51">
        <v>30349000</v>
      </c>
      <c r="AG52" s="43">
        <f t="shared" si="25"/>
        <v>30349000</v>
      </c>
      <c r="AH52" s="43">
        <f t="shared" si="26"/>
        <v>30349000</v>
      </c>
      <c r="AI52" s="59">
        <f t="shared" si="27"/>
        <v>6.0342462212643097E-2</v>
      </c>
      <c r="AJ52" s="59">
        <f t="shared" si="28"/>
        <v>2.789881952799278E-3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24.95" customHeight="1" outlineLevel="1">
      <c r="A53" s="26">
        <v>9</v>
      </c>
      <c r="B53" s="26"/>
      <c r="C53" s="37" t="s">
        <v>732</v>
      </c>
      <c r="D53" s="68">
        <v>45539</v>
      </c>
      <c r="E53" s="37" t="s">
        <v>156</v>
      </c>
      <c r="F53" s="37" t="s">
        <v>688</v>
      </c>
      <c r="G53" s="33" t="s">
        <v>689</v>
      </c>
      <c r="H53" s="28"/>
      <c r="I53" s="28"/>
      <c r="J53" s="114"/>
      <c r="K53" s="51">
        <v>45523000</v>
      </c>
      <c r="L53" s="27"/>
      <c r="M53" s="48"/>
      <c r="N53" s="48"/>
      <c r="O53" s="48"/>
      <c r="P53" s="27"/>
      <c r="Q53" s="27"/>
      <c r="R53" s="48"/>
      <c r="S53" s="48"/>
      <c r="T53" s="48"/>
      <c r="U53" s="43">
        <f t="shared" si="29"/>
        <v>0</v>
      </c>
      <c r="V53" s="48"/>
      <c r="W53" s="48"/>
      <c r="X53" s="48"/>
      <c r="Y53" s="43">
        <f t="shared" si="30"/>
        <v>0</v>
      </c>
      <c r="Z53" s="48"/>
      <c r="AA53" s="48"/>
      <c r="AB53" s="48"/>
      <c r="AC53" s="43">
        <f t="shared" si="31"/>
        <v>0</v>
      </c>
      <c r="AD53" s="48"/>
      <c r="AE53" s="48"/>
      <c r="AF53" s="51">
        <v>45523000</v>
      </c>
      <c r="AG53" s="43">
        <f t="shared" si="25"/>
        <v>45523000</v>
      </c>
      <c r="AH53" s="43">
        <f t="shared" si="26"/>
        <v>45523000</v>
      </c>
      <c r="AI53" s="59">
        <f t="shared" si="27"/>
        <v>9.0512699176452299E-2</v>
      </c>
      <c r="AJ53" s="59">
        <f t="shared" si="28"/>
        <v>4.1847769658730615E-3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>
      <c r="A54" s="26">
        <v>10</v>
      </c>
      <c r="B54" s="26"/>
      <c r="C54" s="37" t="s">
        <v>733</v>
      </c>
      <c r="D54" s="68">
        <v>45539</v>
      </c>
      <c r="E54" s="37" t="s">
        <v>168</v>
      </c>
      <c r="F54" s="37" t="s">
        <v>688</v>
      </c>
      <c r="G54" s="33" t="s">
        <v>689</v>
      </c>
      <c r="H54" s="28"/>
      <c r="I54" s="28"/>
      <c r="J54" s="114"/>
      <c r="K54" s="51">
        <v>30055000</v>
      </c>
      <c r="L54" s="27"/>
      <c r="M54" s="48"/>
      <c r="N54" s="48"/>
      <c r="O54" s="48"/>
      <c r="P54" s="27"/>
      <c r="Q54" s="27"/>
      <c r="R54" s="48"/>
      <c r="S54" s="48"/>
      <c r="T54" s="48"/>
      <c r="U54" s="43">
        <f t="shared" si="29"/>
        <v>0</v>
      </c>
      <c r="V54" s="48"/>
      <c r="W54" s="48"/>
      <c r="X54" s="48"/>
      <c r="Y54" s="43">
        <f t="shared" si="30"/>
        <v>0</v>
      </c>
      <c r="Z54" s="48"/>
      <c r="AA54" s="48"/>
      <c r="AB54" s="48"/>
      <c r="AC54" s="43">
        <f t="shared" si="31"/>
        <v>0</v>
      </c>
      <c r="AD54" s="48"/>
      <c r="AE54" s="48"/>
      <c r="AF54" s="51">
        <v>30055000</v>
      </c>
      <c r="AG54" s="43">
        <f t="shared" si="25"/>
        <v>30055000</v>
      </c>
      <c r="AH54" s="43">
        <f t="shared" si="26"/>
        <v>30055000</v>
      </c>
      <c r="AI54" s="59">
        <f t="shared" si="27"/>
        <v>5.9757906415400498E-2</v>
      </c>
      <c r="AJ54" s="59">
        <f t="shared" si="28"/>
        <v>2.7628555171960293E-3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24.95" customHeight="1" outlineLevel="1">
      <c r="A55" s="26">
        <v>11</v>
      </c>
      <c r="B55" s="26"/>
      <c r="C55" s="37" t="s">
        <v>734</v>
      </c>
      <c r="D55" s="68">
        <v>45967</v>
      </c>
      <c r="E55" s="37" t="s">
        <v>735</v>
      </c>
      <c r="F55" s="37" t="s">
        <v>688</v>
      </c>
      <c r="G55" s="33" t="s">
        <v>689</v>
      </c>
      <c r="H55" s="28"/>
      <c r="I55" s="28"/>
      <c r="J55" s="114"/>
      <c r="K55" s="51">
        <v>9500000</v>
      </c>
      <c r="L55" s="27"/>
      <c r="M55" s="48"/>
      <c r="N55" s="48"/>
      <c r="O55" s="48"/>
      <c r="P55" s="27"/>
      <c r="Q55" s="27"/>
      <c r="R55" s="48"/>
      <c r="S55" s="48"/>
      <c r="T55" s="48"/>
      <c r="U55" s="43">
        <f t="shared" si="29"/>
        <v>0</v>
      </c>
      <c r="V55" s="48"/>
      <c r="W55" s="48"/>
      <c r="X55" s="48"/>
      <c r="Y55" s="43">
        <f t="shared" si="30"/>
        <v>0</v>
      </c>
      <c r="Z55" s="48"/>
      <c r="AA55" s="48"/>
      <c r="AB55" s="48"/>
      <c r="AC55" s="43">
        <f t="shared" si="31"/>
        <v>0</v>
      </c>
      <c r="AD55" s="48"/>
      <c r="AE55" s="48"/>
      <c r="AF55" s="51">
        <v>9500000</v>
      </c>
      <c r="AG55" s="43">
        <f t="shared" si="25"/>
        <v>9500000</v>
      </c>
      <c r="AH55" s="43">
        <f t="shared" si="26"/>
        <v>9500000</v>
      </c>
      <c r="AI55" s="59">
        <f t="shared" si="27"/>
        <v>1.8888707734031101E-2</v>
      </c>
      <c r="AJ55" s="59">
        <f t="shared" si="28"/>
        <v>8.7330319126143006E-4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outlineLevel="1">
      <c r="A56" s="26">
        <v>12</v>
      </c>
      <c r="B56" s="26"/>
      <c r="C56" s="37" t="s">
        <v>736</v>
      </c>
      <c r="D56" s="68">
        <v>45967</v>
      </c>
      <c r="E56" s="37" t="s">
        <v>154</v>
      </c>
      <c r="F56" s="37" t="s">
        <v>688</v>
      </c>
      <c r="G56" s="33" t="s">
        <v>689</v>
      </c>
      <c r="H56" s="28"/>
      <c r="I56" s="28"/>
      <c r="J56" s="114"/>
      <c r="K56" s="51">
        <v>12881000</v>
      </c>
      <c r="L56" s="27"/>
      <c r="M56" s="48"/>
      <c r="N56" s="48"/>
      <c r="O56" s="48"/>
      <c r="P56" s="27"/>
      <c r="Q56" s="27"/>
      <c r="R56" s="48"/>
      <c r="S56" s="48"/>
      <c r="T56" s="48"/>
      <c r="U56" s="43">
        <f t="shared" si="29"/>
        <v>0</v>
      </c>
      <c r="V56" s="48"/>
      <c r="W56" s="48"/>
      <c r="X56" s="48"/>
      <c r="Y56" s="43">
        <f t="shared" si="30"/>
        <v>0</v>
      </c>
      <c r="Z56" s="48"/>
      <c r="AA56" s="48"/>
      <c r="AB56" s="48"/>
      <c r="AC56" s="43">
        <f t="shared" si="31"/>
        <v>0</v>
      </c>
      <c r="AD56" s="48"/>
      <c r="AE56" s="48"/>
      <c r="AF56" s="51">
        <v>12881000</v>
      </c>
      <c r="AG56" s="43">
        <f t="shared" si="25"/>
        <v>12881000</v>
      </c>
      <c r="AH56" s="43">
        <f t="shared" si="26"/>
        <v>12881000</v>
      </c>
      <c r="AI56" s="59">
        <f t="shared" si="27"/>
        <v>2.5611099402321501E-2</v>
      </c>
      <c r="AJ56" s="59">
        <f t="shared" si="28"/>
        <v>1.1841072006987874E-3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24.95" customHeight="1" outlineLevel="1">
      <c r="A57" s="26">
        <v>13</v>
      </c>
      <c r="B57" s="26"/>
      <c r="C57" s="37" t="s">
        <v>737</v>
      </c>
      <c r="D57" s="68">
        <v>45526</v>
      </c>
      <c r="E57" s="37" t="s">
        <v>168</v>
      </c>
      <c r="F57" s="37" t="s">
        <v>688</v>
      </c>
      <c r="G57" s="33" t="s">
        <v>689</v>
      </c>
      <c r="H57" s="28"/>
      <c r="I57" s="28"/>
      <c r="J57" s="114"/>
      <c r="K57" s="51">
        <v>13850000</v>
      </c>
      <c r="L57" s="27"/>
      <c r="M57" s="48"/>
      <c r="N57" s="48"/>
      <c r="O57" s="48"/>
      <c r="P57" s="27"/>
      <c r="Q57" s="27"/>
      <c r="R57" s="48"/>
      <c r="S57" s="48"/>
      <c r="T57" s="48"/>
      <c r="U57" s="43">
        <f t="shared" si="29"/>
        <v>0</v>
      </c>
      <c r="V57" s="48"/>
      <c r="W57" s="48"/>
      <c r="X57" s="48"/>
      <c r="Y57" s="43">
        <f t="shared" si="30"/>
        <v>0</v>
      </c>
      <c r="Z57" s="48"/>
      <c r="AA57" s="48"/>
      <c r="AB57" s="48"/>
      <c r="AC57" s="43">
        <f t="shared" si="31"/>
        <v>0</v>
      </c>
      <c r="AD57" s="48">
        <v>13850000</v>
      </c>
      <c r="AE57" s="48"/>
      <c r="AF57" s="48"/>
      <c r="AG57" s="43">
        <f t="shared" si="25"/>
        <v>13850000</v>
      </c>
      <c r="AH57" s="43">
        <f t="shared" si="26"/>
        <v>13850000</v>
      </c>
      <c r="AI57" s="59">
        <f t="shared" si="27"/>
        <v>2.75377475911927E-2</v>
      </c>
      <c r="AJ57" s="59">
        <f t="shared" si="28"/>
        <v>1.2731841262074532E-3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>
      <c r="A58" s="26">
        <v>14</v>
      </c>
      <c r="B58" s="26"/>
      <c r="C58" s="37" t="s">
        <v>738</v>
      </c>
      <c r="D58" s="68">
        <v>45561</v>
      </c>
      <c r="E58" s="37" t="s">
        <v>150</v>
      </c>
      <c r="F58" s="37" t="s">
        <v>688</v>
      </c>
      <c r="G58" s="33" t="s">
        <v>689</v>
      </c>
      <c r="H58" s="28"/>
      <c r="I58" s="28"/>
      <c r="J58" s="114"/>
      <c r="K58" s="51">
        <v>13850000</v>
      </c>
      <c r="L58" s="27"/>
      <c r="M58" s="48"/>
      <c r="N58" s="48"/>
      <c r="O58" s="48"/>
      <c r="P58" s="27"/>
      <c r="Q58" s="27"/>
      <c r="R58" s="48"/>
      <c r="S58" s="48"/>
      <c r="T58" s="48"/>
      <c r="U58" s="43">
        <f t="shared" si="29"/>
        <v>0</v>
      </c>
      <c r="V58" s="48"/>
      <c r="W58" s="48"/>
      <c r="X58" s="48"/>
      <c r="Y58" s="43">
        <f t="shared" si="30"/>
        <v>0</v>
      </c>
      <c r="Z58" s="48"/>
      <c r="AA58" s="48"/>
      <c r="AB58" s="48"/>
      <c r="AC58" s="43">
        <f t="shared" si="31"/>
        <v>0</v>
      </c>
      <c r="AD58" s="48">
        <v>13850000</v>
      </c>
      <c r="AE58" s="48"/>
      <c r="AF58" s="48"/>
      <c r="AG58" s="43">
        <f t="shared" si="25"/>
        <v>13850000</v>
      </c>
      <c r="AH58" s="43">
        <f t="shared" si="26"/>
        <v>13850000</v>
      </c>
      <c r="AI58" s="59">
        <f t="shared" si="27"/>
        <v>2.75377475911927E-2</v>
      </c>
      <c r="AJ58" s="59">
        <f t="shared" si="28"/>
        <v>1.2731841262074532E-3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24.95" customHeight="1" outlineLevel="1">
      <c r="A59" s="26">
        <v>15</v>
      </c>
      <c r="B59" s="26"/>
      <c r="C59" s="37" t="s">
        <v>739</v>
      </c>
      <c r="D59" s="68">
        <v>45539</v>
      </c>
      <c r="E59" s="37" t="s">
        <v>160</v>
      </c>
      <c r="F59" s="37" t="s">
        <v>688</v>
      </c>
      <c r="G59" s="33" t="s">
        <v>689</v>
      </c>
      <c r="H59" s="28"/>
      <c r="I59" s="28"/>
      <c r="J59" s="114"/>
      <c r="K59" s="51">
        <v>13850000</v>
      </c>
      <c r="L59" s="27"/>
      <c r="M59" s="48"/>
      <c r="N59" s="48"/>
      <c r="O59" s="48"/>
      <c r="P59" s="27"/>
      <c r="Q59" s="27"/>
      <c r="R59" s="48"/>
      <c r="S59" s="48"/>
      <c r="T59" s="48"/>
      <c r="U59" s="43">
        <f t="shared" si="29"/>
        <v>0</v>
      </c>
      <c r="V59" s="48"/>
      <c r="W59" s="48"/>
      <c r="X59" s="48"/>
      <c r="Y59" s="43">
        <f t="shared" si="30"/>
        <v>0</v>
      </c>
      <c r="Z59" s="48"/>
      <c r="AA59" s="48"/>
      <c r="AB59" s="48"/>
      <c r="AC59" s="43">
        <f t="shared" si="31"/>
        <v>0</v>
      </c>
      <c r="AD59" s="48"/>
      <c r="AE59" s="51">
        <v>13850000</v>
      </c>
      <c r="AF59" s="48"/>
      <c r="AG59" s="43">
        <f t="shared" si="25"/>
        <v>13850000</v>
      </c>
      <c r="AH59" s="43">
        <f t="shared" si="26"/>
        <v>13850000</v>
      </c>
      <c r="AI59" s="59">
        <f t="shared" si="27"/>
        <v>2.75377475911927E-2</v>
      </c>
      <c r="AJ59" s="59">
        <f t="shared" si="28"/>
        <v>1.2731841262074532E-3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outlineLevel="1">
      <c r="A60" s="26">
        <v>16</v>
      </c>
      <c r="B60" s="26"/>
      <c r="C60" s="37" t="s">
        <v>740</v>
      </c>
      <c r="D60" s="68">
        <v>45526</v>
      </c>
      <c r="E60" s="37" t="s">
        <v>735</v>
      </c>
      <c r="F60" s="37" t="s">
        <v>688</v>
      </c>
      <c r="G60" s="33" t="s">
        <v>689</v>
      </c>
      <c r="H60" s="28"/>
      <c r="I60" s="28"/>
      <c r="J60" s="114"/>
      <c r="K60" s="51">
        <v>11871000</v>
      </c>
      <c r="L60" s="27"/>
      <c r="M60" s="48"/>
      <c r="N60" s="48"/>
      <c r="O60" s="48"/>
      <c r="P60" s="27"/>
      <c r="Q60" s="27"/>
      <c r="R60" s="48"/>
      <c r="S60" s="48"/>
      <c r="T60" s="48"/>
      <c r="U60" s="43">
        <f t="shared" si="29"/>
        <v>0</v>
      </c>
      <c r="V60" s="48"/>
      <c r="W60" s="48"/>
      <c r="X60" s="48"/>
      <c r="Y60" s="43">
        <f t="shared" si="30"/>
        <v>0</v>
      </c>
      <c r="Z60" s="48"/>
      <c r="AA60" s="48"/>
      <c r="AB60" s="48"/>
      <c r="AC60" s="43">
        <f t="shared" si="31"/>
        <v>0</v>
      </c>
      <c r="AD60" s="48"/>
      <c r="AE60" s="51">
        <v>11871000</v>
      </c>
      <c r="AF60" s="48"/>
      <c r="AG60" s="43">
        <f t="shared" si="25"/>
        <v>11871000</v>
      </c>
      <c r="AH60" s="43">
        <f t="shared" si="26"/>
        <v>11871000</v>
      </c>
      <c r="AI60" s="59">
        <f t="shared" si="27"/>
        <v>2.36029315274403E-2</v>
      </c>
      <c r="AJ60" s="59">
        <f t="shared" si="28"/>
        <v>1.0912612824699407E-3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24.95" customHeight="1" outlineLevel="1">
      <c r="A61" s="26">
        <v>17</v>
      </c>
      <c r="B61" s="26"/>
      <c r="C61" s="37" t="s">
        <v>741</v>
      </c>
      <c r="D61" s="68">
        <v>45526</v>
      </c>
      <c r="E61" s="37" t="s">
        <v>152</v>
      </c>
      <c r="F61" s="37" t="s">
        <v>688</v>
      </c>
      <c r="G61" s="33" t="s">
        <v>689</v>
      </c>
      <c r="H61" s="28"/>
      <c r="I61" s="28"/>
      <c r="J61" s="114"/>
      <c r="K61" s="51">
        <v>28963000</v>
      </c>
      <c r="L61" s="27"/>
      <c r="M61" s="48"/>
      <c r="N61" s="48"/>
      <c r="O61" s="48"/>
      <c r="P61" s="27"/>
      <c r="Q61" s="27"/>
      <c r="R61" s="48"/>
      <c r="S61" s="48"/>
      <c r="T61" s="48"/>
      <c r="U61" s="43">
        <f t="shared" si="29"/>
        <v>0</v>
      </c>
      <c r="V61" s="48"/>
      <c r="W61" s="48"/>
      <c r="X61" s="48"/>
      <c r="Y61" s="43">
        <f t="shared" si="30"/>
        <v>0</v>
      </c>
      <c r="Z61" s="48"/>
      <c r="AA61" s="48"/>
      <c r="AB61" s="48"/>
      <c r="AC61" s="43">
        <f t="shared" si="31"/>
        <v>0</v>
      </c>
      <c r="AD61" s="51">
        <v>28963000</v>
      </c>
      <c r="AE61" s="48"/>
      <c r="AF61" s="48"/>
      <c r="AG61" s="43">
        <f t="shared" si="25"/>
        <v>28963000</v>
      </c>
      <c r="AH61" s="43">
        <f t="shared" si="26"/>
        <v>28963000</v>
      </c>
      <c r="AI61" s="59">
        <f t="shared" si="27"/>
        <v>5.7586699168499199E-2</v>
      </c>
      <c r="AJ61" s="59">
        <f t="shared" si="28"/>
        <v>2.6624716135268209E-3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>
      <c r="A62" s="26">
        <v>18</v>
      </c>
      <c r="B62" s="26"/>
      <c r="C62" s="37" t="s">
        <v>742</v>
      </c>
      <c r="D62" s="68">
        <v>45560</v>
      </c>
      <c r="E62" s="37" t="s">
        <v>164</v>
      </c>
      <c r="F62" s="37" t="s">
        <v>688</v>
      </c>
      <c r="G62" s="33" t="s">
        <v>689</v>
      </c>
      <c r="H62" s="28"/>
      <c r="I62" s="28"/>
      <c r="J62" s="114"/>
      <c r="K62" s="51">
        <v>11871000</v>
      </c>
      <c r="L62" s="27"/>
      <c r="M62" s="48"/>
      <c r="N62" s="48"/>
      <c r="O62" s="48"/>
      <c r="P62" s="27"/>
      <c r="Q62" s="27"/>
      <c r="R62" s="48"/>
      <c r="S62" s="48"/>
      <c r="T62" s="48"/>
      <c r="U62" s="43">
        <f t="shared" si="29"/>
        <v>0</v>
      </c>
      <c r="V62" s="48"/>
      <c r="W62" s="48"/>
      <c r="X62" s="48"/>
      <c r="Y62" s="43">
        <f t="shared" si="30"/>
        <v>0</v>
      </c>
      <c r="Z62" s="48"/>
      <c r="AA62" s="48"/>
      <c r="AB62" s="48"/>
      <c r="AC62" s="43">
        <f t="shared" si="31"/>
        <v>0</v>
      </c>
      <c r="AD62" s="51">
        <v>11871000</v>
      </c>
      <c r="AE62" s="48"/>
      <c r="AF62" s="48"/>
      <c r="AG62" s="43">
        <f t="shared" si="25"/>
        <v>11871000</v>
      </c>
      <c r="AH62" s="43">
        <f t="shared" si="26"/>
        <v>11871000</v>
      </c>
      <c r="AI62" s="59">
        <f t="shared" si="27"/>
        <v>2.36029315274403E-2</v>
      </c>
      <c r="AJ62" s="59">
        <f t="shared" si="28"/>
        <v>1.0912612824699407E-3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24.95" customHeight="1" outlineLevel="1">
      <c r="A63" s="26">
        <v>19</v>
      </c>
      <c r="B63" s="26"/>
      <c r="C63" s="37" t="s">
        <v>743</v>
      </c>
      <c r="D63" s="68">
        <v>45560</v>
      </c>
      <c r="E63" s="37" t="s">
        <v>156</v>
      </c>
      <c r="F63" s="37" t="s">
        <v>688</v>
      </c>
      <c r="G63" s="33" t="s">
        <v>689</v>
      </c>
      <c r="H63" s="28"/>
      <c r="I63" s="28"/>
      <c r="J63" s="114"/>
      <c r="K63" s="51">
        <v>31549000</v>
      </c>
      <c r="L63" s="27"/>
      <c r="M63" s="48"/>
      <c r="N63" s="48"/>
      <c r="O63" s="48"/>
      <c r="P63" s="27"/>
      <c r="Q63" s="27"/>
      <c r="R63" s="48"/>
      <c r="S63" s="48"/>
      <c r="T63" s="48"/>
      <c r="U63" s="43">
        <f t="shared" si="29"/>
        <v>0</v>
      </c>
      <c r="V63" s="48"/>
      <c r="W63" s="48"/>
      <c r="X63" s="48"/>
      <c r="Y63" s="43">
        <f t="shared" si="30"/>
        <v>0</v>
      </c>
      <c r="Z63" s="48"/>
      <c r="AA63" s="48"/>
      <c r="AB63" s="48"/>
      <c r="AC63" s="43">
        <f t="shared" si="31"/>
        <v>0</v>
      </c>
      <c r="AD63" s="51">
        <v>31549000</v>
      </c>
      <c r="AE63" s="48"/>
      <c r="AF63" s="48"/>
      <c r="AG63" s="43">
        <f t="shared" si="25"/>
        <v>31549000</v>
      </c>
      <c r="AH63" s="43">
        <f t="shared" si="26"/>
        <v>31549000</v>
      </c>
      <c r="AI63" s="59">
        <f t="shared" si="27"/>
        <v>6.2728404242204897E-2</v>
      </c>
      <c r="AJ63" s="59">
        <f t="shared" si="28"/>
        <v>2.9001939348533533E-3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outlineLevel="1">
      <c r="A64" s="26">
        <v>20</v>
      </c>
      <c r="B64" s="26"/>
      <c r="C64" s="37" t="s">
        <v>744</v>
      </c>
      <c r="D64" s="68">
        <v>45580</v>
      </c>
      <c r="E64" s="37" t="s">
        <v>154</v>
      </c>
      <c r="F64" s="37" t="s">
        <v>688</v>
      </c>
      <c r="G64" s="33" t="s">
        <v>689</v>
      </c>
      <c r="H64" s="28"/>
      <c r="I64" s="28"/>
      <c r="J64" s="114"/>
      <c r="K64" s="51">
        <v>11871000</v>
      </c>
      <c r="L64" s="27"/>
      <c r="M64" s="48"/>
      <c r="N64" s="48"/>
      <c r="O64" s="48"/>
      <c r="P64" s="27"/>
      <c r="Q64" s="27"/>
      <c r="R64" s="48"/>
      <c r="S64" s="48"/>
      <c r="T64" s="48"/>
      <c r="U64" s="43">
        <f t="shared" si="29"/>
        <v>0</v>
      </c>
      <c r="V64" s="48"/>
      <c r="W64" s="48"/>
      <c r="X64" s="48"/>
      <c r="Y64" s="43">
        <f t="shared" si="30"/>
        <v>0</v>
      </c>
      <c r="Z64" s="48"/>
      <c r="AA64" s="48"/>
      <c r="AB64" s="48"/>
      <c r="AC64" s="43">
        <f t="shared" si="31"/>
        <v>0</v>
      </c>
      <c r="AD64" s="51">
        <v>11871000</v>
      </c>
      <c r="AE64" s="48"/>
      <c r="AF64" s="48"/>
      <c r="AG64" s="43">
        <f t="shared" si="25"/>
        <v>11871000</v>
      </c>
      <c r="AH64" s="43">
        <f t="shared" si="26"/>
        <v>11871000</v>
      </c>
      <c r="AI64" s="59">
        <f t="shared" si="27"/>
        <v>2.36029315274403E-2</v>
      </c>
      <c r="AJ64" s="59">
        <f t="shared" si="28"/>
        <v>1.0912612824699407E-3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24.95" customHeight="1" outlineLevel="1">
      <c r="A65" s="26">
        <v>21</v>
      </c>
      <c r="B65" s="26"/>
      <c r="C65" s="37" t="s">
        <v>745</v>
      </c>
      <c r="D65" s="68">
        <v>45526</v>
      </c>
      <c r="E65" s="37" t="s">
        <v>158</v>
      </c>
      <c r="F65" s="37" t="s">
        <v>688</v>
      </c>
      <c r="G65" s="33" t="s">
        <v>689</v>
      </c>
      <c r="H65" s="28"/>
      <c r="I65" s="28"/>
      <c r="J65" s="114"/>
      <c r="K65" s="51">
        <v>28044000</v>
      </c>
      <c r="L65" s="27"/>
      <c r="M65" s="48"/>
      <c r="N65" s="48"/>
      <c r="O65" s="48"/>
      <c r="P65" s="27"/>
      <c r="Q65" s="27"/>
      <c r="R65" s="48"/>
      <c r="S65" s="48"/>
      <c r="T65" s="48"/>
      <c r="U65" s="43">
        <f t="shared" si="29"/>
        <v>0</v>
      </c>
      <c r="V65" s="48"/>
      <c r="W65" s="48"/>
      <c r="X65" s="48"/>
      <c r="Y65" s="43">
        <f t="shared" si="30"/>
        <v>0</v>
      </c>
      <c r="Z65" s="48"/>
      <c r="AA65" s="48"/>
      <c r="AB65" s="48"/>
      <c r="AC65" s="43">
        <f t="shared" si="31"/>
        <v>0</v>
      </c>
      <c r="AD65" s="51">
        <v>28044000</v>
      </c>
      <c r="AE65" s="48"/>
      <c r="AF65" s="48"/>
      <c r="AG65" s="43">
        <f t="shared" si="25"/>
        <v>28044000</v>
      </c>
      <c r="AH65" s="43">
        <f t="shared" si="26"/>
        <v>28044000</v>
      </c>
      <c r="AI65" s="59">
        <f t="shared" si="27"/>
        <v>5.5759465230859798E-2</v>
      </c>
      <c r="AJ65" s="59">
        <f t="shared" si="28"/>
        <v>2.5779910206037413E-3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>
      <c r="A66" s="26">
        <v>22</v>
      </c>
      <c r="B66" s="26"/>
      <c r="C66" s="37" t="s">
        <v>746</v>
      </c>
      <c r="D66" s="68">
        <v>45526</v>
      </c>
      <c r="E66" s="37" t="s">
        <v>172</v>
      </c>
      <c r="F66" s="37" t="s">
        <v>688</v>
      </c>
      <c r="G66" s="33" t="s">
        <v>689</v>
      </c>
      <c r="H66" s="28"/>
      <c r="I66" s="28"/>
      <c r="J66" s="114"/>
      <c r="K66" s="51">
        <v>15828000</v>
      </c>
      <c r="L66" s="27"/>
      <c r="M66" s="48"/>
      <c r="N66" s="48"/>
      <c r="O66" s="48"/>
      <c r="P66" s="27"/>
      <c r="Q66" s="27"/>
      <c r="R66" s="48"/>
      <c r="S66" s="48"/>
      <c r="T66" s="48"/>
      <c r="U66" s="43">
        <f t="shared" si="29"/>
        <v>0</v>
      </c>
      <c r="V66" s="48"/>
      <c r="W66" s="48"/>
      <c r="X66" s="48"/>
      <c r="Y66" s="43">
        <f t="shared" si="30"/>
        <v>0</v>
      </c>
      <c r="Z66" s="48"/>
      <c r="AA66" s="48"/>
      <c r="AB66" s="48"/>
      <c r="AC66" s="43">
        <f t="shared" si="31"/>
        <v>0</v>
      </c>
      <c r="AD66" s="51">
        <v>15828000</v>
      </c>
      <c r="AE66" s="48"/>
      <c r="AF66" s="48"/>
      <c r="AG66" s="43">
        <f t="shared" si="25"/>
        <v>15828000</v>
      </c>
      <c r="AH66" s="43">
        <f t="shared" si="26"/>
        <v>15828000</v>
      </c>
      <c r="AI66" s="59">
        <f t="shared" si="27"/>
        <v>3.14705753699204E-2</v>
      </c>
      <c r="AJ66" s="59">
        <f t="shared" si="28"/>
        <v>1.4550150432932542E-3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24.95" customHeight="1" outlineLevel="1">
      <c r="A67" s="26">
        <v>23</v>
      </c>
      <c r="B67" s="26"/>
      <c r="C67" s="37" t="s">
        <v>747</v>
      </c>
      <c r="D67" s="68">
        <v>45538</v>
      </c>
      <c r="E67" s="37" t="s">
        <v>748</v>
      </c>
      <c r="F67" s="37" t="s">
        <v>688</v>
      </c>
      <c r="G67" s="33" t="s">
        <v>689</v>
      </c>
      <c r="H67" s="28"/>
      <c r="I67" s="28"/>
      <c r="J67" s="114"/>
      <c r="K67" s="51">
        <v>7914000</v>
      </c>
      <c r="L67" s="27"/>
      <c r="M67" s="48"/>
      <c r="N67" s="48"/>
      <c r="O67" s="48"/>
      <c r="P67" s="27"/>
      <c r="Q67" s="27"/>
      <c r="R67" s="48"/>
      <c r="S67" s="48"/>
      <c r="T67" s="48"/>
      <c r="U67" s="43">
        <f t="shared" si="29"/>
        <v>0</v>
      </c>
      <c r="V67" s="48"/>
      <c r="W67" s="48"/>
      <c r="X67" s="48"/>
      <c r="Y67" s="43">
        <f t="shared" si="30"/>
        <v>0</v>
      </c>
      <c r="Z67" s="48"/>
      <c r="AA67" s="48"/>
      <c r="AB67" s="48"/>
      <c r="AC67" s="43">
        <f t="shared" si="31"/>
        <v>0</v>
      </c>
      <c r="AD67" s="51">
        <v>7914000</v>
      </c>
      <c r="AE67" s="48"/>
      <c r="AF67" s="48"/>
      <c r="AG67" s="43">
        <f t="shared" si="25"/>
        <v>7914000</v>
      </c>
      <c r="AH67" s="43">
        <f t="shared" si="26"/>
        <v>7914000</v>
      </c>
      <c r="AI67" s="59">
        <f t="shared" si="27"/>
        <v>1.57352876849602E-2</v>
      </c>
      <c r="AJ67" s="59">
        <f t="shared" si="28"/>
        <v>7.2750752164662711E-4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outlineLevel="1">
      <c r="A68" s="26">
        <v>24</v>
      </c>
      <c r="B68" s="26"/>
      <c r="C68" s="37" t="s">
        <v>749</v>
      </c>
      <c r="D68" s="68">
        <v>45526</v>
      </c>
      <c r="E68" s="37" t="s">
        <v>166</v>
      </c>
      <c r="F68" s="37" t="s">
        <v>688</v>
      </c>
      <c r="G68" s="33" t="s">
        <v>689</v>
      </c>
      <c r="H68" s="28"/>
      <c r="I68" s="28"/>
      <c r="J68" s="114"/>
      <c r="K68" s="51">
        <v>14581000</v>
      </c>
      <c r="L68" s="27"/>
      <c r="M68" s="48"/>
      <c r="N68" s="48"/>
      <c r="O68" s="48"/>
      <c r="P68" s="27"/>
      <c r="Q68" s="27"/>
      <c r="R68" s="48"/>
      <c r="S68" s="48"/>
      <c r="T68" s="48"/>
      <c r="U68" s="43">
        <f t="shared" si="29"/>
        <v>0</v>
      </c>
      <c r="V68" s="48"/>
      <c r="W68" s="48"/>
      <c r="X68" s="48"/>
      <c r="Y68" s="43">
        <f t="shared" si="30"/>
        <v>0</v>
      </c>
      <c r="Z68" s="48"/>
      <c r="AA68" s="48"/>
      <c r="AB68" s="48"/>
      <c r="AC68" s="43">
        <f t="shared" si="31"/>
        <v>0</v>
      </c>
      <c r="AD68" s="51">
        <v>14581000</v>
      </c>
      <c r="AE68" s="48"/>
      <c r="AF68" s="48"/>
      <c r="AG68" s="43">
        <f t="shared" si="25"/>
        <v>14581000</v>
      </c>
      <c r="AH68" s="43">
        <f t="shared" si="26"/>
        <v>14581000</v>
      </c>
      <c r="AI68" s="59">
        <f t="shared" si="27"/>
        <v>2.8991183944200801E-2</v>
      </c>
      <c r="AJ68" s="59">
        <f t="shared" si="28"/>
        <v>1.3403825086087276E-3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24.95" customHeight="1" outlineLevel="1">
      <c r="A69" s="26">
        <v>25</v>
      </c>
      <c r="B69" s="26"/>
      <c r="C69" s="37" t="s">
        <v>750</v>
      </c>
      <c r="D69" s="68">
        <v>45587</v>
      </c>
      <c r="E69" s="37" t="s">
        <v>174</v>
      </c>
      <c r="F69" s="37" t="s">
        <v>688</v>
      </c>
      <c r="G69" s="33" t="s">
        <v>689</v>
      </c>
      <c r="H69" s="28"/>
      <c r="I69" s="28"/>
      <c r="J69" s="114"/>
      <c r="K69" s="51">
        <v>9721000</v>
      </c>
      <c r="L69" s="27"/>
      <c r="M69" s="48"/>
      <c r="N69" s="48"/>
      <c r="O69" s="48"/>
      <c r="P69" s="27"/>
      <c r="Q69" s="27"/>
      <c r="R69" s="48"/>
      <c r="S69" s="48"/>
      <c r="T69" s="48"/>
      <c r="U69" s="43">
        <f t="shared" si="29"/>
        <v>0</v>
      </c>
      <c r="V69" s="48"/>
      <c r="W69" s="48"/>
      <c r="X69" s="48"/>
      <c r="Y69" s="43">
        <f t="shared" si="30"/>
        <v>0</v>
      </c>
      <c r="Z69" s="48"/>
      <c r="AA69" s="48"/>
      <c r="AB69" s="48"/>
      <c r="AC69" s="43">
        <f t="shared" si="31"/>
        <v>0</v>
      </c>
      <c r="AD69" s="51">
        <v>9721000</v>
      </c>
      <c r="AE69" s="48"/>
      <c r="AF69" s="48"/>
      <c r="AG69" s="43">
        <f t="shared" si="25"/>
        <v>9721000</v>
      </c>
      <c r="AH69" s="43">
        <f t="shared" si="26"/>
        <v>9721000</v>
      </c>
      <c r="AI69" s="59">
        <f t="shared" si="27"/>
        <v>1.9328118724475402E-2</v>
      </c>
      <c r="AJ69" s="59">
        <f t="shared" si="28"/>
        <v>8.9361898128972233E-4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>
      <c r="A70" s="26">
        <v>26</v>
      </c>
      <c r="B70" s="26"/>
      <c r="C70" s="37" t="s">
        <v>751</v>
      </c>
      <c r="D70" s="68">
        <v>45533</v>
      </c>
      <c r="E70" s="37" t="s">
        <v>149</v>
      </c>
      <c r="F70" s="37" t="s">
        <v>688</v>
      </c>
      <c r="G70" s="33" t="s">
        <v>689</v>
      </c>
      <c r="H70" s="28"/>
      <c r="I70" s="28"/>
      <c r="J70" s="114"/>
      <c r="K70" s="51">
        <v>13850000</v>
      </c>
      <c r="L70" s="27"/>
      <c r="M70" s="48"/>
      <c r="N70" s="48"/>
      <c r="O70" s="48"/>
      <c r="P70" s="27"/>
      <c r="Q70" s="27"/>
      <c r="R70" s="48"/>
      <c r="S70" s="48"/>
      <c r="T70" s="48"/>
      <c r="U70" s="43">
        <f t="shared" si="29"/>
        <v>0</v>
      </c>
      <c r="V70" s="48"/>
      <c r="W70" s="48"/>
      <c r="X70" s="48"/>
      <c r="Y70" s="43">
        <f t="shared" si="30"/>
        <v>0</v>
      </c>
      <c r="Z70" s="48"/>
      <c r="AA70" s="48"/>
      <c r="AB70" s="48"/>
      <c r="AC70" s="43">
        <f t="shared" si="31"/>
        <v>0</v>
      </c>
      <c r="AD70" s="51">
        <v>13850000</v>
      </c>
      <c r="AE70" s="48"/>
      <c r="AF70" s="48"/>
      <c r="AG70" s="43">
        <f t="shared" si="25"/>
        <v>13850000</v>
      </c>
      <c r="AH70" s="43">
        <f t="shared" si="26"/>
        <v>13850000</v>
      </c>
      <c r="AI70" s="59">
        <f t="shared" si="27"/>
        <v>2.75377475911927E-2</v>
      </c>
      <c r="AJ70" s="59">
        <f t="shared" si="28"/>
        <v>1.2731841262074532E-3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24.95" customHeight="1" outlineLevel="1">
      <c r="A71" s="26">
        <v>27</v>
      </c>
      <c r="B71" s="26"/>
      <c r="C71" s="37" t="s">
        <v>455</v>
      </c>
      <c r="D71" s="68">
        <v>45967</v>
      </c>
      <c r="E71" s="37" t="s">
        <v>166</v>
      </c>
      <c r="F71" s="37" t="s">
        <v>688</v>
      </c>
      <c r="G71" s="33" t="s">
        <v>689</v>
      </c>
      <c r="H71" s="28"/>
      <c r="I71" s="28"/>
      <c r="J71" s="114"/>
      <c r="K71" s="51">
        <v>15881000</v>
      </c>
      <c r="L71" s="27"/>
      <c r="M71" s="48"/>
      <c r="N71" s="48"/>
      <c r="O71" s="48"/>
      <c r="P71" s="27"/>
      <c r="Q71" s="27"/>
      <c r="R71" s="48"/>
      <c r="S71" s="48"/>
      <c r="T71" s="48"/>
      <c r="U71" s="43">
        <f t="shared" si="29"/>
        <v>0</v>
      </c>
      <c r="V71" s="48"/>
      <c r="W71" s="48"/>
      <c r="X71" s="48"/>
      <c r="Y71" s="43">
        <f t="shared" si="30"/>
        <v>0</v>
      </c>
      <c r="Z71" s="48"/>
      <c r="AA71" s="48"/>
      <c r="AB71" s="48"/>
      <c r="AC71" s="43">
        <f t="shared" si="31"/>
        <v>0</v>
      </c>
      <c r="AD71" s="48"/>
      <c r="AE71" s="48"/>
      <c r="AF71" s="51">
        <v>15881000</v>
      </c>
      <c r="AG71" s="43">
        <f t="shared" si="25"/>
        <v>15881000</v>
      </c>
      <c r="AH71" s="43">
        <f t="shared" si="26"/>
        <v>15881000</v>
      </c>
      <c r="AI71" s="59">
        <f t="shared" si="27"/>
        <v>3.1575954476226097E-2</v>
      </c>
      <c r="AJ71" s="59">
        <f t="shared" si="28"/>
        <v>1.4598871558339759E-3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19" customFormat="1" ht="24.95" customHeight="1">
      <c r="A72" s="117" t="s">
        <v>53</v>
      </c>
      <c r="B72" s="117"/>
      <c r="C72" s="117"/>
      <c r="D72" s="117"/>
      <c r="E72" s="117"/>
      <c r="F72" s="117"/>
      <c r="G72" s="117"/>
      <c r="H72" s="117"/>
      <c r="I72" s="117"/>
      <c r="J72" s="49">
        <f>J44</f>
        <v>502946000</v>
      </c>
      <c r="K72" s="49">
        <f>SUM(K45:K71)</f>
        <v>502946000</v>
      </c>
      <c r="L72" s="29"/>
      <c r="M72" s="49">
        <f>SUM(M45:M71)</f>
        <v>0</v>
      </c>
      <c r="N72" s="49">
        <f>SUM(N45:N71)</f>
        <v>0</v>
      </c>
      <c r="O72" s="49">
        <f>SUM(O45:O71)</f>
        <v>0</v>
      </c>
      <c r="P72" s="50"/>
      <c r="Q72" s="56"/>
      <c r="R72" s="49">
        <f t="shared" ref="R72:AH72" si="32">SUM(R45:R71)</f>
        <v>0</v>
      </c>
      <c r="S72" s="49">
        <f t="shared" si="32"/>
        <v>0</v>
      </c>
      <c r="T72" s="49">
        <f t="shared" si="32"/>
        <v>0</v>
      </c>
      <c r="U72" s="49">
        <f t="shared" si="32"/>
        <v>0</v>
      </c>
      <c r="V72" s="49">
        <f t="shared" si="32"/>
        <v>13041000</v>
      </c>
      <c r="W72" s="49">
        <f t="shared" si="32"/>
        <v>0</v>
      </c>
      <c r="X72" s="49">
        <f t="shared" si="32"/>
        <v>0</v>
      </c>
      <c r="Y72" s="49">
        <f t="shared" si="32"/>
        <v>13041000</v>
      </c>
      <c r="Z72" s="49">
        <f t="shared" si="32"/>
        <v>0</v>
      </c>
      <c r="AA72" s="49">
        <f t="shared" si="32"/>
        <v>0</v>
      </c>
      <c r="AB72" s="49">
        <f t="shared" si="32"/>
        <v>0</v>
      </c>
      <c r="AC72" s="49">
        <f t="shared" si="32"/>
        <v>0</v>
      </c>
      <c r="AD72" s="49">
        <f t="shared" si="32"/>
        <v>201892000</v>
      </c>
      <c r="AE72" s="49">
        <f t="shared" si="32"/>
        <v>25721000</v>
      </c>
      <c r="AF72" s="49">
        <f t="shared" si="32"/>
        <v>262292000</v>
      </c>
      <c r="AG72" s="49">
        <f t="shared" si="32"/>
        <v>489905000</v>
      </c>
      <c r="AH72" s="49">
        <f t="shared" si="32"/>
        <v>502946000</v>
      </c>
      <c r="AI72" s="61">
        <f>IF(ISERROR(AH72/J72),0,AH72/J72)</f>
        <v>1</v>
      </c>
      <c r="AJ72" s="61">
        <f>IF(ISERROR(AH72/$AH$625),0,AH72/$AH$625)</f>
        <v>4.6234141771807492E-2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24.95" customHeight="1">
      <c r="A73" s="143" t="s">
        <v>54</v>
      </c>
      <c r="B73" s="143"/>
      <c r="C73" s="143"/>
      <c r="D73" s="143"/>
      <c r="E73" s="143"/>
      <c r="F73" s="23"/>
      <c r="G73" s="24"/>
      <c r="H73" s="25"/>
      <c r="I73" s="25"/>
      <c r="J73" s="113">
        <v>782670000</v>
      </c>
      <c r="K73" s="43"/>
      <c r="L73" s="44"/>
      <c r="M73" s="45"/>
      <c r="N73" s="45"/>
      <c r="O73" s="45"/>
      <c r="P73" s="24"/>
      <c r="Q73" s="55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57"/>
      <c r="AJ73" s="58"/>
    </row>
    <row r="74" spans="1:106" ht="24.95" customHeight="1">
      <c r="A74" s="26">
        <v>1</v>
      </c>
      <c r="B74" s="26"/>
      <c r="C74" s="69" t="s">
        <v>752</v>
      </c>
      <c r="D74" s="40">
        <v>45343</v>
      </c>
      <c r="E74" s="75" t="s">
        <v>204</v>
      </c>
      <c r="F74" s="69" t="s">
        <v>688</v>
      </c>
      <c r="G74" s="33" t="s">
        <v>689</v>
      </c>
      <c r="H74" s="25"/>
      <c r="I74" s="25"/>
      <c r="J74" s="114"/>
      <c r="K74" s="9">
        <v>13681000</v>
      </c>
      <c r="L74" s="44"/>
      <c r="M74" s="45"/>
      <c r="N74" s="45"/>
      <c r="O74" s="45"/>
      <c r="P74" s="24"/>
      <c r="Q74" s="55"/>
      <c r="R74" s="43"/>
      <c r="S74" s="43"/>
      <c r="T74" s="43"/>
      <c r="U74" s="43"/>
      <c r="V74" s="9">
        <v>13681000</v>
      </c>
      <c r="W74" s="43"/>
      <c r="X74" s="43"/>
      <c r="Y74" s="43">
        <f t="shared" ref="Y74:Y90" si="33">SUM(V74:X74)</f>
        <v>13681000</v>
      </c>
      <c r="Z74" s="43"/>
      <c r="AA74" s="43"/>
      <c r="AB74" s="43"/>
      <c r="AC74" s="43">
        <f t="shared" ref="AC74:AC90" si="34">SUM(Z74:AB74)</f>
        <v>0</v>
      </c>
      <c r="AD74" s="48"/>
      <c r="AE74" s="48">
        <v>0</v>
      </c>
      <c r="AF74" s="48">
        <v>0</v>
      </c>
      <c r="AG74" s="43">
        <f t="shared" ref="AG74:AG90" si="35">SUM(AD74:AF74)</f>
        <v>0</v>
      </c>
      <c r="AH74" s="43">
        <f t="shared" ref="AH74:AH90" si="36">SUM(U74,Y74,AC74,AG74)</f>
        <v>13681000</v>
      </c>
      <c r="AI74" s="59">
        <f>IF(ISERROR(AH73/$J$73),0,AH74/$J$73)</f>
        <v>1.7479908518277201E-2</v>
      </c>
      <c r="AJ74" s="59">
        <f t="shared" ref="AJ74:AJ118" si="37">IF(ISERROR(AH74/$AH$625),"-",AH74/$AH$625)</f>
        <v>1.2576485220681709E-3</v>
      </c>
    </row>
    <row r="75" spans="1:106" ht="24.95" customHeight="1">
      <c r="A75" s="26">
        <v>2</v>
      </c>
      <c r="B75" s="26"/>
      <c r="C75" s="69" t="s">
        <v>753</v>
      </c>
      <c r="D75" s="40">
        <v>45336</v>
      </c>
      <c r="E75" s="75" t="s">
        <v>754</v>
      </c>
      <c r="F75" s="69" t="s">
        <v>688</v>
      </c>
      <c r="G75" s="33" t="s">
        <v>689</v>
      </c>
      <c r="H75" s="25"/>
      <c r="I75" s="25"/>
      <c r="J75" s="114"/>
      <c r="K75" s="9">
        <v>7723000</v>
      </c>
      <c r="L75" s="44"/>
      <c r="M75" s="45"/>
      <c r="N75" s="45"/>
      <c r="O75" s="45"/>
      <c r="P75" s="24"/>
      <c r="Q75" s="55"/>
      <c r="R75" s="43"/>
      <c r="S75" s="43"/>
      <c r="T75" s="43"/>
      <c r="U75" s="43"/>
      <c r="V75" s="9">
        <v>7723000</v>
      </c>
      <c r="W75" s="43"/>
      <c r="X75" s="43"/>
      <c r="Y75" s="43">
        <f t="shared" si="33"/>
        <v>7723000</v>
      </c>
      <c r="Z75" s="43"/>
      <c r="AA75" s="43"/>
      <c r="AB75" s="43"/>
      <c r="AC75" s="43">
        <f t="shared" si="34"/>
        <v>0</v>
      </c>
      <c r="AD75" s="48"/>
      <c r="AE75" s="48">
        <v>0</v>
      </c>
      <c r="AF75" s="48">
        <v>0</v>
      </c>
      <c r="AG75" s="43">
        <f t="shared" si="35"/>
        <v>0</v>
      </c>
      <c r="AH75" s="43">
        <f t="shared" si="36"/>
        <v>7723000</v>
      </c>
      <c r="AI75" s="59">
        <f t="shared" ref="AI75:AI90" si="38">IF(ISERROR(AH74/$J$73),0,AH75/$J$73)</f>
        <v>9.8675048232332897E-3</v>
      </c>
      <c r="AJ75" s="59">
        <f t="shared" si="37"/>
        <v>7.0994953116968677E-4</v>
      </c>
    </row>
    <row r="76" spans="1:106" ht="24.95" customHeight="1">
      <c r="A76" s="26">
        <v>3</v>
      </c>
      <c r="B76" s="26"/>
      <c r="C76" s="69" t="s">
        <v>755</v>
      </c>
      <c r="D76" s="40">
        <v>45324</v>
      </c>
      <c r="E76" s="75" t="s">
        <v>234</v>
      </c>
      <c r="F76" s="69" t="s">
        <v>688</v>
      </c>
      <c r="G76" s="33" t="s">
        <v>689</v>
      </c>
      <c r="H76" s="25"/>
      <c r="I76" s="25"/>
      <c r="J76" s="114"/>
      <c r="K76" s="9">
        <v>7723000</v>
      </c>
      <c r="L76" s="44"/>
      <c r="M76" s="45"/>
      <c r="N76" s="45"/>
      <c r="O76" s="45"/>
      <c r="P76" s="24"/>
      <c r="Q76" s="55"/>
      <c r="R76" s="43"/>
      <c r="S76" s="43"/>
      <c r="T76" s="43"/>
      <c r="U76" s="43"/>
      <c r="V76" s="9">
        <v>7723000</v>
      </c>
      <c r="W76" s="43"/>
      <c r="X76" s="43"/>
      <c r="Y76" s="43">
        <f t="shared" si="33"/>
        <v>7723000</v>
      </c>
      <c r="Z76" s="43"/>
      <c r="AA76" s="43"/>
      <c r="AB76" s="43"/>
      <c r="AC76" s="43">
        <f t="shared" si="34"/>
        <v>0</v>
      </c>
      <c r="AD76" s="48"/>
      <c r="AE76" s="48">
        <v>0</v>
      </c>
      <c r="AF76" s="48">
        <v>0</v>
      </c>
      <c r="AG76" s="43">
        <f t="shared" si="35"/>
        <v>0</v>
      </c>
      <c r="AH76" s="43">
        <f t="shared" si="36"/>
        <v>7723000</v>
      </c>
      <c r="AI76" s="59">
        <f t="shared" si="38"/>
        <v>9.8675048232332897E-3</v>
      </c>
      <c r="AJ76" s="59">
        <f t="shared" si="37"/>
        <v>7.0994953116968677E-4</v>
      </c>
    </row>
    <row r="77" spans="1:106" ht="24.95" customHeight="1">
      <c r="A77" s="26">
        <v>4</v>
      </c>
      <c r="B77" s="26"/>
      <c r="C77" s="69" t="s">
        <v>756</v>
      </c>
      <c r="D77" s="40">
        <v>45362</v>
      </c>
      <c r="E77" s="75" t="s">
        <v>757</v>
      </c>
      <c r="F77" s="69" t="s">
        <v>688</v>
      </c>
      <c r="G77" s="33" t="s">
        <v>689</v>
      </c>
      <c r="H77" s="25"/>
      <c r="I77" s="25"/>
      <c r="J77" s="114"/>
      <c r="K77" s="9">
        <v>13901000</v>
      </c>
      <c r="L77" s="44"/>
      <c r="M77" s="45"/>
      <c r="N77" s="45"/>
      <c r="O77" s="45"/>
      <c r="P77" s="24"/>
      <c r="Q77" s="55"/>
      <c r="R77" s="43"/>
      <c r="S77" s="43"/>
      <c r="T77" s="43"/>
      <c r="U77" s="43"/>
      <c r="V77" s="9">
        <v>13901000</v>
      </c>
      <c r="W77" s="43"/>
      <c r="X77" s="43"/>
      <c r="Y77" s="43">
        <f t="shared" si="33"/>
        <v>13901000</v>
      </c>
      <c r="Z77" s="43"/>
      <c r="AA77" s="43"/>
      <c r="AB77" s="43"/>
      <c r="AC77" s="43">
        <f t="shared" si="34"/>
        <v>0</v>
      </c>
      <c r="AD77" s="48"/>
      <c r="AE77" s="48">
        <v>0</v>
      </c>
      <c r="AF77" s="48">
        <v>0</v>
      </c>
      <c r="AG77" s="43">
        <f t="shared" si="35"/>
        <v>0</v>
      </c>
      <c r="AH77" s="43">
        <f t="shared" si="36"/>
        <v>13901000</v>
      </c>
      <c r="AI77" s="59">
        <f t="shared" si="38"/>
        <v>1.77609976107427E-2</v>
      </c>
      <c r="AJ77" s="59">
        <f t="shared" si="37"/>
        <v>1.2778723854447514E-3</v>
      </c>
    </row>
    <row r="78" spans="1:106" ht="24.95" customHeight="1">
      <c r="A78" s="26">
        <v>5</v>
      </c>
      <c r="B78" s="26"/>
      <c r="C78" s="69" t="s">
        <v>758</v>
      </c>
      <c r="D78" s="40">
        <v>45327</v>
      </c>
      <c r="E78" s="75" t="s">
        <v>759</v>
      </c>
      <c r="F78" s="69" t="s">
        <v>688</v>
      </c>
      <c r="G78" s="33" t="s">
        <v>689</v>
      </c>
      <c r="H78" s="25"/>
      <c r="I78" s="25"/>
      <c r="J78" s="114"/>
      <c r="K78" s="9">
        <v>13515000</v>
      </c>
      <c r="L78" s="44"/>
      <c r="M78" s="45"/>
      <c r="N78" s="45"/>
      <c r="O78" s="45"/>
      <c r="P78" s="24"/>
      <c r="Q78" s="55"/>
      <c r="R78" s="43"/>
      <c r="S78" s="43"/>
      <c r="T78" s="43"/>
      <c r="U78" s="43"/>
      <c r="V78" s="9">
        <v>13515000</v>
      </c>
      <c r="W78" s="43"/>
      <c r="X78" s="43"/>
      <c r="Y78" s="43">
        <f t="shared" si="33"/>
        <v>13515000</v>
      </c>
      <c r="Z78" s="43"/>
      <c r="AA78" s="43"/>
      <c r="AB78" s="43"/>
      <c r="AC78" s="43">
        <f t="shared" si="34"/>
        <v>0</v>
      </c>
      <c r="AD78" s="48"/>
      <c r="AE78" s="48">
        <v>0</v>
      </c>
      <c r="AF78" s="48">
        <v>0</v>
      </c>
      <c r="AG78" s="43">
        <f t="shared" si="35"/>
        <v>0</v>
      </c>
      <c r="AH78" s="43">
        <f t="shared" si="36"/>
        <v>13515000</v>
      </c>
      <c r="AI78" s="59">
        <f t="shared" si="38"/>
        <v>1.7267814021234999E-2</v>
      </c>
      <c r="AJ78" s="59">
        <f t="shared" si="37"/>
        <v>1.2423886978840239E-3</v>
      </c>
    </row>
    <row r="79" spans="1:106" ht="24.95" customHeight="1">
      <c r="A79" s="26">
        <v>6</v>
      </c>
      <c r="B79" s="26"/>
      <c r="C79" s="69" t="s">
        <v>760</v>
      </c>
      <c r="D79" s="40">
        <v>45330</v>
      </c>
      <c r="E79" s="75" t="s">
        <v>248</v>
      </c>
      <c r="F79" s="69" t="s">
        <v>688</v>
      </c>
      <c r="G79" s="33" t="s">
        <v>689</v>
      </c>
      <c r="H79" s="25"/>
      <c r="I79" s="25"/>
      <c r="J79" s="114"/>
      <c r="K79" s="9">
        <v>7723000</v>
      </c>
      <c r="L79" s="44"/>
      <c r="M79" s="45"/>
      <c r="N79" s="45"/>
      <c r="O79" s="45"/>
      <c r="P79" s="24"/>
      <c r="Q79" s="55"/>
      <c r="R79" s="43"/>
      <c r="S79" s="43"/>
      <c r="T79" s="43"/>
      <c r="U79" s="43"/>
      <c r="V79" s="9">
        <v>7723000</v>
      </c>
      <c r="W79" s="43"/>
      <c r="X79" s="43"/>
      <c r="Y79" s="43">
        <f t="shared" si="33"/>
        <v>7723000</v>
      </c>
      <c r="Z79" s="43"/>
      <c r="AA79" s="43"/>
      <c r="AB79" s="43"/>
      <c r="AC79" s="43">
        <f t="shared" si="34"/>
        <v>0</v>
      </c>
      <c r="AD79" s="48"/>
      <c r="AE79" s="48">
        <v>0</v>
      </c>
      <c r="AF79" s="48">
        <v>0</v>
      </c>
      <c r="AG79" s="43">
        <f t="shared" si="35"/>
        <v>0</v>
      </c>
      <c r="AH79" s="43">
        <f t="shared" si="36"/>
        <v>7723000</v>
      </c>
      <c r="AI79" s="59">
        <f t="shared" si="38"/>
        <v>9.8675048232332897E-3</v>
      </c>
      <c r="AJ79" s="59">
        <f t="shared" si="37"/>
        <v>7.0994953116968677E-4</v>
      </c>
    </row>
    <row r="80" spans="1:106" ht="24.95" customHeight="1">
      <c r="A80" s="26">
        <v>7</v>
      </c>
      <c r="B80" s="26"/>
      <c r="C80" s="69" t="s">
        <v>761</v>
      </c>
      <c r="D80" s="40">
        <v>45370</v>
      </c>
      <c r="E80" s="75" t="s">
        <v>190</v>
      </c>
      <c r="F80" s="69" t="s">
        <v>688</v>
      </c>
      <c r="G80" s="33" t="s">
        <v>689</v>
      </c>
      <c r="H80" s="25"/>
      <c r="I80" s="25"/>
      <c r="J80" s="114"/>
      <c r="K80" s="9">
        <v>69065000</v>
      </c>
      <c r="L80" s="44"/>
      <c r="M80" s="45"/>
      <c r="N80" s="45"/>
      <c r="O80" s="45"/>
      <c r="P80" s="24"/>
      <c r="Q80" s="55"/>
      <c r="R80" s="43"/>
      <c r="S80" s="43"/>
      <c r="T80" s="43"/>
      <c r="U80" s="43"/>
      <c r="V80" s="9">
        <v>69065000</v>
      </c>
      <c r="W80" s="43"/>
      <c r="X80" s="43"/>
      <c r="Y80" s="43">
        <f t="shared" si="33"/>
        <v>69065000</v>
      </c>
      <c r="Z80" s="43"/>
      <c r="AA80" s="43"/>
      <c r="AB80" s="43"/>
      <c r="AC80" s="43">
        <f t="shared" si="34"/>
        <v>0</v>
      </c>
      <c r="AD80" s="48"/>
      <c r="AE80" s="48">
        <v>0</v>
      </c>
      <c r="AF80" s="48">
        <v>0</v>
      </c>
      <c r="AG80" s="43">
        <f t="shared" si="35"/>
        <v>0</v>
      </c>
      <c r="AH80" s="43">
        <f t="shared" si="36"/>
        <v>69065000</v>
      </c>
      <c r="AI80" s="59">
        <f t="shared" si="38"/>
        <v>8.8242809868782496E-2</v>
      </c>
      <c r="AJ80" s="59">
        <f t="shared" si="37"/>
        <v>6.3489142004705965E-3</v>
      </c>
    </row>
    <row r="81" spans="1:106" ht="24.95" customHeight="1">
      <c r="A81" s="26">
        <v>8</v>
      </c>
      <c r="B81" s="26"/>
      <c r="C81" s="69" t="s">
        <v>762</v>
      </c>
      <c r="D81" s="40">
        <v>45330</v>
      </c>
      <c r="E81" s="75" t="s">
        <v>236</v>
      </c>
      <c r="F81" s="69" t="s">
        <v>688</v>
      </c>
      <c r="G81" s="33" t="s">
        <v>689</v>
      </c>
      <c r="H81" s="25"/>
      <c r="I81" s="25"/>
      <c r="J81" s="114"/>
      <c r="K81" s="9">
        <v>6841000</v>
      </c>
      <c r="L81" s="44"/>
      <c r="M81" s="45"/>
      <c r="N81" s="45"/>
      <c r="O81" s="45"/>
      <c r="P81" s="24"/>
      <c r="Q81" s="55"/>
      <c r="R81" s="43"/>
      <c r="S81" s="43"/>
      <c r="T81" s="43"/>
      <c r="U81" s="43"/>
      <c r="V81" s="9">
        <v>6841000</v>
      </c>
      <c r="W81" s="43"/>
      <c r="X81" s="43"/>
      <c r="Y81" s="43">
        <f t="shared" si="33"/>
        <v>6841000</v>
      </c>
      <c r="Z81" s="43"/>
      <c r="AA81" s="43"/>
      <c r="AB81" s="43"/>
      <c r="AC81" s="43">
        <f t="shared" si="34"/>
        <v>0</v>
      </c>
      <c r="AD81" s="48"/>
      <c r="AE81" s="48">
        <v>0</v>
      </c>
      <c r="AF81" s="48">
        <v>0</v>
      </c>
      <c r="AG81" s="43">
        <f t="shared" si="35"/>
        <v>0</v>
      </c>
      <c r="AH81" s="43">
        <f t="shared" si="36"/>
        <v>6841000</v>
      </c>
      <c r="AI81" s="59">
        <f t="shared" si="38"/>
        <v>8.7405930979851006E-3</v>
      </c>
      <c r="AJ81" s="59">
        <f t="shared" si="37"/>
        <v>6.2887022435994134E-4</v>
      </c>
    </row>
    <row r="82" spans="1:106" ht="24.95" customHeight="1">
      <c r="A82" s="26">
        <v>9</v>
      </c>
      <c r="B82" s="26"/>
      <c r="C82" s="69" t="s">
        <v>763</v>
      </c>
      <c r="D82" s="40">
        <v>45370</v>
      </c>
      <c r="E82" s="75" t="s">
        <v>206</v>
      </c>
      <c r="F82" s="69" t="s">
        <v>688</v>
      </c>
      <c r="G82" s="33" t="s">
        <v>689</v>
      </c>
      <c r="H82" s="25"/>
      <c r="I82" s="25"/>
      <c r="J82" s="114"/>
      <c r="K82" s="9">
        <v>27626000</v>
      </c>
      <c r="L82" s="44"/>
      <c r="M82" s="45"/>
      <c r="N82" s="45"/>
      <c r="O82" s="45"/>
      <c r="P82" s="24"/>
      <c r="Q82" s="55"/>
      <c r="R82" s="43"/>
      <c r="S82" s="43"/>
      <c r="T82" s="43"/>
      <c r="U82" s="43"/>
      <c r="V82" s="9">
        <v>27626000</v>
      </c>
      <c r="W82" s="43"/>
      <c r="X82" s="43"/>
      <c r="Y82" s="43">
        <f t="shared" si="33"/>
        <v>27626000</v>
      </c>
      <c r="Z82" s="43"/>
      <c r="AA82" s="43"/>
      <c r="AB82" s="43"/>
      <c r="AC82" s="43">
        <f t="shared" si="34"/>
        <v>0</v>
      </c>
      <c r="AD82" s="48"/>
      <c r="AE82" s="48">
        <v>0</v>
      </c>
      <c r="AF82" s="48">
        <v>0</v>
      </c>
      <c r="AG82" s="43">
        <f t="shared" si="35"/>
        <v>0</v>
      </c>
      <c r="AH82" s="43">
        <f t="shared" si="36"/>
        <v>27626000</v>
      </c>
      <c r="AI82" s="59">
        <f t="shared" si="38"/>
        <v>3.5297123947512998E-2</v>
      </c>
      <c r="AJ82" s="59">
        <f t="shared" si="37"/>
        <v>2.5395656801882388E-3</v>
      </c>
    </row>
    <row r="83" spans="1:106" ht="24.95" customHeight="1">
      <c r="A83" s="26">
        <v>10</v>
      </c>
      <c r="B83" s="26"/>
      <c r="C83" s="69" t="s">
        <v>764</v>
      </c>
      <c r="D83" s="40">
        <v>45330</v>
      </c>
      <c r="E83" s="75" t="s">
        <v>213</v>
      </c>
      <c r="F83" s="69" t="s">
        <v>688</v>
      </c>
      <c r="G83" s="33" t="s">
        <v>689</v>
      </c>
      <c r="H83" s="25"/>
      <c r="I83" s="25"/>
      <c r="J83" s="114"/>
      <c r="K83" s="9">
        <v>13681000</v>
      </c>
      <c r="L83" s="44"/>
      <c r="M83" s="45"/>
      <c r="N83" s="45"/>
      <c r="O83" s="45"/>
      <c r="P83" s="24"/>
      <c r="Q83" s="55"/>
      <c r="R83" s="43"/>
      <c r="S83" s="43"/>
      <c r="T83" s="43"/>
      <c r="U83" s="43"/>
      <c r="V83" s="9">
        <v>13681000</v>
      </c>
      <c r="W83" s="43"/>
      <c r="X83" s="43"/>
      <c r="Y83" s="43">
        <f t="shared" si="33"/>
        <v>13681000</v>
      </c>
      <c r="Z83" s="43"/>
      <c r="AA83" s="43"/>
      <c r="AB83" s="43"/>
      <c r="AC83" s="43">
        <f t="shared" si="34"/>
        <v>0</v>
      </c>
      <c r="AD83" s="48"/>
      <c r="AE83" s="48">
        <v>0</v>
      </c>
      <c r="AF83" s="48">
        <v>0</v>
      </c>
      <c r="AG83" s="43">
        <f t="shared" si="35"/>
        <v>0</v>
      </c>
      <c r="AH83" s="43">
        <f t="shared" si="36"/>
        <v>13681000</v>
      </c>
      <c r="AI83" s="59">
        <f t="shared" si="38"/>
        <v>1.7479908518277201E-2</v>
      </c>
      <c r="AJ83" s="59">
        <f t="shared" si="37"/>
        <v>1.2576485220681709E-3</v>
      </c>
    </row>
    <row r="84" spans="1:106" ht="24.95" customHeight="1">
      <c r="A84" s="26">
        <v>11</v>
      </c>
      <c r="B84" s="26"/>
      <c r="C84" s="69" t="s">
        <v>765</v>
      </c>
      <c r="D84" s="40">
        <v>45330</v>
      </c>
      <c r="E84" s="75" t="s">
        <v>228</v>
      </c>
      <c r="F84" s="69" t="s">
        <v>688</v>
      </c>
      <c r="G84" s="33" t="s">
        <v>689</v>
      </c>
      <c r="H84" s="25"/>
      <c r="I84" s="25"/>
      <c r="J84" s="114"/>
      <c r="K84" s="9">
        <v>15446000</v>
      </c>
      <c r="L84" s="44"/>
      <c r="M84" s="45"/>
      <c r="N84" s="45"/>
      <c r="O84" s="45"/>
      <c r="P84" s="24"/>
      <c r="Q84" s="55"/>
      <c r="R84" s="43"/>
      <c r="S84" s="43"/>
      <c r="T84" s="43"/>
      <c r="U84" s="43"/>
      <c r="V84" s="9">
        <v>15446000</v>
      </c>
      <c r="W84" s="43"/>
      <c r="X84" s="43"/>
      <c r="Y84" s="43">
        <f t="shared" si="33"/>
        <v>15446000</v>
      </c>
      <c r="Z84" s="43"/>
      <c r="AA84" s="43"/>
      <c r="AB84" s="43"/>
      <c r="AC84" s="43">
        <f t="shared" si="34"/>
        <v>0</v>
      </c>
      <c r="AD84" s="48"/>
      <c r="AE84" s="48">
        <v>0</v>
      </c>
      <c r="AF84" s="48">
        <v>0</v>
      </c>
      <c r="AG84" s="43">
        <f t="shared" si="35"/>
        <v>0</v>
      </c>
      <c r="AH84" s="43">
        <f t="shared" si="36"/>
        <v>15446000</v>
      </c>
      <c r="AI84" s="59">
        <f t="shared" si="38"/>
        <v>1.97350096464666E-2</v>
      </c>
      <c r="AJ84" s="59">
        <f t="shared" si="37"/>
        <v>1.4198990623393735E-3</v>
      </c>
    </row>
    <row r="85" spans="1:106" ht="24.95" customHeight="1">
      <c r="A85" s="26">
        <v>12</v>
      </c>
      <c r="B85" s="26"/>
      <c r="C85" s="69" t="s">
        <v>766</v>
      </c>
      <c r="D85" s="40">
        <v>45324</v>
      </c>
      <c r="E85" s="75" t="s">
        <v>176</v>
      </c>
      <c r="F85" s="69" t="s">
        <v>688</v>
      </c>
      <c r="G85" s="33" t="s">
        <v>689</v>
      </c>
      <c r="H85" s="25"/>
      <c r="I85" s="25"/>
      <c r="J85" s="114"/>
      <c r="K85" s="9">
        <v>7723000</v>
      </c>
      <c r="L85" s="44"/>
      <c r="M85" s="45"/>
      <c r="N85" s="45"/>
      <c r="O85" s="45"/>
      <c r="P85" s="24"/>
      <c r="Q85" s="55"/>
      <c r="R85" s="43"/>
      <c r="S85" s="43"/>
      <c r="T85" s="43"/>
      <c r="U85" s="43"/>
      <c r="V85" s="9">
        <v>7723000</v>
      </c>
      <c r="W85" s="43"/>
      <c r="X85" s="43"/>
      <c r="Y85" s="43">
        <f t="shared" si="33"/>
        <v>7723000</v>
      </c>
      <c r="Z85" s="43"/>
      <c r="AA85" s="43"/>
      <c r="AB85" s="43"/>
      <c r="AC85" s="43">
        <f t="shared" si="34"/>
        <v>0</v>
      </c>
      <c r="AD85" s="48"/>
      <c r="AE85" s="48">
        <v>0</v>
      </c>
      <c r="AF85" s="48">
        <v>0</v>
      </c>
      <c r="AG85" s="43">
        <f t="shared" si="35"/>
        <v>0</v>
      </c>
      <c r="AH85" s="43">
        <f t="shared" si="36"/>
        <v>7723000</v>
      </c>
      <c r="AI85" s="59">
        <f t="shared" si="38"/>
        <v>9.8675048232332897E-3</v>
      </c>
      <c r="AJ85" s="59">
        <f t="shared" si="37"/>
        <v>7.0994953116968677E-4</v>
      </c>
    </row>
    <row r="86" spans="1:106" ht="24.95" customHeight="1">
      <c r="A86" s="26">
        <v>13</v>
      </c>
      <c r="B86" s="26"/>
      <c r="C86" s="69" t="s">
        <v>767</v>
      </c>
      <c r="D86" s="40">
        <v>45385</v>
      </c>
      <c r="E86" s="75" t="s">
        <v>183</v>
      </c>
      <c r="F86" s="69" t="s">
        <v>688</v>
      </c>
      <c r="G86" s="33" t="s">
        <v>689</v>
      </c>
      <c r="H86" s="25"/>
      <c r="I86" s="25"/>
      <c r="J86" s="114"/>
      <c r="K86" s="9">
        <v>55252000</v>
      </c>
      <c r="L86" s="44"/>
      <c r="M86" s="45"/>
      <c r="N86" s="45"/>
      <c r="O86" s="45"/>
      <c r="P86" s="24"/>
      <c r="Q86" s="55"/>
      <c r="R86" s="43"/>
      <c r="S86" s="43"/>
      <c r="T86" s="43"/>
      <c r="U86" s="43"/>
      <c r="V86" s="9">
        <v>55252000</v>
      </c>
      <c r="W86" s="43"/>
      <c r="X86" s="43"/>
      <c r="Y86" s="43">
        <f t="shared" si="33"/>
        <v>55252000</v>
      </c>
      <c r="Z86" s="43"/>
      <c r="AA86" s="43"/>
      <c r="AB86" s="43"/>
      <c r="AC86" s="43">
        <f t="shared" si="34"/>
        <v>0</v>
      </c>
      <c r="AD86" s="48"/>
      <c r="AE86" s="48">
        <v>0</v>
      </c>
      <c r="AF86" s="48">
        <v>0</v>
      </c>
      <c r="AG86" s="43">
        <f t="shared" si="35"/>
        <v>0</v>
      </c>
      <c r="AH86" s="43">
        <f t="shared" si="36"/>
        <v>55252000</v>
      </c>
      <c r="AI86" s="59">
        <f t="shared" si="38"/>
        <v>7.0594247895025997E-2</v>
      </c>
      <c r="AJ86" s="59">
        <f t="shared" si="37"/>
        <v>5.0791313603764775E-3</v>
      </c>
    </row>
    <row r="87" spans="1:106" ht="24.95" customHeight="1">
      <c r="A87" s="26">
        <v>14</v>
      </c>
      <c r="B87" s="26"/>
      <c r="C87" s="69" t="s">
        <v>768</v>
      </c>
      <c r="D87" s="40">
        <v>45356</v>
      </c>
      <c r="E87" s="75" t="s">
        <v>769</v>
      </c>
      <c r="F87" s="69" t="s">
        <v>688</v>
      </c>
      <c r="G87" s="33" t="s">
        <v>689</v>
      </c>
      <c r="H87" s="25"/>
      <c r="I87" s="25"/>
      <c r="J87" s="114"/>
      <c r="K87" s="9">
        <v>13515000</v>
      </c>
      <c r="L87" s="44"/>
      <c r="M87" s="45"/>
      <c r="N87" s="45"/>
      <c r="O87" s="45"/>
      <c r="P87" s="24"/>
      <c r="Q87" s="55"/>
      <c r="R87" s="43"/>
      <c r="S87" s="43"/>
      <c r="T87" s="43"/>
      <c r="U87" s="43"/>
      <c r="V87" s="9">
        <v>13515000</v>
      </c>
      <c r="W87" s="43"/>
      <c r="X87" s="43"/>
      <c r="Y87" s="43">
        <f t="shared" si="33"/>
        <v>13515000</v>
      </c>
      <c r="Z87" s="43"/>
      <c r="AA87" s="43"/>
      <c r="AB87" s="43"/>
      <c r="AC87" s="43">
        <f t="shared" si="34"/>
        <v>0</v>
      </c>
      <c r="AD87" s="48"/>
      <c r="AE87" s="48">
        <v>0</v>
      </c>
      <c r="AF87" s="48">
        <v>0</v>
      </c>
      <c r="AG87" s="43">
        <f t="shared" si="35"/>
        <v>0</v>
      </c>
      <c r="AH87" s="43">
        <f t="shared" si="36"/>
        <v>13515000</v>
      </c>
      <c r="AI87" s="59">
        <f t="shared" si="38"/>
        <v>1.7267814021234999E-2</v>
      </c>
      <c r="AJ87" s="59">
        <f t="shared" si="37"/>
        <v>1.2423886978840239E-3</v>
      </c>
    </row>
    <row r="88" spans="1:106" ht="24.95" customHeight="1">
      <c r="A88" s="26">
        <v>15</v>
      </c>
      <c r="B88" s="26"/>
      <c r="C88" s="69" t="s">
        <v>770</v>
      </c>
      <c r="D88" s="40">
        <v>45363</v>
      </c>
      <c r="E88" s="75" t="s">
        <v>240</v>
      </c>
      <c r="F88" s="69" t="s">
        <v>688</v>
      </c>
      <c r="G88" s="33" t="s">
        <v>689</v>
      </c>
      <c r="H88" s="25"/>
      <c r="I88" s="25"/>
      <c r="J88" s="114"/>
      <c r="K88" s="9">
        <v>6907000</v>
      </c>
      <c r="L88" s="44"/>
      <c r="M88" s="45"/>
      <c r="N88" s="45"/>
      <c r="O88" s="45"/>
      <c r="P88" s="24"/>
      <c r="Q88" s="55"/>
      <c r="R88" s="43"/>
      <c r="S88" s="43"/>
      <c r="T88" s="43"/>
      <c r="U88" s="43"/>
      <c r="V88" s="9">
        <v>6907000</v>
      </c>
      <c r="W88" s="43"/>
      <c r="X88" s="43"/>
      <c r="Y88" s="43">
        <f t="shared" si="33"/>
        <v>6907000</v>
      </c>
      <c r="Z88" s="43"/>
      <c r="AA88" s="43"/>
      <c r="AB88" s="43"/>
      <c r="AC88" s="43">
        <f t="shared" si="34"/>
        <v>0</v>
      </c>
      <c r="AD88" s="48"/>
      <c r="AE88" s="48">
        <v>0</v>
      </c>
      <c r="AF88" s="48">
        <v>0</v>
      </c>
      <c r="AG88" s="43">
        <f t="shared" si="35"/>
        <v>0</v>
      </c>
      <c r="AH88" s="43">
        <f t="shared" si="36"/>
        <v>6907000</v>
      </c>
      <c r="AI88" s="59">
        <f t="shared" si="38"/>
        <v>8.8249198257247599E-3</v>
      </c>
      <c r="AJ88" s="59">
        <f t="shared" si="37"/>
        <v>6.3493738337291547E-4</v>
      </c>
    </row>
    <row r="89" spans="1:106" ht="24.95" customHeight="1">
      <c r="A89" s="26">
        <v>16</v>
      </c>
      <c r="B89" s="26"/>
      <c r="C89" s="69" t="s">
        <v>771</v>
      </c>
      <c r="D89" s="40">
        <v>45336</v>
      </c>
      <c r="E89" s="75" t="s">
        <v>211</v>
      </c>
      <c r="F89" s="69" t="s">
        <v>688</v>
      </c>
      <c r="G89" s="33" t="s">
        <v>689</v>
      </c>
      <c r="H89" s="25"/>
      <c r="I89" s="25"/>
      <c r="J89" s="114"/>
      <c r="K89" s="9">
        <v>13515000</v>
      </c>
      <c r="L89" s="44"/>
      <c r="M89" s="45"/>
      <c r="N89" s="45"/>
      <c r="O89" s="45"/>
      <c r="P89" s="24"/>
      <c r="Q89" s="55"/>
      <c r="R89" s="43"/>
      <c r="S89" s="43"/>
      <c r="T89" s="43"/>
      <c r="U89" s="43"/>
      <c r="V89" s="9">
        <v>13515000</v>
      </c>
      <c r="W89" s="43"/>
      <c r="X89" s="43"/>
      <c r="Y89" s="43">
        <f t="shared" si="33"/>
        <v>13515000</v>
      </c>
      <c r="Z89" s="43"/>
      <c r="AA89" s="43"/>
      <c r="AB89" s="43"/>
      <c r="AC89" s="43">
        <f t="shared" si="34"/>
        <v>0</v>
      </c>
      <c r="AD89" s="48"/>
      <c r="AE89" s="48">
        <v>0</v>
      </c>
      <c r="AF89" s="48">
        <v>0</v>
      </c>
      <c r="AG89" s="43">
        <f t="shared" si="35"/>
        <v>0</v>
      </c>
      <c r="AH89" s="43">
        <f t="shared" si="36"/>
        <v>13515000</v>
      </c>
      <c r="AI89" s="59">
        <f t="shared" si="38"/>
        <v>1.7267814021234999E-2</v>
      </c>
      <c r="AJ89" s="59">
        <f t="shared" si="37"/>
        <v>1.2423886978840239E-3</v>
      </c>
    </row>
    <row r="90" spans="1:106" ht="24.95" customHeight="1" outlineLevel="1">
      <c r="A90" s="26">
        <v>17</v>
      </c>
      <c r="B90" s="26"/>
      <c r="C90" s="69" t="s">
        <v>772</v>
      </c>
      <c r="D90" s="40">
        <v>45336</v>
      </c>
      <c r="E90" s="75" t="s">
        <v>226</v>
      </c>
      <c r="F90" s="69" t="s">
        <v>688</v>
      </c>
      <c r="G90" s="33" t="s">
        <v>689</v>
      </c>
      <c r="H90" s="34"/>
      <c r="I90" s="34"/>
      <c r="J90" s="114"/>
      <c r="K90" s="64">
        <v>13129000</v>
      </c>
      <c r="L90" s="41"/>
      <c r="M90" s="52"/>
      <c r="N90" s="65"/>
      <c r="O90" s="52"/>
      <c r="P90" s="66"/>
      <c r="Q90" s="66"/>
      <c r="R90" s="48"/>
      <c r="S90" s="48"/>
      <c r="T90" s="48"/>
      <c r="U90" s="43"/>
      <c r="V90" s="64">
        <v>13129000</v>
      </c>
      <c r="W90" s="48"/>
      <c r="X90" s="48"/>
      <c r="Y90" s="43">
        <f t="shared" si="33"/>
        <v>13129000</v>
      </c>
      <c r="Z90" s="48"/>
      <c r="AA90" s="48"/>
      <c r="AB90" s="48"/>
      <c r="AC90" s="43">
        <f t="shared" si="34"/>
        <v>0</v>
      </c>
      <c r="AD90" s="48"/>
      <c r="AE90" s="48">
        <v>0</v>
      </c>
      <c r="AF90" s="48">
        <v>0</v>
      </c>
      <c r="AG90" s="43">
        <f t="shared" si="35"/>
        <v>0</v>
      </c>
      <c r="AH90" s="43">
        <f t="shared" si="36"/>
        <v>13129000</v>
      </c>
      <c r="AI90" s="59">
        <f t="shared" si="38"/>
        <v>1.6774630431727298E-2</v>
      </c>
      <c r="AJ90" s="59">
        <f t="shared" si="37"/>
        <v>1.2069050103232963E-3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24.95" customHeight="1" outlineLevel="1">
      <c r="A91" s="26">
        <v>18</v>
      </c>
      <c r="B91" s="26"/>
      <c r="C91" s="69" t="s">
        <v>700</v>
      </c>
      <c r="D91" s="40">
        <v>45821</v>
      </c>
      <c r="E91" s="75" t="s">
        <v>757</v>
      </c>
      <c r="F91" s="69" t="s">
        <v>688</v>
      </c>
      <c r="G91" s="33" t="s">
        <v>689</v>
      </c>
      <c r="H91" s="34"/>
      <c r="I91" s="34"/>
      <c r="J91" s="114"/>
      <c r="K91" s="64">
        <v>13204000</v>
      </c>
      <c r="L91" s="41"/>
      <c r="M91" s="52"/>
      <c r="N91" s="65"/>
      <c r="O91" s="52"/>
      <c r="P91" s="66"/>
      <c r="Q91" s="66"/>
      <c r="R91" s="48"/>
      <c r="S91" s="48"/>
      <c r="T91" s="48"/>
      <c r="U91" s="43"/>
      <c r="V91" s="64"/>
      <c r="W91" s="48"/>
      <c r="X91" s="48"/>
      <c r="Y91" s="43"/>
      <c r="Z91" s="64">
        <v>13204000</v>
      </c>
      <c r="AA91" s="48"/>
      <c r="AB91" s="48"/>
      <c r="AC91" s="43">
        <f t="shared" ref="AC91:AC118" si="39">SUM(Z91:AB91)</f>
        <v>13204000</v>
      </c>
      <c r="AD91" s="48"/>
      <c r="AE91" s="48">
        <v>0</v>
      </c>
      <c r="AF91" s="48">
        <v>0</v>
      </c>
      <c r="AG91" s="43">
        <f t="shared" ref="AG91:AG118" si="40">SUM(AD91:AF91)</f>
        <v>0</v>
      </c>
      <c r="AH91" s="43">
        <f t="shared" ref="AH91:AH118" si="41">SUM(U91,Y91,AC91,AG91)</f>
        <v>13204000</v>
      </c>
      <c r="AI91" s="59">
        <f t="shared" ref="AI91:AI118" si="42">IF(ISERROR(AH90/$J$73),0,AH91/$J$73)</f>
        <v>1.6870456258704199E-2</v>
      </c>
      <c r="AJ91" s="59">
        <f t="shared" si="37"/>
        <v>1.213799509201676E-3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24.95" customHeight="1" outlineLevel="1">
      <c r="A92" s="26">
        <v>19</v>
      </c>
      <c r="B92" s="26"/>
      <c r="C92" s="69" t="s">
        <v>773</v>
      </c>
      <c r="D92" s="40">
        <v>45772</v>
      </c>
      <c r="E92" s="75" t="s">
        <v>769</v>
      </c>
      <c r="F92" s="69" t="s">
        <v>688</v>
      </c>
      <c r="G92" s="33" t="s">
        <v>689</v>
      </c>
      <c r="H92" s="34"/>
      <c r="I92" s="34"/>
      <c r="J92" s="114"/>
      <c r="K92" s="64">
        <v>13204000</v>
      </c>
      <c r="L92" s="41"/>
      <c r="M92" s="52"/>
      <c r="N92" s="65"/>
      <c r="O92" s="52"/>
      <c r="P92" s="66"/>
      <c r="Q92" s="66"/>
      <c r="R92" s="48"/>
      <c r="S92" s="48"/>
      <c r="T92" s="48"/>
      <c r="U92" s="43"/>
      <c r="V92" s="64"/>
      <c r="W92" s="48"/>
      <c r="X92" s="48"/>
      <c r="Y92" s="43"/>
      <c r="Z92" s="64">
        <v>13204000</v>
      </c>
      <c r="AA92" s="48"/>
      <c r="AB92" s="48"/>
      <c r="AC92" s="43">
        <f t="shared" si="39"/>
        <v>13204000</v>
      </c>
      <c r="AD92" s="48"/>
      <c r="AE92" s="48">
        <v>0</v>
      </c>
      <c r="AF92" s="48">
        <v>0</v>
      </c>
      <c r="AG92" s="43">
        <f t="shared" si="40"/>
        <v>0</v>
      </c>
      <c r="AH92" s="43">
        <f t="shared" si="41"/>
        <v>13204000</v>
      </c>
      <c r="AI92" s="59">
        <f t="shared" si="42"/>
        <v>1.6870456258704199E-2</v>
      </c>
      <c r="AJ92" s="59">
        <f t="shared" si="37"/>
        <v>1.213799509201676E-3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24.95" customHeight="1" outlineLevel="1">
      <c r="A93" s="26">
        <v>20</v>
      </c>
      <c r="B93" s="26"/>
      <c r="C93" s="69" t="s">
        <v>774</v>
      </c>
      <c r="D93" s="40">
        <v>45775</v>
      </c>
      <c r="E93" s="75" t="s">
        <v>226</v>
      </c>
      <c r="F93" s="69" t="s">
        <v>688</v>
      </c>
      <c r="G93" s="33" t="s">
        <v>689</v>
      </c>
      <c r="H93" s="34"/>
      <c r="I93" s="34"/>
      <c r="J93" s="114"/>
      <c r="K93" s="64">
        <v>13204000</v>
      </c>
      <c r="L93" s="41"/>
      <c r="M93" s="52"/>
      <c r="N93" s="65"/>
      <c r="O93" s="52"/>
      <c r="P93" s="66"/>
      <c r="Q93" s="66"/>
      <c r="R93" s="48"/>
      <c r="S93" s="48"/>
      <c r="T93" s="48"/>
      <c r="U93" s="43"/>
      <c r="V93" s="64"/>
      <c r="W93" s="48"/>
      <c r="X93" s="48"/>
      <c r="Y93" s="43"/>
      <c r="Z93" s="64">
        <v>13204000</v>
      </c>
      <c r="AA93" s="48"/>
      <c r="AB93" s="48"/>
      <c r="AC93" s="43">
        <f t="shared" si="39"/>
        <v>13204000</v>
      </c>
      <c r="AD93" s="48"/>
      <c r="AE93" s="48">
        <v>0</v>
      </c>
      <c r="AF93" s="48">
        <v>0</v>
      </c>
      <c r="AG93" s="43">
        <f t="shared" si="40"/>
        <v>0</v>
      </c>
      <c r="AH93" s="43">
        <f t="shared" si="41"/>
        <v>13204000</v>
      </c>
      <c r="AI93" s="59">
        <f t="shared" si="42"/>
        <v>1.6870456258704199E-2</v>
      </c>
      <c r="AJ93" s="59">
        <f t="shared" si="37"/>
        <v>1.213799509201676E-3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24.95" customHeight="1" outlineLevel="1">
      <c r="A94" s="26">
        <v>21</v>
      </c>
      <c r="B94" s="26"/>
      <c r="C94" s="69" t="s">
        <v>775</v>
      </c>
      <c r="D94" s="40">
        <v>45814</v>
      </c>
      <c r="E94" s="75" t="s">
        <v>776</v>
      </c>
      <c r="F94" s="69" t="s">
        <v>688</v>
      </c>
      <c r="G94" s="33" t="s">
        <v>689</v>
      </c>
      <c r="H94" s="34"/>
      <c r="I94" s="34"/>
      <c r="J94" s="114"/>
      <c r="K94" s="64">
        <v>26828000</v>
      </c>
      <c r="L94" s="41"/>
      <c r="M94" s="52"/>
      <c r="N94" s="65"/>
      <c r="O94" s="52"/>
      <c r="P94" s="66"/>
      <c r="Q94" s="66"/>
      <c r="R94" s="48"/>
      <c r="S94" s="48"/>
      <c r="T94" s="48"/>
      <c r="U94" s="43"/>
      <c r="V94" s="64"/>
      <c r="W94" s="48"/>
      <c r="X94" s="48"/>
      <c r="Y94" s="43"/>
      <c r="Z94" s="64">
        <v>26828000</v>
      </c>
      <c r="AA94" s="48"/>
      <c r="AB94" s="48"/>
      <c r="AC94" s="43">
        <f t="shared" si="39"/>
        <v>26828000</v>
      </c>
      <c r="AD94" s="48"/>
      <c r="AE94" s="48">
        <v>0</v>
      </c>
      <c r="AF94" s="48">
        <v>0</v>
      </c>
      <c r="AG94" s="43">
        <f t="shared" si="40"/>
        <v>0</v>
      </c>
      <c r="AH94" s="43">
        <f t="shared" si="41"/>
        <v>26828000</v>
      </c>
      <c r="AI94" s="59">
        <f t="shared" si="42"/>
        <v>3.42775371484789E-2</v>
      </c>
      <c r="AJ94" s="59">
        <f t="shared" si="37"/>
        <v>2.4662082121222786E-3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24.95" customHeight="1" outlineLevel="1">
      <c r="A95" s="26">
        <v>22</v>
      </c>
      <c r="B95" s="26"/>
      <c r="C95" s="69" t="s">
        <v>777</v>
      </c>
      <c r="D95" s="40">
        <v>45770</v>
      </c>
      <c r="E95" s="75" t="s">
        <v>234</v>
      </c>
      <c r="F95" s="69" t="s">
        <v>688</v>
      </c>
      <c r="G95" s="33" t="s">
        <v>689</v>
      </c>
      <c r="H95" s="34"/>
      <c r="I95" s="34"/>
      <c r="J95" s="114"/>
      <c r="K95" s="64">
        <v>7546000</v>
      </c>
      <c r="L95" s="41"/>
      <c r="M95" s="52"/>
      <c r="N95" s="65"/>
      <c r="O95" s="52"/>
      <c r="P95" s="66"/>
      <c r="Q95" s="66"/>
      <c r="R95" s="48"/>
      <c r="S95" s="48"/>
      <c r="T95" s="48"/>
      <c r="U95" s="43"/>
      <c r="V95" s="64"/>
      <c r="W95" s="48"/>
      <c r="X95" s="48"/>
      <c r="Y95" s="43"/>
      <c r="Z95" s="64">
        <v>7546000</v>
      </c>
      <c r="AA95" s="48"/>
      <c r="AB95" s="48"/>
      <c r="AC95" s="43">
        <f t="shared" si="39"/>
        <v>7546000</v>
      </c>
      <c r="AD95" s="48"/>
      <c r="AE95" s="48">
        <v>0</v>
      </c>
      <c r="AF95" s="48">
        <v>0</v>
      </c>
      <c r="AG95" s="43">
        <f t="shared" si="40"/>
        <v>0</v>
      </c>
      <c r="AH95" s="43">
        <f t="shared" si="41"/>
        <v>7546000</v>
      </c>
      <c r="AI95" s="59">
        <f t="shared" si="42"/>
        <v>9.6413558715678395E-3</v>
      </c>
      <c r="AJ95" s="59">
        <f t="shared" si="37"/>
        <v>6.9367851381671062E-4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24.95" customHeight="1" outlineLevel="1">
      <c r="A96" s="26">
        <v>23</v>
      </c>
      <c r="B96" s="26"/>
      <c r="C96" s="69" t="s">
        <v>778</v>
      </c>
      <c r="D96" s="40">
        <v>45811</v>
      </c>
      <c r="E96" s="75" t="s">
        <v>202</v>
      </c>
      <c r="F96" s="69" t="s">
        <v>688</v>
      </c>
      <c r="G96" s="33" t="s">
        <v>689</v>
      </c>
      <c r="H96" s="34"/>
      <c r="I96" s="34"/>
      <c r="J96" s="114"/>
      <c r="K96" s="64">
        <v>13204000</v>
      </c>
      <c r="L96" s="41"/>
      <c r="M96" s="52"/>
      <c r="N96" s="65"/>
      <c r="O96" s="52"/>
      <c r="P96" s="66"/>
      <c r="Q96" s="66"/>
      <c r="R96" s="48"/>
      <c r="S96" s="48"/>
      <c r="T96" s="48"/>
      <c r="U96" s="43"/>
      <c r="V96" s="64"/>
      <c r="W96" s="48"/>
      <c r="X96" s="48"/>
      <c r="Y96" s="43"/>
      <c r="Z96" s="64">
        <v>13204000</v>
      </c>
      <c r="AA96" s="48"/>
      <c r="AB96" s="48"/>
      <c r="AC96" s="43">
        <f t="shared" si="39"/>
        <v>13204000</v>
      </c>
      <c r="AD96" s="48"/>
      <c r="AE96" s="48">
        <v>0</v>
      </c>
      <c r="AF96" s="48">
        <v>0</v>
      </c>
      <c r="AG96" s="43">
        <f t="shared" si="40"/>
        <v>0</v>
      </c>
      <c r="AH96" s="43">
        <f t="shared" si="41"/>
        <v>13204000</v>
      </c>
      <c r="AI96" s="59">
        <f t="shared" si="42"/>
        <v>1.6870456258704199E-2</v>
      </c>
      <c r="AJ96" s="59">
        <f t="shared" si="37"/>
        <v>1.213799509201676E-3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24.95" customHeight="1" outlineLevel="1">
      <c r="A97" s="26">
        <v>24</v>
      </c>
      <c r="B97" s="26"/>
      <c r="C97" s="69" t="s">
        <v>779</v>
      </c>
      <c r="D97" s="40">
        <v>45814</v>
      </c>
      <c r="E97" s="75" t="s">
        <v>183</v>
      </c>
      <c r="F97" s="69" t="s">
        <v>688</v>
      </c>
      <c r="G97" s="33" t="s">
        <v>689</v>
      </c>
      <c r="H97" s="34"/>
      <c r="I97" s="34"/>
      <c r="J97" s="114"/>
      <c r="K97" s="64">
        <v>53655000</v>
      </c>
      <c r="L97" s="41"/>
      <c r="M97" s="52"/>
      <c r="N97" s="65"/>
      <c r="O97" s="52"/>
      <c r="P97" s="66"/>
      <c r="Q97" s="66"/>
      <c r="R97" s="48"/>
      <c r="S97" s="48"/>
      <c r="T97" s="48"/>
      <c r="U97" s="43"/>
      <c r="V97" s="64"/>
      <c r="W97" s="48"/>
      <c r="X97" s="48"/>
      <c r="Y97" s="43"/>
      <c r="Z97" s="48">
        <v>53655000</v>
      </c>
      <c r="AA97" s="48"/>
      <c r="AB97" s="48"/>
      <c r="AC97" s="43">
        <f t="shared" si="39"/>
        <v>53655000</v>
      </c>
      <c r="AD97" s="48"/>
      <c r="AE97" s="48">
        <v>0</v>
      </c>
      <c r="AF97" s="48">
        <v>0</v>
      </c>
      <c r="AG97" s="43">
        <f t="shared" si="40"/>
        <v>0</v>
      </c>
      <c r="AH97" s="43">
        <f t="shared" si="41"/>
        <v>53655000</v>
      </c>
      <c r="AI97" s="59">
        <f t="shared" si="42"/>
        <v>6.8553796619264806E-2</v>
      </c>
      <c r="AJ97" s="59">
        <f t="shared" si="37"/>
        <v>4.9323244975928455E-3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24.95" customHeight="1" outlineLevel="1">
      <c r="A98" s="26">
        <v>25</v>
      </c>
      <c r="B98" s="26"/>
      <c r="C98" s="69" t="s">
        <v>780</v>
      </c>
      <c r="D98" s="40">
        <v>45772</v>
      </c>
      <c r="E98" s="75" t="s">
        <v>176</v>
      </c>
      <c r="F98" s="69" t="s">
        <v>688</v>
      </c>
      <c r="G98" s="33" t="s">
        <v>689</v>
      </c>
      <c r="H98" s="34"/>
      <c r="I98" s="34"/>
      <c r="J98" s="114"/>
      <c r="K98" s="64">
        <v>7546000</v>
      </c>
      <c r="L98" s="41"/>
      <c r="M98" s="52"/>
      <c r="N98" s="65"/>
      <c r="O98" s="52"/>
      <c r="P98" s="66"/>
      <c r="Q98" s="66"/>
      <c r="R98" s="48"/>
      <c r="S98" s="48"/>
      <c r="T98" s="48"/>
      <c r="U98" s="43"/>
      <c r="V98" s="64"/>
      <c r="W98" s="48"/>
      <c r="X98" s="48"/>
      <c r="Y98" s="43"/>
      <c r="Z98" s="64">
        <v>7546000</v>
      </c>
      <c r="AA98" s="48"/>
      <c r="AB98" s="48"/>
      <c r="AC98" s="43">
        <f t="shared" si="39"/>
        <v>7546000</v>
      </c>
      <c r="AD98" s="48"/>
      <c r="AE98" s="48">
        <v>0</v>
      </c>
      <c r="AF98" s="48">
        <v>0</v>
      </c>
      <c r="AG98" s="43">
        <f t="shared" si="40"/>
        <v>0</v>
      </c>
      <c r="AH98" s="43">
        <f t="shared" si="41"/>
        <v>7546000</v>
      </c>
      <c r="AI98" s="59">
        <f t="shared" si="42"/>
        <v>9.6413558715678395E-3</v>
      </c>
      <c r="AJ98" s="59">
        <f t="shared" si="37"/>
        <v>6.9367851381671062E-4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24.95" customHeight="1" outlineLevel="1">
      <c r="A99" s="26">
        <v>26</v>
      </c>
      <c r="B99" s="26"/>
      <c r="C99" s="69" t="s">
        <v>781</v>
      </c>
      <c r="D99" s="40">
        <v>45770</v>
      </c>
      <c r="E99" s="75" t="s">
        <v>213</v>
      </c>
      <c r="F99" s="69" t="s">
        <v>688</v>
      </c>
      <c r="G99" s="33" t="s">
        <v>689</v>
      </c>
      <c r="H99" s="34"/>
      <c r="I99" s="34"/>
      <c r="J99" s="114"/>
      <c r="K99" s="64">
        <v>13321000</v>
      </c>
      <c r="L99" s="41"/>
      <c r="M99" s="52"/>
      <c r="N99" s="65"/>
      <c r="O99" s="52"/>
      <c r="P99" s="66"/>
      <c r="Q99" s="66"/>
      <c r="R99" s="48"/>
      <c r="S99" s="48"/>
      <c r="T99" s="48"/>
      <c r="U99" s="43"/>
      <c r="V99" s="64"/>
      <c r="W99" s="48"/>
      <c r="X99" s="48"/>
      <c r="Y99" s="43"/>
      <c r="Z99" s="64">
        <v>13321000</v>
      </c>
      <c r="AA99" s="48"/>
      <c r="AB99" s="48"/>
      <c r="AC99" s="43">
        <f t="shared" si="39"/>
        <v>13321000</v>
      </c>
      <c r="AD99" s="48"/>
      <c r="AE99" s="48">
        <v>0</v>
      </c>
      <c r="AF99" s="48">
        <v>0</v>
      </c>
      <c r="AG99" s="43">
        <f t="shared" si="40"/>
        <v>0</v>
      </c>
      <c r="AH99" s="43">
        <f t="shared" si="41"/>
        <v>13321000</v>
      </c>
      <c r="AI99" s="59">
        <f t="shared" si="42"/>
        <v>1.70199445487881E-2</v>
      </c>
      <c r="AJ99" s="59">
        <f t="shared" si="37"/>
        <v>1.2245549274519485E-3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24.95" customHeight="1" outlineLevel="1">
      <c r="A100" s="26">
        <v>27</v>
      </c>
      <c r="B100" s="26"/>
      <c r="C100" s="69" t="s">
        <v>782</v>
      </c>
      <c r="D100" s="40">
        <v>45791</v>
      </c>
      <c r="E100" s="75" t="s">
        <v>228</v>
      </c>
      <c r="F100" s="69" t="s">
        <v>688</v>
      </c>
      <c r="G100" s="33" t="s">
        <v>689</v>
      </c>
      <c r="H100" s="34"/>
      <c r="I100" s="34"/>
      <c r="J100" s="114"/>
      <c r="K100" s="64">
        <v>15091000</v>
      </c>
      <c r="L100" s="41"/>
      <c r="M100" s="52"/>
      <c r="N100" s="65"/>
      <c r="O100" s="52"/>
      <c r="P100" s="66"/>
      <c r="Q100" s="66"/>
      <c r="R100" s="48"/>
      <c r="S100" s="48"/>
      <c r="T100" s="48"/>
      <c r="U100" s="43"/>
      <c r="V100" s="64"/>
      <c r="W100" s="48"/>
      <c r="X100" s="48"/>
      <c r="Y100" s="43"/>
      <c r="Z100" s="64">
        <v>15091000</v>
      </c>
      <c r="AA100" s="48"/>
      <c r="AB100" s="48"/>
      <c r="AC100" s="43">
        <f t="shared" si="39"/>
        <v>15091000</v>
      </c>
      <c r="AD100" s="48"/>
      <c r="AE100" s="48">
        <v>0</v>
      </c>
      <c r="AF100" s="48">
        <v>0</v>
      </c>
      <c r="AG100" s="43">
        <f t="shared" si="40"/>
        <v>0</v>
      </c>
      <c r="AH100" s="43">
        <f t="shared" si="41"/>
        <v>15091000</v>
      </c>
      <c r="AI100" s="59">
        <f t="shared" si="42"/>
        <v>1.92814340654427E-2</v>
      </c>
      <c r="AJ100" s="59">
        <f t="shared" si="37"/>
        <v>1.3872651009817095E-3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24.95" customHeight="1" outlineLevel="1">
      <c r="A101" s="26">
        <v>28</v>
      </c>
      <c r="B101" s="26"/>
      <c r="C101" s="69" t="s">
        <v>783</v>
      </c>
      <c r="D101" s="40" t="s">
        <v>784</v>
      </c>
      <c r="E101" s="75" t="s">
        <v>232</v>
      </c>
      <c r="F101" s="69" t="s">
        <v>688</v>
      </c>
      <c r="G101" s="33" t="s">
        <v>689</v>
      </c>
      <c r="H101" s="34"/>
      <c r="I101" s="34"/>
      <c r="J101" s="114"/>
      <c r="K101" s="64">
        <v>13041000</v>
      </c>
      <c r="L101" s="41"/>
      <c r="M101" s="52"/>
      <c r="N101" s="65"/>
      <c r="O101" s="52"/>
      <c r="P101" s="66"/>
      <c r="Q101" s="66"/>
      <c r="R101" s="48"/>
      <c r="S101" s="48"/>
      <c r="T101" s="48"/>
      <c r="U101" s="43"/>
      <c r="V101" s="64"/>
      <c r="W101" s="48"/>
      <c r="X101" s="48"/>
      <c r="Y101" s="43"/>
      <c r="Z101" s="64">
        <v>13041000</v>
      </c>
      <c r="AA101" s="48"/>
      <c r="AB101" s="48"/>
      <c r="AC101" s="43">
        <f t="shared" si="39"/>
        <v>13041000</v>
      </c>
      <c r="AD101" s="48"/>
      <c r="AE101" s="48">
        <v>0</v>
      </c>
      <c r="AF101" s="48">
        <v>0</v>
      </c>
      <c r="AG101" s="43">
        <f t="shared" si="40"/>
        <v>0</v>
      </c>
      <c r="AH101" s="43">
        <f t="shared" si="41"/>
        <v>13041000</v>
      </c>
      <c r="AI101" s="59">
        <f t="shared" si="42"/>
        <v>1.6662194794741101E-2</v>
      </c>
      <c r="AJ101" s="59">
        <f t="shared" si="37"/>
        <v>1.1988154649726641E-3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24.95" customHeight="1" outlineLevel="1">
      <c r="A102" s="26">
        <v>29</v>
      </c>
      <c r="B102" s="26"/>
      <c r="C102" s="69" t="s">
        <v>785</v>
      </c>
      <c r="D102" s="40">
        <v>45799</v>
      </c>
      <c r="E102" s="75" t="s">
        <v>786</v>
      </c>
      <c r="F102" s="69" t="s">
        <v>688</v>
      </c>
      <c r="G102" s="33" t="s">
        <v>689</v>
      </c>
      <c r="H102" s="34"/>
      <c r="I102" s="34"/>
      <c r="J102" s="114"/>
      <c r="K102" s="64">
        <v>6707000</v>
      </c>
      <c r="L102" s="41"/>
      <c r="M102" s="52"/>
      <c r="N102" s="65"/>
      <c r="O102" s="52"/>
      <c r="P102" s="66"/>
      <c r="Q102" s="66"/>
      <c r="R102" s="48"/>
      <c r="S102" s="48"/>
      <c r="T102" s="48"/>
      <c r="U102" s="43"/>
      <c r="V102" s="64"/>
      <c r="W102" s="48"/>
      <c r="X102" s="48"/>
      <c r="Y102" s="43"/>
      <c r="Z102" s="48">
        <v>6707000</v>
      </c>
      <c r="AA102" s="48"/>
      <c r="AB102" s="48"/>
      <c r="AC102" s="43">
        <f t="shared" si="39"/>
        <v>6707000</v>
      </c>
      <c r="AD102" s="48"/>
      <c r="AE102" s="48">
        <v>0</v>
      </c>
      <c r="AF102" s="48">
        <v>0</v>
      </c>
      <c r="AG102" s="43">
        <f t="shared" si="40"/>
        <v>0</v>
      </c>
      <c r="AH102" s="43">
        <f t="shared" si="41"/>
        <v>6707000</v>
      </c>
      <c r="AI102" s="59">
        <f t="shared" si="42"/>
        <v>8.5693842871197301E-3</v>
      </c>
      <c r="AJ102" s="59">
        <f t="shared" si="37"/>
        <v>6.1655205303056966E-4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24.95" customHeight="1" outlineLevel="1">
      <c r="A103" s="26">
        <v>30</v>
      </c>
      <c r="B103" s="26"/>
      <c r="C103" s="69" t="s">
        <v>787</v>
      </c>
      <c r="D103" s="40">
        <v>45791</v>
      </c>
      <c r="E103" s="75" t="s">
        <v>216</v>
      </c>
      <c r="F103" s="69" t="s">
        <v>688</v>
      </c>
      <c r="G103" s="33" t="s">
        <v>689</v>
      </c>
      <c r="H103" s="34"/>
      <c r="I103" s="34"/>
      <c r="J103" s="114"/>
      <c r="K103" s="64">
        <v>13204000</v>
      </c>
      <c r="L103" s="41"/>
      <c r="M103" s="52"/>
      <c r="N103" s="65"/>
      <c r="O103" s="52"/>
      <c r="P103" s="66"/>
      <c r="Q103" s="66"/>
      <c r="R103" s="48"/>
      <c r="S103" s="48"/>
      <c r="T103" s="48"/>
      <c r="U103" s="43"/>
      <c r="V103" s="64"/>
      <c r="W103" s="48"/>
      <c r="X103" s="48"/>
      <c r="Y103" s="43"/>
      <c r="Z103" s="64">
        <v>13204000</v>
      </c>
      <c r="AA103" s="48"/>
      <c r="AB103" s="48"/>
      <c r="AC103" s="43">
        <f t="shared" si="39"/>
        <v>13204000</v>
      </c>
      <c r="AD103" s="48"/>
      <c r="AE103" s="48">
        <v>0</v>
      </c>
      <c r="AF103" s="48">
        <v>0</v>
      </c>
      <c r="AG103" s="43">
        <f t="shared" si="40"/>
        <v>0</v>
      </c>
      <c r="AH103" s="43">
        <f t="shared" si="41"/>
        <v>13204000</v>
      </c>
      <c r="AI103" s="59">
        <f t="shared" si="42"/>
        <v>1.6870456258704199E-2</v>
      </c>
      <c r="AJ103" s="59">
        <f t="shared" si="37"/>
        <v>1.213799509201676E-3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24.95" customHeight="1" outlineLevel="1">
      <c r="A104" s="26">
        <v>31</v>
      </c>
      <c r="B104" s="26"/>
      <c r="C104" s="69" t="s">
        <v>788</v>
      </c>
      <c r="D104" s="40">
        <v>45805</v>
      </c>
      <c r="E104" s="75" t="s">
        <v>246</v>
      </c>
      <c r="F104" s="69" t="s">
        <v>688</v>
      </c>
      <c r="G104" s="33" t="s">
        <v>689</v>
      </c>
      <c r="H104" s="34"/>
      <c r="I104" s="34"/>
      <c r="J104" s="114"/>
      <c r="K104" s="64">
        <v>13204000</v>
      </c>
      <c r="L104" s="41"/>
      <c r="M104" s="52"/>
      <c r="N104" s="65"/>
      <c r="O104" s="52"/>
      <c r="P104" s="66"/>
      <c r="Q104" s="66"/>
      <c r="R104" s="48"/>
      <c r="S104" s="48"/>
      <c r="T104" s="48"/>
      <c r="U104" s="43"/>
      <c r="V104" s="64"/>
      <c r="W104" s="48"/>
      <c r="X104" s="48"/>
      <c r="Y104" s="43"/>
      <c r="Z104" s="64">
        <v>13204000</v>
      </c>
      <c r="AA104" s="48"/>
      <c r="AB104" s="48"/>
      <c r="AC104" s="43">
        <f t="shared" si="39"/>
        <v>13204000</v>
      </c>
      <c r="AD104" s="48"/>
      <c r="AE104" s="48">
        <v>0</v>
      </c>
      <c r="AF104" s="48">
        <v>0</v>
      </c>
      <c r="AG104" s="43">
        <f t="shared" si="40"/>
        <v>0</v>
      </c>
      <c r="AH104" s="43">
        <f t="shared" si="41"/>
        <v>13204000</v>
      </c>
      <c r="AI104" s="59">
        <f t="shared" si="42"/>
        <v>1.6870456258704199E-2</v>
      </c>
      <c r="AJ104" s="59">
        <f t="shared" si="37"/>
        <v>1.213799509201676E-3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24.95" customHeight="1" outlineLevel="1">
      <c r="A105" s="26">
        <v>32</v>
      </c>
      <c r="B105" s="26"/>
      <c r="C105" s="69" t="s">
        <v>789</v>
      </c>
      <c r="D105" s="40">
        <v>45777</v>
      </c>
      <c r="E105" s="75" t="s">
        <v>211</v>
      </c>
      <c r="F105" s="69" t="s">
        <v>688</v>
      </c>
      <c r="G105" s="33" t="s">
        <v>689</v>
      </c>
      <c r="H105" s="34"/>
      <c r="I105" s="34"/>
      <c r="J105" s="114"/>
      <c r="K105" s="64">
        <v>13204000</v>
      </c>
      <c r="L105" s="41"/>
      <c r="M105" s="52"/>
      <c r="N105" s="65"/>
      <c r="O105" s="52"/>
      <c r="P105" s="66"/>
      <c r="Q105" s="66"/>
      <c r="R105" s="48"/>
      <c r="S105" s="48"/>
      <c r="T105" s="48"/>
      <c r="U105" s="43"/>
      <c r="V105" s="64"/>
      <c r="W105" s="48"/>
      <c r="X105" s="48"/>
      <c r="Y105" s="43"/>
      <c r="Z105" s="64">
        <v>13204000</v>
      </c>
      <c r="AA105" s="48"/>
      <c r="AB105" s="48"/>
      <c r="AC105" s="43">
        <f t="shared" si="39"/>
        <v>13204000</v>
      </c>
      <c r="AD105" s="48"/>
      <c r="AE105" s="48">
        <v>0</v>
      </c>
      <c r="AF105" s="48">
        <v>0</v>
      </c>
      <c r="AG105" s="43">
        <f t="shared" si="40"/>
        <v>0</v>
      </c>
      <c r="AH105" s="43">
        <f t="shared" si="41"/>
        <v>13204000</v>
      </c>
      <c r="AI105" s="59">
        <f t="shared" si="42"/>
        <v>1.6870456258704199E-2</v>
      </c>
      <c r="AJ105" s="59">
        <f t="shared" si="37"/>
        <v>1.213799509201676E-3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24.95" customHeight="1" outlineLevel="1">
      <c r="A106" s="26">
        <v>33</v>
      </c>
      <c r="B106" s="26"/>
      <c r="C106" s="69" t="s">
        <v>790</v>
      </c>
      <c r="D106" s="40">
        <v>45770</v>
      </c>
      <c r="E106" s="75" t="s">
        <v>238</v>
      </c>
      <c r="F106" s="69" t="s">
        <v>688</v>
      </c>
      <c r="G106" s="33" t="s">
        <v>689</v>
      </c>
      <c r="H106" s="34"/>
      <c r="I106" s="34"/>
      <c r="J106" s="114"/>
      <c r="K106" s="64">
        <v>13204000</v>
      </c>
      <c r="L106" s="41"/>
      <c r="M106" s="52"/>
      <c r="N106" s="65"/>
      <c r="O106" s="52"/>
      <c r="P106" s="66"/>
      <c r="Q106" s="66"/>
      <c r="R106" s="48"/>
      <c r="S106" s="48"/>
      <c r="T106" s="48"/>
      <c r="U106" s="43"/>
      <c r="V106" s="64"/>
      <c r="W106" s="48"/>
      <c r="X106" s="48"/>
      <c r="Y106" s="43"/>
      <c r="Z106" s="64">
        <v>13204000</v>
      </c>
      <c r="AA106" s="48"/>
      <c r="AB106" s="48"/>
      <c r="AC106" s="43">
        <f t="shared" si="39"/>
        <v>13204000</v>
      </c>
      <c r="AD106" s="48"/>
      <c r="AE106" s="48">
        <v>0</v>
      </c>
      <c r="AF106" s="48">
        <v>0</v>
      </c>
      <c r="AG106" s="43">
        <f t="shared" si="40"/>
        <v>0</v>
      </c>
      <c r="AH106" s="43">
        <f t="shared" si="41"/>
        <v>13204000</v>
      </c>
      <c r="AI106" s="59">
        <f t="shared" si="42"/>
        <v>1.6870456258704199E-2</v>
      </c>
      <c r="AJ106" s="59">
        <f t="shared" si="37"/>
        <v>1.213799509201676E-3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24.95" customHeight="1" outlineLevel="1">
      <c r="A107" s="26">
        <v>34</v>
      </c>
      <c r="B107" s="26"/>
      <c r="C107" s="69" t="s">
        <v>791</v>
      </c>
      <c r="D107" s="40">
        <v>45811</v>
      </c>
      <c r="E107" s="75" t="s">
        <v>220</v>
      </c>
      <c r="F107" s="69" t="s">
        <v>688</v>
      </c>
      <c r="G107" s="33" t="s">
        <v>689</v>
      </c>
      <c r="H107" s="34"/>
      <c r="I107" s="34"/>
      <c r="J107" s="114"/>
      <c r="K107" s="64">
        <v>13987000</v>
      </c>
      <c r="L107" s="41"/>
      <c r="M107" s="52"/>
      <c r="N107" s="65"/>
      <c r="O107" s="52"/>
      <c r="P107" s="66"/>
      <c r="Q107" s="66"/>
      <c r="R107" s="48"/>
      <c r="S107" s="48"/>
      <c r="T107" s="48"/>
      <c r="U107" s="43"/>
      <c r="V107" s="64"/>
      <c r="W107" s="48"/>
      <c r="X107" s="48"/>
      <c r="Y107" s="43"/>
      <c r="Z107" s="64">
        <v>13987000</v>
      </c>
      <c r="AA107" s="48"/>
      <c r="AB107" s="48"/>
      <c r="AC107" s="43">
        <f t="shared" si="39"/>
        <v>13987000</v>
      </c>
      <c r="AD107" s="48"/>
      <c r="AE107" s="48">
        <v>0</v>
      </c>
      <c r="AF107" s="48">
        <v>0</v>
      </c>
      <c r="AG107" s="43">
        <f t="shared" si="40"/>
        <v>0</v>
      </c>
      <c r="AH107" s="43">
        <f t="shared" si="41"/>
        <v>13987000</v>
      </c>
      <c r="AI107" s="59">
        <f t="shared" si="42"/>
        <v>1.7870877892342901E-2</v>
      </c>
      <c r="AJ107" s="59">
        <f t="shared" si="37"/>
        <v>1.2857780774919603E-3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24.95" customHeight="1" outlineLevel="1">
      <c r="A108" s="26">
        <v>35</v>
      </c>
      <c r="B108" s="26"/>
      <c r="C108" s="69" t="s">
        <v>792</v>
      </c>
      <c r="D108" s="40">
        <v>45799</v>
      </c>
      <c r="E108" s="75" t="s">
        <v>196</v>
      </c>
      <c r="F108" s="69" t="s">
        <v>688</v>
      </c>
      <c r="G108" s="33" t="s">
        <v>689</v>
      </c>
      <c r="H108" s="34"/>
      <c r="I108" s="34"/>
      <c r="J108" s="114"/>
      <c r="K108" s="64">
        <v>13041000</v>
      </c>
      <c r="L108" s="41"/>
      <c r="M108" s="52"/>
      <c r="N108" s="65"/>
      <c r="O108" s="52"/>
      <c r="P108" s="66"/>
      <c r="Q108" s="66"/>
      <c r="R108" s="48"/>
      <c r="S108" s="48"/>
      <c r="T108" s="48"/>
      <c r="U108" s="43"/>
      <c r="V108" s="64"/>
      <c r="W108" s="48"/>
      <c r="X108" s="48"/>
      <c r="Y108" s="43"/>
      <c r="Z108" s="64">
        <v>13041000</v>
      </c>
      <c r="AA108" s="48"/>
      <c r="AB108" s="48"/>
      <c r="AC108" s="43">
        <f t="shared" si="39"/>
        <v>13041000</v>
      </c>
      <c r="AD108" s="48"/>
      <c r="AE108" s="48">
        <v>0</v>
      </c>
      <c r="AF108" s="48">
        <v>0</v>
      </c>
      <c r="AG108" s="43">
        <f t="shared" si="40"/>
        <v>0</v>
      </c>
      <c r="AH108" s="43">
        <f t="shared" si="41"/>
        <v>13041000</v>
      </c>
      <c r="AI108" s="59">
        <f t="shared" si="42"/>
        <v>1.6662194794741101E-2</v>
      </c>
      <c r="AJ108" s="59">
        <f t="shared" si="37"/>
        <v>1.1988154649726641E-3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24.95" customHeight="1" outlineLevel="1">
      <c r="A109" s="26">
        <v>36</v>
      </c>
      <c r="B109" s="26"/>
      <c r="C109" s="69" t="s">
        <v>793</v>
      </c>
      <c r="D109" s="40">
        <v>45770</v>
      </c>
      <c r="E109" s="75" t="s">
        <v>248</v>
      </c>
      <c r="F109" s="69" t="s">
        <v>688</v>
      </c>
      <c r="G109" s="33" t="s">
        <v>689</v>
      </c>
      <c r="H109" s="34"/>
      <c r="I109" s="34"/>
      <c r="J109" s="114"/>
      <c r="K109" s="64">
        <v>21504000</v>
      </c>
      <c r="L109" s="41"/>
      <c r="M109" s="52"/>
      <c r="N109" s="65"/>
      <c r="O109" s="52"/>
      <c r="P109" s="66"/>
      <c r="Q109" s="66"/>
      <c r="R109" s="48"/>
      <c r="S109" s="48"/>
      <c r="T109" s="48"/>
      <c r="U109" s="43"/>
      <c r="V109" s="64"/>
      <c r="W109" s="48"/>
      <c r="X109" s="48"/>
      <c r="Y109" s="43"/>
      <c r="Z109" s="64">
        <v>21504000</v>
      </c>
      <c r="AA109" s="48"/>
      <c r="AB109" s="48"/>
      <c r="AC109" s="43">
        <f t="shared" si="39"/>
        <v>21504000</v>
      </c>
      <c r="AD109" s="48"/>
      <c r="AE109" s="48">
        <v>0</v>
      </c>
      <c r="AF109" s="48">
        <v>0</v>
      </c>
      <c r="AG109" s="43">
        <f t="shared" si="40"/>
        <v>0</v>
      </c>
      <c r="AH109" s="43">
        <f t="shared" si="41"/>
        <v>21504000</v>
      </c>
      <c r="AI109" s="59">
        <f t="shared" si="42"/>
        <v>2.7475181110812999E-2</v>
      </c>
      <c r="AJ109" s="59">
        <f t="shared" si="37"/>
        <v>1.9767907184090306E-3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24.95" customHeight="1" outlineLevel="1">
      <c r="A110" s="26">
        <v>37</v>
      </c>
      <c r="B110" s="26"/>
      <c r="C110" s="69" t="s">
        <v>794</v>
      </c>
      <c r="D110" s="40">
        <v>45791</v>
      </c>
      <c r="E110" s="75" t="s">
        <v>224</v>
      </c>
      <c r="F110" s="69" t="s">
        <v>688</v>
      </c>
      <c r="G110" s="33" t="s">
        <v>689</v>
      </c>
      <c r="H110" s="34"/>
      <c r="I110" s="34"/>
      <c r="J110" s="114"/>
      <c r="K110" s="64">
        <v>9325000</v>
      </c>
      <c r="L110" s="41"/>
      <c r="M110" s="52"/>
      <c r="N110" s="65"/>
      <c r="O110" s="52"/>
      <c r="P110" s="66"/>
      <c r="Q110" s="66"/>
      <c r="R110" s="48"/>
      <c r="S110" s="48"/>
      <c r="T110" s="48"/>
      <c r="U110" s="43"/>
      <c r="V110" s="64"/>
      <c r="W110" s="48"/>
      <c r="X110" s="48"/>
      <c r="Y110" s="43"/>
      <c r="Z110" s="64">
        <v>9325000</v>
      </c>
      <c r="AA110" s="48"/>
      <c r="AB110" s="48"/>
      <c r="AC110" s="43">
        <f t="shared" si="39"/>
        <v>9325000</v>
      </c>
      <c r="AD110" s="48"/>
      <c r="AE110" s="48">
        <v>0</v>
      </c>
      <c r="AF110" s="48">
        <v>0</v>
      </c>
      <c r="AG110" s="43">
        <f t="shared" si="40"/>
        <v>0</v>
      </c>
      <c r="AH110" s="43">
        <f t="shared" si="41"/>
        <v>9325000</v>
      </c>
      <c r="AI110" s="59">
        <f t="shared" si="42"/>
        <v>1.1914344487459601E-2</v>
      </c>
      <c r="AJ110" s="59">
        <f t="shared" si="37"/>
        <v>8.5721602721187745E-4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24.95" customHeight="1" outlineLevel="1">
      <c r="A111" s="26">
        <v>38</v>
      </c>
      <c r="B111" s="26"/>
      <c r="C111" s="69" t="s">
        <v>795</v>
      </c>
      <c r="D111" s="40">
        <v>45789</v>
      </c>
      <c r="E111" s="75" t="s">
        <v>204</v>
      </c>
      <c r="F111" s="69" t="s">
        <v>688</v>
      </c>
      <c r="G111" s="33" t="s">
        <v>689</v>
      </c>
      <c r="H111" s="34"/>
      <c r="I111" s="34"/>
      <c r="J111" s="114"/>
      <c r="K111" s="64">
        <v>13321000</v>
      </c>
      <c r="L111" s="41"/>
      <c r="M111" s="52"/>
      <c r="N111" s="65"/>
      <c r="O111" s="52"/>
      <c r="P111" s="66"/>
      <c r="Q111" s="66"/>
      <c r="R111" s="48"/>
      <c r="S111" s="48"/>
      <c r="T111" s="48"/>
      <c r="U111" s="43"/>
      <c r="V111" s="64"/>
      <c r="W111" s="48"/>
      <c r="X111" s="48"/>
      <c r="Y111" s="43"/>
      <c r="Z111" s="64">
        <v>13321000</v>
      </c>
      <c r="AA111" s="48"/>
      <c r="AB111" s="48"/>
      <c r="AC111" s="43">
        <f t="shared" si="39"/>
        <v>13321000</v>
      </c>
      <c r="AD111" s="48"/>
      <c r="AE111" s="48">
        <v>0</v>
      </c>
      <c r="AF111" s="48">
        <v>0</v>
      </c>
      <c r="AG111" s="43">
        <f t="shared" si="40"/>
        <v>0</v>
      </c>
      <c r="AH111" s="43">
        <f t="shared" si="41"/>
        <v>13321000</v>
      </c>
      <c r="AI111" s="59">
        <f t="shared" si="42"/>
        <v>1.70199445487881E-2</v>
      </c>
      <c r="AJ111" s="59">
        <f t="shared" si="37"/>
        <v>1.2245549274519485E-3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24.95" customHeight="1" outlineLevel="1">
      <c r="A112" s="26">
        <v>39</v>
      </c>
      <c r="B112" s="26"/>
      <c r="C112" s="69" t="s">
        <v>796</v>
      </c>
      <c r="D112" s="40">
        <v>45777</v>
      </c>
      <c r="E112" s="75" t="s">
        <v>206</v>
      </c>
      <c r="F112" s="69" t="s">
        <v>688</v>
      </c>
      <c r="G112" s="33" t="s">
        <v>689</v>
      </c>
      <c r="H112" s="34"/>
      <c r="I112" s="34"/>
      <c r="J112" s="114"/>
      <c r="K112" s="64">
        <v>26828000</v>
      </c>
      <c r="L112" s="41"/>
      <c r="M112" s="52"/>
      <c r="N112" s="65"/>
      <c r="O112" s="52"/>
      <c r="P112" s="66"/>
      <c r="Q112" s="66"/>
      <c r="R112" s="48"/>
      <c r="S112" s="48"/>
      <c r="T112" s="48"/>
      <c r="U112" s="43"/>
      <c r="V112" s="64"/>
      <c r="W112" s="48"/>
      <c r="X112" s="48"/>
      <c r="Y112" s="43"/>
      <c r="Z112" s="64">
        <v>26828000</v>
      </c>
      <c r="AA112" s="48"/>
      <c r="AB112" s="48"/>
      <c r="AC112" s="43">
        <f t="shared" si="39"/>
        <v>26828000</v>
      </c>
      <c r="AD112" s="48"/>
      <c r="AE112" s="48">
        <v>0</v>
      </c>
      <c r="AF112" s="48">
        <v>0</v>
      </c>
      <c r="AG112" s="43">
        <f t="shared" si="40"/>
        <v>0</v>
      </c>
      <c r="AH112" s="43">
        <f t="shared" si="41"/>
        <v>26828000</v>
      </c>
      <c r="AI112" s="59">
        <f t="shared" si="42"/>
        <v>3.42775371484789E-2</v>
      </c>
      <c r="AJ112" s="59">
        <f t="shared" si="37"/>
        <v>2.4662082121222786E-3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24.95" customHeight="1" outlineLevel="1">
      <c r="A113" s="26">
        <v>40</v>
      </c>
      <c r="B113" s="26"/>
      <c r="C113" s="69" t="s">
        <v>797</v>
      </c>
      <c r="D113" s="40">
        <v>45789</v>
      </c>
      <c r="E113" s="75" t="s">
        <v>754</v>
      </c>
      <c r="F113" s="69" t="s">
        <v>688</v>
      </c>
      <c r="G113" s="33" t="s">
        <v>689</v>
      </c>
      <c r="H113" s="34"/>
      <c r="I113" s="34"/>
      <c r="J113" s="114"/>
      <c r="K113" s="64">
        <v>7546000</v>
      </c>
      <c r="L113" s="41"/>
      <c r="M113" s="52"/>
      <c r="N113" s="65"/>
      <c r="O113" s="52"/>
      <c r="P113" s="66"/>
      <c r="Q113" s="66"/>
      <c r="R113" s="48"/>
      <c r="S113" s="48"/>
      <c r="T113" s="48"/>
      <c r="U113" s="43"/>
      <c r="V113" s="64"/>
      <c r="W113" s="48"/>
      <c r="X113" s="48"/>
      <c r="Y113" s="43"/>
      <c r="Z113" s="64">
        <v>7546000</v>
      </c>
      <c r="AA113" s="48"/>
      <c r="AB113" s="48"/>
      <c r="AC113" s="43">
        <f t="shared" si="39"/>
        <v>7546000</v>
      </c>
      <c r="AD113" s="48"/>
      <c r="AE113" s="48">
        <v>0</v>
      </c>
      <c r="AF113" s="48">
        <v>0</v>
      </c>
      <c r="AG113" s="43">
        <f t="shared" si="40"/>
        <v>0</v>
      </c>
      <c r="AH113" s="43">
        <f t="shared" si="41"/>
        <v>7546000</v>
      </c>
      <c r="AI113" s="59">
        <f t="shared" si="42"/>
        <v>9.6413558715678395E-3</v>
      </c>
      <c r="AJ113" s="59">
        <f t="shared" si="37"/>
        <v>6.9367851381671062E-4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24.95" customHeight="1" outlineLevel="1">
      <c r="A114" s="26">
        <v>41</v>
      </c>
      <c r="B114" s="26"/>
      <c r="C114" s="69" t="s">
        <v>798</v>
      </c>
      <c r="D114" s="40">
        <v>45772</v>
      </c>
      <c r="E114" s="75" t="s">
        <v>799</v>
      </c>
      <c r="F114" s="69" t="s">
        <v>688</v>
      </c>
      <c r="G114" s="33" t="s">
        <v>689</v>
      </c>
      <c r="H114" s="34"/>
      <c r="I114" s="34"/>
      <c r="J114" s="114"/>
      <c r="K114" s="64">
        <v>13654000</v>
      </c>
      <c r="L114" s="41"/>
      <c r="M114" s="52"/>
      <c r="N114" s="65"/>
      <c r="O114" s="52"/>
      <c r="P114" s="66"/>
      <c r="Q114" s="66"/>
      <c r="R114" s="48"/>
      <c r="S114" s="48"/>
      <c r="T114" s="48"/>
      <c r="U114" s="43"/>
      <c r="V114" s="64"/>
      <c r="W114" s="48"/>
      <c r="X114" s="48"/>
      <c r="Y114" s="43"/>
      <c r="Z114" s="64">
        <v>13654000</v>
      </c>
      <c r="AA114" s="48"/>
      <c r="AB114" s="48"/>
      <c r="AC114" s="43">
        <f t="shared" si="39"/>
        <v>13654000</v>
      </c>
      <c r="AD114" s="48"/>
      <c r="AE114" s="48">
        <v>0</v>
      </c>
      <c r="AF114" s="48">
        <v>0</v>
      </c>
      <c r="AG114" s="43">
        <f t="shared" si="40"/>
        <v>0</v>
      </c>
      <c r="AH114" s="43">
        <f t="shared" si="41"/>
        <v>13654000</v>
      </c>
      <c r="AI114" s="59">
        <f t="shared" si="42"/>
        <v>1.7445411220565501E-2</v>
      </c>
      <c r="AJ114" s="59">
        <f t="shared" si="37"/>
        <v>1.2551665024719543E-3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24.95" customHeight="1" outlineLevel="1">
      <c r="A115" s="26">
        <v>42</v>
      </c>
      <c r="B115" s="26"/>
      <c r="C115" s="69" t="s">
        <v>800</v>
      </c>
      <c r="D115" s="40">
        <v>45770</v>
      </c>
      <c r="E115" s="75" t="s">
        <v>759</v>
      </c>
      <c r="F115" s="69" t="s">
        <v>688</v>
      </c>
      <c r="G115" s="33" t="s">
        <v>689</v>
      </c>
      <c r="H115" s="34"/>
      <c r="I115" s="34"/>
      <c r="J115" s="114"/>
      <c r="K115" s="64">
        <v>13204000</v>
      </c>
      <c r="L115" s="41"/>
      <c r="M115" s="52"/>
      <c r="N115" s="65"/>
      <c r="O115" s="52"/>
      <c r="P115" s="66"/>
      <c r="Q115" s="66"/>
      <c r="R115" s="48"/>
      <c r="S115" s="48"/>
      <c r="T115" s="48"/>
      <c r="U115" s="43"/>
      <c r="V115" s="64"/>
      <c r="W115" s="48"/>
      <c r="X115" s="48"/>
      <c r="Y115" s="43"/>
      <c r="Z115" s="64">
        <v>13204000</v>
      </c>
      <c r="AA115" s="48"/>
      <c r="AB115" s="48"/>
      <c r="AC115" s="43">
        <f t="shared" si="39"/>
        <v>13204000</v>
      </c>
      <c r="AD115" s="48"/>
      <c r="AE115" s="48">
        <v>0</v>
      </c>
      <c r="AF115" s="48">
        <v>0</v>
      </c>
      <c r="AG115" s="43">
        <f t="shared" si="40"/>
        <v>0</v>
      </c>
      <c r="AH115" s="43">
        <f t="shared" si="41"/>
        <v>13204000</v>
      </c>
      <c r="AI115" s="59">
        <f t="shared" si="42"/>
        <v>1.6870456258704199E-2</v>
      </c>
      <c r="AJ115" s="59">
        <f t="shared" si="37"/>
        <v>1.213799509201676E-3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ht="24.95" customHeight="1" outlineLevel="1">
      <c r="A116" s="26">
        <v>43</v>
      </c>
      <c r="B116" s="26"/>
      <c r="C116" s="69" t="s">
        <v>801</v>
      </c>
      <c r="D116" s="40">
        <v>45775</v>
      </c>
      <c r="E116" s="75" t="s">
        <v>185</v>
      </c>
      <c r="F116" s="69" t="s">
        <v>688</v>
      </c>
      <c r="G116" s="33" t="s">
        <v>689</v>
      </c>
      <c r="H116" s="34"/>
      <c r="I116" s="34"/>
      <c r="J116" s="114"/>
      <c r="K116" s="64">
        <v>13654000</v>
      </c>
      <c r="L116" s="41"/>
      <c r="M116" s="52"/>
      <c r="N116" s="65"/>
      <c r="O116" s="52"/>
      <c r="P116" s="66"/>
      <c r="Q116" s="66"/>
      <c r="R116" s="48"/>
      <c r="S116" s="48"/>
      <c r="T116" s="48"/>
      <c r="U116" s="43"/>
      <c r="V116" s="64"/>
      <c r="W116" s="48"/>
      <c r="X116" s="48"/>
      <c r="Y116" s="43"/>
      <c r="Z116" s="64">
        <v>13654000</v>
      </c>
      <c r="AA116" s="48"/>
      <c r="AB116" s="48"/>
      <c r="AC116" s="43">
        <f t="shared" si="39"/>
        <v>13654000</v>
      </c>
      <c r="AD116" s="48"/>
      <c r="AE116" s="48">
        <v>0</v>
      </c>
      <c r="AF116" s="48">
        <v>0</v>
      </c>
      <c r="AG116" s="43">
        <f t="shared" si="40"/>
        <v>0</v>
      </c>
      <c r="AH116" s="43">
        <f t="shared" si="41"/>
        <v>13654000</v>
      </c>
      <c r="AI116" s="59">
        <f t="shared" si="42"/>
        <v>1.7445411220565501E-2</v>
      </c>
      <c r="AJ116" s="59">
        <f t="shared" si="37"/>
        <v>1.2551665024719543E-3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24.95" customHeight="1" outlineLevel="1">
      <c r="A117" s="26">
        <v>44</v>
      </c>
      <c r="B117" s="26"/>
      <c r="C117" s="69" t="s">
        <v>802</v>
      </c>
      <c r="D117" s="40">
        <v>45772</v>
      </c>
      <c r="E117" s="75" t="s">
        <v>190</v>
      </c>
      <c r="F117" s="69" t="s">
        <v>688</v>
      </c>
      <c r="G117" s="33" t="s">
        <v>689</v>
      </c>
      <c r="H117" s="34"/>
      <c r="I117" s="34"/>
      <c r="J117" s="114"/>
      <c r="K117" s="64">
        <v>67069000</v>
      </c>
      <c r="L117" s="41"/>
      <c r="M117" s="52"/>
      <c r="N117" s="65"/>
      <c r="O117" s="52"/>
      <c r="P117" s="66"/>
      <c r="Q117" s="66"/>
      <c r="R117" s="48"/>
      <c r="S117" s="48"/>
      <c r="T117" s="48"/>
      <c r="U117" s="43"/>
      <c r="V117" s="64"/>
      <c r="W117" s="48"/>
      <c r="X117" s="48"/>
      <c r="Y117" s="43"/>
      <c r="Z117" s="64">
        <v>67069000</v>
      </c>
      <c r="AA117" s="48"/>
      <c r="AB117" s="48"/>
      <c r="AC117" s="43">
        <f t="shared" si="39"/>
        <v>67069000</v>
      </c>
      <c r="AD117" s="48"/>
      <c r="AE117" s="48">
        <v>0</v>
      </c>
      <c r="AF117" s="48">
        <v>0</v>
      </c>
      <c r="AG117" s="43">
        <f t="shared" si="40"/>
        <v>0</v>
      </c>
      <c r="AH117" s="43">
        <f t="shared" si="41"/>
        <v>67069000</v>
      </c>
      <c r="AI117" s="59">
        <f t="shared" si="42"/>
        <v>8.5692565193504294E-2</v>
      </c>
      <c r="AJ117" s="59">
        <f t="shared" si="37"/>
        <v>6.1654286036539841E-3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ht="24.95" customHeight="1" outlineLevel="1">
      <c r="A118" s="26">
        <v>45</v>
      </c>
      <c r="B118" s="26"/>
      <c r="C118" s="69" t="s">
        <v>803</v>
      </c>
      <c r="D118" s="40">
        <v>45772</v>
      </c>
      <c r="E118" s="75" t="s">
        <v>218</v>
      </c>
      <c r="F118" s="69" t="s">
        <v>688</v>
      </c>
      <c r="G118" s="33" t="s">
        <v>689</v>
      </c>
      <c r="H118" s="34"/>
      <c r="I118" s="34"/>
      <c r="J118" s="115"/>
      <c r="K118" s="64">
        <v>13204000</v>
      </c>
      <c r="L118" s="41"/>
      <c r="M118" s="52"/>
      <c r="N118" s="65"/>
      <c r="O118" s="52"/>
      <c r="P118" s="66"/>
      <c r="Q118" s="66"/>
      <c r="R118" s="48"/>
      <c r="S118" s="48"/>
      <c r="T118" s="48"/>
      <c r="U118" s="43"/>
      <c r="V118" s="64"/>
      <c r="W118" s="48"/>
      <c r="X118" s="48"/>
      <c r="Y118" s="43"/>
      <c r="Z118" s="64">
        <v>13204000</v>
      </c>
      <c r="AA118" s="48"/>
      <c r="AB118" s="48"/>
      <c r="AC118" s="43">
        <f t="shared" si="39"/>
        <v>13204000</v>
      </c>
      <c r="AD118" s="48"/>
      <c r="AE118" s="48">
        <v>0</v>
      </c>
      <c r="AF118" s="48">
        <v>0</v>
      </c>
      <c r="AG118" s="43">
        <f t="shared" si="40"/>
        <v>0</v>
      </c>
      <c r="AH118" s="43">
        <f t="shared" si="41"/>
        <v>13204000</v>
      </c>
      <c r="AI118" s="59">
        <f t="shared" si="42"/>
        <v>1.6870456258704199E-2</v>
      </c>
      <c r="AJ118" s="59">
        <f t="shared" si="37"/>
        <v>1.213799509201676E-3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s="19" customFormat="1" ht="24.95" customHeight="1">
      <c r="A119" s="117" t="s">
        <v>56</v>
      </c>
      <c r="B119" s="117"/>
      <c r="C119" s="117"/>
      <c r="D119" s="117"/>
      <c r="E119" s="117"/>
      <c r="F119" s="117"/>
      <c r="G119" s="117"/>
      <c r="H119" s="117"/>
      <c r="I119" s="117"/>
      <c r="J119" s="49">
        <f>+J73</f>
        <v>782670000</v>
      </c>
      <c r="K119" s="49">
        <f>SUM(K74:K118)</f>
        <v>782670000</v>
      </c>
      <c r="L119" s="29"/>
      <c r="M119" s="49">
        <f>SUM(M90:M90)</f>
        <v>0</v>
      </c>
      <c r="N119" s="49">
        <f>SUM(N90:N90)</f>
        <v>0</v>
      </c>
      <c r="O119" s="49">
        <f>SUM(O90:O90)</f>
        <v>0</v>
      </c>
      <c r="P119" s="50"/>
      <c r="Q119" s="56"/>
      <c r="R119" s="49">
        <f>SUM(R90:R90)</f>
        <v>0</v>
      </c>
      <c r="S119" s="49">
        <f>SUM(S90:S90)</f>
        <v>0</v>
      </c>
      <c r="T119" s="49">
        <f>SUM(T90:T90)</f>
        <v>0</v>
      </c>
      <c r="U119" s="49">
        <f>SUM(U90:U90)</f>
        <v>0</v>
      </c>
      <c r="V119" s="49">
        <f>SUM(V74:V90)</f>
        <v>306966000</v>
      </c>
      <c r="W119" s="49">
        <f>SUM(W90:W90)</f>
        <v>0</v>
      </c>
      <c r="X119" s="49">
        <f>SUM(X90:X90)</f>
        <v>0</v>
      </c>
      <c r="Y119" s="49">
        <f>SUM(Y74:Y90)</f>
        <v>306966000</v>
      </c>
      <c r="Z119" s="49">
        <f>SUM(Z74:Z118)</f>
        <v>475704000</v>
      </c>
      <c r="AA119" s="49">
        <f>SUM(AA74:AA118)</f>
        <v>0</v>
      </c>
      <c r="AB119" s="49">
        <f>SUM(AB74:AB118)</f>
        <v>0</v>
      </c>
      <c r="AC119" s="49">
        <f>SUM(AC74:AC118)</f>
        <v>475704000</v>
      </c>
      <c r="AD119" s="49">
        <f>SUM(AD74:AD118)</f>
        <v>0</v>
      </c>
      <c r="AE119" s="49">
        <f t="shared" ref="AE119:AF119" si="43">SUM(AE74:AE118)</f>
        <v>0</v>
      </c>
      <c r="AF119" s="49">
        <f t="shared" si="43"/>
        <v>0</v>
      </c>
      <c r="AG119" s="49">
        <f>SUM(AG90:AG90)</f>
        <v>0</v>
      </c>
      <c r="AH119" s="49">
        <f>SUM(AH74:AH118)</f>
        <v>782670000</v>
      </c>
      <c r="AI119" s="61">
        <f>IF(ISERROR(AH119/J119),0,AH119/J119)</f>
        <v>1</v>
      </c>
      <c r="AJ119" s="61">
        <f>IF(ISERROR(AH119/$AH$625),0,AH119/$AH$625)</f>
        <v>7.1948232495219311E-2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24.95" customHeight="1">
      <c r="A120" s="118" t="s">
        <v>57</v>
      </c>
      <c r="B120" s="118"/>
      <c r="C120" s="118"/>
      <c r="D120" s="118"/>
      <c r="E120" s="118"/>
      <c r="F120" s="23"/>
      <c r="G120" s="24"/>
      <c r="H120" s="25"/>
      <c r="I120" s="25"/>
      <c r="J120" s="113">
        <v>869994000</v>
      </c>
      <c r="K120" s="43"/>
      <c r="L120" s="44"/>
      <c r="M120" s="45"/>
      <c r="N120" s="45"/>
      <c r="O120" s="45"/>
      <c r="P120" s="24"/>
      <c r="Q120" s="55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57"/>
      <c r="AJ120" s="58"/>
    </row>
    <row r="121" spans="1:106" ht="24.95" customHeight="1" outlineLevel="1">
      <c r="A121" s="26">
        <v>1</v>
      </c>
      <c r="B121" s="26"/>
      <c r="C121" s="69" t="s">
        <v>804</v>
      </c>
      <c r="D121" s="28">
        <v>46009</v>
      </c>
      <c r="E121" s="75" t="s">
        <v>280</v>
      </c>
      <c r="F121" s="69" t="s">
        <v>688</v>
      </c>
      <c r="G121" s="33" t="s">
        <v>689</v>
      </c>
      <c r="H121" s="28"/>
      <c r="I121" s="28"/>
      <c r="J121" s="114"/>
      <c r="K121" s="64">
        <v>11871000</v>
      </c>
      <c r="L121" s="27"/>
      <c r="M121" s="48"/>
      <c r="N121" s="48"/>
      <c r="O121" s="48"/>
      <c r="P121" s="27"/>
      <c r="Q121" s="27"/>
      <c r="R121" s="48"/>
      <c r="S121" s="48"/>
      <c r="T121" s="48"/>
      <c r="U121" s="43">
        <f>SUM(R121:T121)</f>
        <v>0</v>
      </c>
      <c r="V121" s="48"/>
      <c r="W121" s="48"/>
      <c r="X121" s="48"/>
      <c r="Y121" s="43">
        <f>SUM(V121:X121)</f>
        <v>0</v>
      </c>
      <c r="Z121" s="48"/>
      <c r="AA121" s="48"/>
      <c r="AB121" s="48"/>
      <c r="AC121" s="43">
        <f>SUM(Z121:AB121)</f>
        <v>0</v>
      </c>
      <c r="AD121" s="48"/>
      <c r="AE121" s="48"/>
      <c r="AF121" s="64">
        <v>11871000</v>
      </c>
      <c r="AG121" s="43">
        <f>SUM(AD121:AF121)</f>
        <v>11871000</v>
      </c>
      <c r="AH121" s="43">
        <f>SUM(U121,Y121,AC121,AG121)</f>
        <v>11871000</v>
      </c>
      <c r="AI121" s="59">
        <f>IF(ISERROR(AH121/$J$120),0,AH121/$J$120)</f>
        <v>1.3644921689115099E-2</v>
      </c>
      <c r="AJ121" s="59">
        <f>IF(ISERROR(AH121/$AH$625),"-",AH121/$AH$625)</f>
        <v>1.0912612824699407E-3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24.95" customHeight="1" outlineLevel="1">
      <c r="A122" s="26">
        <v>2</v>
      </c>
      <c r="B122" s="26"/>
      <c r="C122" s="69" t="s">
        <v>805</v>
      </c>
      <c r="D122" s="28">
        <v>46009</v>
      </c>
      <c r="E122" s="75" t="s">
        <v>252</v>
      </c>
      <c r="F122" s="69" t="s">
        <v>688</v>
      </c>
      <c r="G122" s="33" t="s">
        <v>689</v>
      </c>
      <c r="H122" s="28"/>
      <c r="I122" s="28"/>
      <c r="J122" s="114"/>
      <c r="K122" s="64">
        <v>12881000</v>
      </c>
      <c r="L122" s="27"/>
      <c r="M122" s="48"/>
      <c r="N122" s="48"/>
      <c r="O122" s="48"/>
      <c r="P122" s="27"/>
      <c r="Q122" s="27"/>
      <c r="R122" s="48"/>
      <c r="S122" s="48"/>
      <c r="T122" s="48"/>
      <c r="U122" s="43">
        <f t="shared" ref="U122:U153" si="44">SUM(R122:T122)</f>
        <v>0</v>
      </c>
      <c r="V122" s="48"/>
      <c r="W122" s="48"/>
      <c r="X122" s="48"/>
      <c r="Y122" s="43">
        <f t="shared" ref="Y122:Y153" si="45">SUM(V122:X122)</f>
        <v>0</v>
      </c>
      <c r="Z122" s="48"/>
      <c r="AA122" s="48"/>
      <c r="AB122" s="48"/>
      <c r="AC122" s="43">
        <f t="shared" ref="AC122:AC153" si="46">SUM(Z122:AB122)</f>
        <v>0</v>
      </c>
      <c r="AD122" s="48"/>
      <c r="AE122" s="48"/>
      <c r="AF122" s="64">
        <v>12881000</v>
      </c>
      <c r="AG122" s="43">
        <f t="shared" ref="AG122:AG153" si="47">SUM(AD122:AF122)</f>
        <v>12881000</v>
      </c>
      <c r="AH122" s="43">
        <f t="shared" ref="AH122:AH153" si="48">SUM(U122,Y122,AC122,AG122)</f>
        <v>12881000</v>
      </c>
      <c r="AI122" s="59">
        <f t="shared" ref="AI122:AI153" si="49">IF(ISERROR(AH122/$J$120),0,AH122/$J$120)</f>
        <v>1.4805849235741899E-2</v>
      </c>
      <c r="AJ122" s="59">
        <f t="shared" ref="AJ122:AJ153" si="50">IF(ISERROR(AH122/$AH$625),"-",AH122/$AH$625)</f>
        <v>1.1841072006987874E-3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24.95" customHeight="1" outlineLevel="1">
      <c r="A123" s="26">
        <v>3</v>
      </c>
      <c r="B123" s="26"/>
      <c r="C123" s="69" t="s">
        <v>806</v>
      </c>
      <c r="D123" s="28">
        <v>46009</v>
      </c>
      <c r="E123" s="75" t="s">
        <v>308</v>
      </c>
      <c r="F123" s="69" t="s">
        <v>688</v>
      </c>
      <c r="G123" s="33" t="s">
        <v>689</v>
      </c>
      <c r="H123" s="28"/>
      <c r="I123" s="28"/>
      <c r="J123" s="114"/>
      <c r="K123" s="64">
        <v>13850000</v>
      </c>
      <c r="L123" s="27"/>
      <c r="M123" s="48"/>
      <c r="N123" s="48"/>
      <c r="O123" s="48"/>
      <c r="P123" s="27"/>
      <c r="Q123" s="27"/>
      <c r="R123" s="48"/>
      <c r="S123" s="48"/>
      <c r="T123" s="48"/>
      <c r="U123" s="43">
        <f t="shared" si="44"/>
        <v>0</v>
      </c>
      <c r="V123" s="48"/>
      <c r="W123" s="48"/>
      <c r="X123" s="48"/>
      <c r="Y123" s="43">
        <f t="shared" si="45"/>
        <v>0</v>
      </c>
      <c r="Z123" s="48"/>
      <c r="AA123" s="48"/>
      <c r="AB123" s="48"/>
      <c r="AC123" s="43">
        <f t="shared" si="46"/>
        <v>0</v>
      </c>
      <c r="AD123" s="48"/>
      <c r="AE123" s="48"/>
      <c r="AF123" s="64">
        <v>13850000</v>
      </c>
      <c r="AG123" s="43">
        <f t="shared" si="47"/>
        <v>13850000</v>
      </c>
      <c r="AH123" s="43">
        <f t="shared" si="48"/>
        <v>13850000</v>
      </c>
      <c r="AI123" s="59">
        <f t="shared" si="49"/>
        <v>1.59196500205749E-2</v>
      </c>
      <c r="AJ123" s="59">
        <f t="shared" si="50"/>
        <v>1.2731841262074532E-3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24.95" customHeight="1" outlineLevel="1">
      <c r="A124" s="26">
        <v>4</v>
      </c>
      <c r="B124" s="26"/>
      <c r="C124" s="69" t="s">
        <v>807</v>
      </c>
      <c r="D124" s="28">
        <v>46009</v>
      </c>
      <c r="E124" s="75" t="s">
        <v>258</v>
      </c>
      <c r="F124" s="69" t="s">
        <v>688</v>
      </c>
      <c r="G124" s="33" t="s">
        <v>689</v>
      </c>
      <c r="H124" s="28"/>
      <c r="I124" s="28"/>
      <c r="J124" s="114"/>
      <c r="K124" s="64">
        <v>11919000</v>
      </c>
      <c r="L124" s="27"/>
      <c r="M124" s="48"/>
      <c r="N124" s="48"/>
      <c r="O124" s="48"/>
      <c r="P124" s="27"/>
      <c r="Q124" s="27"/>
      <c r="R124" s="48"/>
      <c r="S124" s="48"/>
      <c r="T124" s="48"/>
      <c r="U124" s="43">
        <f t="shared" si="44"/>
        <v>0</v>
      </c>
      <c r="V124" s="48"/>
      <c r="W124" s="48"/>
      <c r="X124" s="48"/>
      <c r="Y124" s="43">
        <f t="shared" si="45"/>
        <v>0</v>
      </c>
      <c r="Z124" s="48"/>
      <c r="AA124" s="48"/>
      <c r="AB124" s="48"/>
      <c r="AC124" s="43">
        <f t="shared" si="46"/>
        <v>0</v>
      </c>
      <c r="AD124" s="48"/>
      <c r="AE124" s="48"/>
      <c r="AF124" s="64">
        <v>11919000</v>
      </c>
      <c r="AG124" s="43">
        <f t="shared" si="47"/>
        <v>11919000</v>
      </c>
      <c r="AH124" s="43">
        <f t="shared" si="48"/>
        <v>11919000</v>
      </c>
      <c r="AI124" s="59">
        <f t="shared" si="49"/>
        <v>1.37000944834102E-2</v>
      </c>
      <c r="AJ124" s="59">
        <f t="shared" si="50"/>
        <v>1.0956737617521036E-3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24.95" customHeight="1" outlineLevel="1">
      <c r="A125" s="26">
        <v>5</v>
      </c>
      <c r="B125" s="26"/>
      <c r="C125" s="69" t="s">
        <v>808</v>
      </c>
      <c r="D125" s="28">
        <v>46009</v>
      </c>
      <c r="E125" s="75" t="s">
        <v>300</v>
      </c>
      <c r="F125" s="69" t="s">
        <v>688</v>
      </c>
      <c r="G125" s="33" t="s">
        <v>689</v>
      </c>
      <c r="H125" s="28"/>
      <c r="I125" s="28"/>
      <c r="J125" s="114"/>
      <c r="K125" s="64">
        <v>14022000</v>
      </c>
      <c r="L125" s="27"/>
      <c r="M125" s="48"/>
      <c r="N125" s="48"/>
      <c r="O125" s="48"/>
      <c r="P125" s="27"/>
      <c r="Q125" s="27"/>
      <c r="R125" s="48"/>
      <c r="S125" s="48"/>
      <c r="T125" s="48"/>
      <c r="U125" s="43">
        <f t="shared" si="44"/>
        <v>0</v>
      </c>
      <c r="V125" s="48"/>
      <c r="W125" s="48"/>
      <c r="X125" s="48"/>
      <c r="Y125" s="43">
        <f t="shared" si="45"/>
        <v>0</v>
      </c>
      <c r="Z125" s="48"/>
      <c r="AA125" s="48"/>
      <c r="AB125" s="48"/>
      <c r="AC125" s="43">
        <f t="shared" si="46"/>
        <v>0</v>
      </c>
      <c r="AD125" s="48"/>
      <c r="AE125" s="48"/>
      <c r="AF125" s="64">
        <v>14022000</v>
      </c>
      <c r="AG125" s="43">
        <f t="shared" si="47"/>
        <v>14022000</v>
      </c>
      <c r="AH125" s="43">
        <f t="shared" si="48"/>
        <v>14022000</v>
      </c>
      <c r="AI125" s="59">
        <f t="shared" si="49"/>
        <v>1.61173525334657E-2</v>
      </c>
      <c r="AJ125" s="59">
        <f t="shared" si="50"/>
        <v>1.2889955103018707E-3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24.95" customHeight="1" outlineLevel="1">
      <c r="A126" s="26">
        <v>6</v>
      </c>
      <c r="B126" s="26"/>
      <c r="C126" s="69" t="s">
        <v>809</v>
      </c>
      <c r="D126" s="28">
        <v>46009</v>
      </c>
      <c r="E126" s="75" t="s">
        <v>286</v>
      </c>
      <c r="F126" s="69" t="s">
        <v>688</v>
      </c>
      <c r="G126" s="33" t="s">
        <v>689</v>
      </c>
      <c r="H126" s="28"/>
      <c r="I126" s="28"/>
      <c r="J126" s="114"/>
      <c r="K126" s="64">
        <v>14022000</v>
      </c>
      <c r="L126" s="27"/>
      <c r="M126" s="48"/>
      <c r="N126" s="48"/>
      <c r="O126" s="48"/>
      <c r="P126" s="27"/>
      <c r="Q126" s="27"/>
      <c r="R126" s="48"/>
      <c r="S126" s="48"/>
      <c r="T126" s="48"/>
      <c r="U126" s="43">
        <f t="shared" si="44"/>
        <v>0</v>
      </c>
      <c r="V126" s="48"/>
      <c r="W126" s="48"/>
      <c r="X126" s="48"/>
      <c r="Y126" s="43">
        <f t="shared" si="45"/>
        <v>0</v>
      </c>
      <c r="Z126" s="48"/>
      <c r="AA126" s="48"/>
      <c r="AB126" s="48"/>
      <c r="AC126" s="43">
        <f t="shared" si="46"/>
        <v>0</v>
      </c>
      <c r="AD126" s="48"/>
      <c r="AE126" s="48"/>
      <c r="AF126" s="64">
        <v>14022000</v>
      </c>
      <c r="AG126" s="43">
        <f t="shared" si="47"/>
        <v>14022000</v>
      </c>
      <c r="AH126" s="43">
        <f t="shared" si="48"/>
        <v>14022000</v>
      </c>
      <c r="AI126" s="59">
        <f t="shared" si="49"/>
        <v>1.61173525334657E-2</v>
      </c>
      <c r="AJ126" s="59">
        <f t="shared" si="50"/>
        <v>1.2889955103018707E-3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24.95" customHeight="1" outlineLevel="1">
      <c r="A127" s="26">
        <v>7</v>
      </c>
      <c r="B127" s="26"/>
      <c r="C127" s="69" t="s">
        <v>810</v>
      </c>
      <c r="D127" s="28">
        <v>46009</v>
      </c>
      <c r="E127" s="75" t="s">
        <v>811</v>
      </c>
      <c r="F127" s="69" t="s">
        <v>688</v>
      </c>
      <c r="G127" s="33" t="s">
        <v>689</v>
      </c>
      <c r="H127" s="28"/>
      <c r="I127" s="28"/>
      <c r="J127" s="114"/>
      <c r="K127" s="64">
        <v>42478000</v>
      </c>
      <c r="L127" s="27"/>
      <c r="M127" s="48"/>
      <c r="N127" s="48"/>
      <c r="O127" s="48"/>
      <c r="P127" s="27"/>
      <c r="Q127" s="27"/>
      <c r="R127" s="48"/>
      <c r="S127" s="48"/>
      <c r="T127" s="48"/>
      <c r="U127" s="43">
        <f t="shared" si="44"/>
        <v>0</v>
      </c>
      <c r="V127" s="48"/>
      <c r="W127" s="48"/>
      <c r="X127" s="48"/>
      <c r="Y127" s="43">
        <f t="shared" si="45"/>
        <v>0</v>
      </c>
      <c r="Z127" s="48"/>
      <c r="AA127" s="48"/>
      <c r="AB127" s="48"/>
      <c r="AC127" s="43">
        <f t="shared" si="46"/>
        <v>0</v>
      </c>
      <c r="AD127" s="48"/>
      <c r="AE127" s="48"/>
      <c r="AF127" s="64">
        <v>42478000</v>
      </c>
      <c r="AG127" s="43">
        <f t="shared" si="47"/>
        <v>42478000</v>
      </c>
      <c r="AH127" s="43">
        <f t="shared" si="48"/>
        <v>42478000</v>
      </c>
      <c r="AI127" s="59">
        <f t="shared" si="49"/>
        <v>4.8825624084763798E-2</v>
      </c>
      <c r="AJ127" s="59">
        <f t="shared" si="50"/>
        <v>3.904860311410845E-3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ht="24.95" customHeight="1" outlineLevel="1">
      <c r="A128" s="26">
        <v>8</v>
      </c>
      <c r="B128" s="26"/>
      <c r="C128" s="69" t="s">
        <v>812</v>
      </c>
      <c r="D128" s="28">
        <v>46009</v>
      </c>
      <c r="E128" s="75" t="s">
        <v>268</v>
      </c>
      <c r="F128" s="69" t="s">
        <v>688</v>
      </c>
      <c r="G128" s="33" t="s">
        <v>689</v>
      </c>
      <c r="H128" s="28"/>
      <c r="I128" s="28"/>
      <c r="J128" s="114"/>
      <c r="K128" s="64">
        <v>11871000</v>
      </c>
      <c r="L128" s="27"/>
      <c r="M128" s="48"/>
      <c r="N128" s="48"/>
      <c r="O128" s="48"/>
      <c r="P128" s="27"/>
      <c r="Q128" s="27"/>
      <c r="R128" s="48"/>
      <c r="S128" s="48"/>
      <c r="T128" s="48"/>
      <c r="U128" s="43">
        <f t="shared" si="44"/>
        <v>0</v>
      </c>
      <c r="V128" s="48"/>
      <c r="W128" s="48"/>
      <c r="X128" s="48"/>
      <c r="Y128" s="43">
        <f t="shared" si="45"/>
        <v>0</v>
      </c>
      <c r="Z128" s="48"/>
      <c r="AA128" s="48"/>
      <c r="AB128" s="48"/>
      <c r="AC128" s="43">
        <f t="shared" si="46"/>
        <v>0</v>
      </c>
      <c r="AD128" s="48"/>
      <c r="AE128" s="48"/>
      <c r="AF128" s="64">
        <v>11871000</v>
      </c>
      <c r="AG128" s="43">
        <f t="shared" si="47"/>
        <v>11871000</v>
      </c>
      <c r="AH128" s="43">
        <f t="shared" si="48"/>
        <v>11871000</v>
      </c>
      <c r="AI128" s="59">
        <f t="shared" si="49"/>
        <v>1.3644921689115099E-2</v>
      </c>
      <c r="AJ128" s="59">
        <f t="shared" si="50"/>
        <v>1.0912612824699407E-3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24.95" customHeight="1" outlineLevel="1">
      <c r="A129" s="26">
        <v>9</v>
      </c>
      <c r="B129" s="26"/>
      <c r="C129" s="69" t="s">
        <v>813</v>
      </c>
      <c r="D129" s="28">
        <v>46009</v>
      </c>
      <c r="E129" s="75" t="s">
        <v>256</v>
      </c>
      <c r="F129" s="69" t="s">
        <v>688</v>
      </c>
      <c r="G129" s="33" t="s">
        <v>689</v>
      </c>
      <c r="H129" s="28"/>
      <c r="I129" s="28"/>
      <c r="J129" s="114"/>
      <c r="K129" s="64">
        <v>11871000</v>
      </c>
      <c r="L129" s="27"/>
      <c r="M129" s="48"/>
      <c r="N129" s="48"/>
      <c r="O129" s="48"/>
      <c r="P129" s="27"/>
      <c r="Q129" s="27"/>
      <c r="R129" s="48"/>
      <c r="S129" s="48"/>
      <c r="T129" s="48"/>
      <c r="U129" s="43">
        <f t="shared" si="44"/>
        <v>0</v>
      </c>
      <c r="V129" s="48"/>
      <c r="W129" s="48"/>
      <c r="X129" s="48"/>
      <c r="Y129" s="43">
        <f t="shared" si="45"/>
        <v>0</v>
      </c>
      <c r="Z129" s="48"/>
      <c r="AA129" s="48"/>
      <c r="AB129" s="48"/>
      <c r="AC129" s="43">
        <f t="shared" si="46"/>
        <v>0</v>
      </c>
      <c r="AD129" s="48"/>
      <c r="AE129" s="48"/>
      <c r="AF129" s="64">
        <v>11871000</v>
      </c>
      <c r="AG129" s="43">
        <f t="shared" si="47"/>
        <v>11871000</v>
      </c>
      <c r="AH129" s="43">
        <f t="shared" si="48"/>
        <v>11871000</v>
      </c>
      <c r="AI129" s="59">
        <f t="shared" si="49"/>
        <v>1.3644921689115099E-2</v>
      </c>
      <c r="AJ129" s="59">
        <f t="shared" si="50"/>
        <v>1.0912612824699407E-3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24.95" customHeight="1" outlineLevel="1">
      <c r="A130" s="26">
        <v>10</v>
      </c>
      <c r="B130" s="26"/>
      <c r="C130" s="69" t="s">
        <v>814</v>
      </c>
      <c r="D130" s="28">
        <v>46009</v>
      </c>
      <c r="E130" s="75" t="s">
        <v>264</v>
      </c>
      <c r="F130" s="69" t="s">
        <v>688</v>
      </c>
      <c r="G130" s="33" t="s">
        <v>689</v>
      </c>
      <c r="H130" s="28"/>
      <c r="I130" s="28"/>
      <c r="J130" s="114"/>
      <c r="K130" s="64">
        <v>7914000</v>
      </c>
      <c r="L130" s="27"/>
      <c r="M130" s="48"/>
      <c r="N130" s="48"/>
      <c r="O130" s="48"/>
      <c r="P130" s="27"/>
      <c r="Q130" s="27"/>
      <c r="R130" s="48"/>
      <c r="S130" s="48"/>
      <c r="T130" s="48"/>
      <c r="U130" s="43">
        <f t="shared" si="44"/>
        <v>0</v>
      </c>
      <c r="V130" s="48"/>
      <c r="W130" s="48"/>
      <c r="X130" s="48"/>
      <c r="Y130" s="43">
        <f t="shared" si="45"/>
        <v>0</v>
      </c>
      <c r="Z130" s="48"/>
      <c r="AA130" s="48"/>
      <c r="AB130" s="48"/>
      <c r="AC130" s="43">
        <f t="shared" si="46"/>
        <v>0</v>
      </c>
      <c r="AD130" s="48"/>
      <c r="AE130" s="48"/>
      <c r="AF130" s="64">
        <v>7914000</v>
      </c>
      <c r="AG130" s="43">
        <f t="shared" si="47"/>
        <v>7914000</v>
      </c>
      <c r="AH130" s="43">
        <f t="shared" si="48"/>
        <v>7914000</v>
      </c>
      <c r="AI130" s="59">
        <f t="shared" si="49"/>
        <v>9.0966144594100597E-3</v>
      </c>
      <c r="AJ130" s="59">
        <f t="shared" si="50"/>
        <v>7.2750752164662711E-4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24.95" customHeight="1" outlineLevel="1">
      <c r="A131" s="26">
        <v>11</v>
      </c>
      <c r="B131" s="26"/>
      <c r="C131" s="69" t="s">
        <v>815</v>
      </c>
      <c r="D131" s="28">
        <v>46009</v>
      </c>
      <c r="E131" s="75" t="s">
        <v>254</v>
      </c>
      <c r="F131" s="69" t="s">
        <v>688</v>
      </c>
      <c r="G131" s="33" t="s">
        <v>689</v>
      </c>
      <c r="H131" s="28"/>
      <c r="I131" s="28"/>
      <c r="J131" s="114"/>
      <c r="K131" s="64">
        <v>7914000</v>
      </c>
      <c r="L131" s="27"/>
      <c r="M131" s="48"/>
      <c r="N131" s="48"/>
      <c r="O131" s="48"/>
      <c r="P131" s="27"/>
      <c r="Q131" s="27"/>
      <c r="R131" s="48"/>
      <c r="S131" s="48"/>
      <c r="T131" s="48"/>
      <c r="U131" s="43">
        <f t="shared" si="44"/>
        <v>0</v>
      </c>
      <c r="V131" s="48"/>
      <c r="W131" s="48"/>
      <c r="X131" s="48"/>
      <c r="Y131" s="43">
        <f t="shared" si="45"/>
        <v>0</v>
      </c>
      <c r="Z131" s="48"/>
      <c r="AA131" s="48"/>
      <c r="AB131" s="48"/>
      <c r="AC131" s="43">
        <f t="shared" si="46"/>
        <v>0</v>
      </c>
      <c r="AD131" s="48"/>
      <c r="AE131" s="48"/>
      <c r="AF131" s="64">
        <v>7914000</v>
      </c>
      <c r="AG131" s="43">
        <f t="shared" si="47"/>
        <v>7914000</v>
      </c>
      <c r="AH131" s="43">
        <f t="shared" si="48"/>
        <v>7914000</v>
      </c>
      <c r="AI131" s="59">
        <f t="shared" si="49"/>
        <v>9.0966144594100597E-3</v>
      </c>
      <c r="AJ131" s="59">
        <f t="shared" si="50"/>
        <v>7.2750752164662711E-4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ht="24.95" customHeight="1" outlineLevel="1">
      <c r="A132" s="26">
        <v>12</v>
      </c>
      <c r="B132" s="26"/>
      <c r="C132" s="69" t="s">
        <v>816</v>
      </c>
      <c r="D132" s="28">
        <v>46009</v>
      </c>
      <c r="E132" s="75" t="s">
        <v>262</v>
      </c>
      <c r="F132" s="69" t="s">
        <v>688</v>
      </c>
      <c r="G132" s="33" t="s">
        <v>689</v>
      </c>
      <c r="H132" s="28"/>
      <c r="I132" s="28"/>
      <c r="J132" s="114"/>
      <c r="K132" s="64">
        <v>12151000</v>
      </c>
      <c r="L132" s="27"/>
      <c r="M132" s="48"/>
      <c r="N132" s="48"/>
      <c r="O132" s="48"/>
      <c r="P132" s="27"/>
      <c r="Q132" s="27"/>
      <c r="R132" s="48"/>
      <c r="S132" s="48"/>
      <c r="T132" s="48"/>
      <c r="U132" s="43">
        <f t="shared" si="44"/>
        <v>0</v>
      </c>
      <c r="V132" s="48"/>
      <c r="W132" s="48"/>
      <c r="X132" s="48"/>
      <c r="Y132" s="43">
        <f t="shared" si="45"/>
        <v>0</v>
      </c>
      <c r="Z132" s="48"/>
      <c r="AA132" s="48"/>
      <c r="AB132" s="48"/>
      <c r="AC132" s="43">
        <f t="shared" si="46"/>
        <v>0</v>
      </c>
      <c r="AD132" s="48"/>
      <c r="AE132" s="48"/>
      <c r="AF132" s="64">
        <v>12151000</v>
      </c>
      <c r="AG132" s="43">
        <f t="shared" si="47"/>
        <v>12151000</v>
      </c>
      <c r="AH132" s="43">
        <f t="shared" si="48"/>
        <v>12151000</v>
      </c>
      <c r="AI132" s="59">
        <f t="shared" si="49"/>
        <v>1.396676298917E-2</v>
      </c>
      <c r="AJ132" s="59">
        <f t="shared" si="50"/>
        <v>1.1170007449492249E-3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ht="24.95" customHeight="1" outlineLevel="1">
      <c r="A133" s="26">
        <v>13</v>
      </c>
      <c r="B133" s="26"/>
      <c r="C133" s="69" t="s">
        <v>817</v>
      </c>
      <c r="D133" s="28">
        <v>46009</v>
      </c>
      <c r="E133" s="75" t="s">
        <v>272</v>
      </c>
      <c r="F133" s="69" t="s">
        <v>688</v>
      </c>
      <c r="G133" s="33" t="s">
        <v>689</v>
      </c>
      <c r="H133" s="28"/>
      <c r="I133" s="28"/>
      <c r="J133" s="114"/>
      <c r="K133" s="64">
        <v>11871000</v>
      </c>
      <c r="L133" s="27"/>
      <c r="M133" s="48"/>
      <c r="N133" s="48"/>
      <c r="O133" s="48"/>
      <c r="P133" s="27"/>
      <c r="Q133" s="27"/>
      <c r="R133" s="48"/>
      <c r="S133" s="48"/>
      <c r="T133" s="48"/>
      <c r="U133" s="43">
        <f t="shared" si="44"/>
        <v>0</v>
      </c>
      <c r="V133" s="48"/>
      <c r="W133" s="48"/>
      <c r="X133" s="48"/>
      <c r="Y133" s="43">
        <f t="shared" si="45"/>
        <v>0</v>
      </c>
      <c r="Z133" s="48"/>
      <c r="AA133" s="48"/>
      <c r="AB133" s="48"/>
      <c r="AC133" s="43">
        <f t="shared" si="46"/>
        <v>0</v>
      </c>
      <c r="AD133" s="48"/>
      <c r="AE133" s="48"/>
      <c r="AF133" s="64">
        <v>11871000</v>
      </c>
      <c r="AG133" s="43">
        <f t="shared" si="47"/>
        <v>11871000</v>
      </c>
      <c r="AH133" s="43">
        <f t="shared" si="48"/>
        <v>11871000</v>
      </c>
      <c r="AI133" s="59">
        <f t="shared" si="49"/>
        <v>1.3644921689115099E-2</v>
      </c>
      <c r="AJ133" s="59">
        <f t="shared" si="50"/>
        <v>1.0912612824699407E-3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ht="24.95" customHeight="1" outlineLevel="1">
      <c r="A134" s="26">
        <v>14</v>
      </c>
      <c r="B134" s="26"/>
      <c r="C134" s="69" t="s">
        <v>818</v>
      </c>
      <c r="D134" s="28">
        <v>46009</v>
      </c>
      <c r="E134" s="75" t="s">
        <v>282</v>
      </c>
      <c r="F134" s="69" t="s">
        <v>688</v>
      </c>
      <c r="G134" s="33" t="s">
        <v>689</v>
      </c>
      <c r="H134" s="28"/>
      <c r="I134" s="28"/>
      <c r="J134" s="114"/>
      <c r="K134" s="64">
        <v>7914000</v>
      </c>
      <c r="L134" s="27"/>
      <c r="M134" s="48"/>
      <c r="N134" s="48"/>
      <c r="O134" s="48"/>
      <c r="P134" s="27"/>
      <c r="Q134" s="27"/>
      <c r="R134" s="48"/>
      <c r="S134" s="48"/>
      <c r="T134" s="48"/>
      <c r="U134" s="43">
        <f t="shared" si="44"/>
        <v>0</v>
      </c>
      <c r="V134" s="48"/>
      <c r="W134" s="48"/>
      <c r="X134" s="48"/>
      <c r="Y134" s="43">
        <f t="shared" si="45"/>
        <v>0</v>
      </c>
      <c r="Z134" s="48"/>
      <c r="AA134" s="48"/>
      <c r="AB134" s="48"/>
      <c r="AC134" s="43">
        <f t="shared" si="46"/>
        <v>0</v>
      </c>
      <c r="AD134" s="48"/>
      <c r="AE134" s="48"/>
      <c r="AF134" s="64">
        <v>7914000</v>
      </c>
      <c r="AG134" s="43">
        <f t="shared" si="47"/>
        <v>7914000</v>
      </c>
      <c r="AH134" s="43">
        <f t="shared" si="48"/>
        <v>7914000</v>
      </c>
      <c r="AI134" s="59">
        <f t="shared" si="49"/>
        <v>9.0966144594100597E-3</v>
      </c>
      <c r="AJ134" s="59">
        <f t="shared" si="50"/>
        <v>7.2750752164662711E-4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ht="24.95" customHeight="1" outlineLevel="1">
      <c r="A135" s="26">
        <v>15</v>
      </c>
      <c r="B135" s="26"/>
      <c r="C135" s="69" t="s">
        <v>819</v>
      </c>
      <c r="D135" s="28">
        <v>46009</v>
      </c>
      <c r="E135" s="75" t="s">
        <v>292</v>
      </c>
      <c r="F135" s="69" t="s">
        <v>688</v>
      </c>
      <c r="G135" s="33" t="s">
        <v>689</v>
      </c>
      <c r="H135" s="28"/>
      <c r="I135" s="28"/>
      <c r="J135" s="114"/>
      <c r="K135" s="64">
        <v>12151000</v>
      </c>
      <c r="L135" s="27"/>
      <c r="M135" s="48"/>
      <c r="N135" s="48"/>
      <c r="O135" s="48"/>
      <c r="P135" s="27"/>
      <c r="Q135" s="27"/>
      <c r="R135" s="48"/>
      <c r="S135" s="48"/>
      <c r="T135" s="48"/>
      <c r="U135" s="43">
        <f t="shared" si="44"/>
        <v>0</v>
      </c>
      <c r="V135" s="48"/>
      <c r="W135" s="48"/>
      <c r="X135" s="48"/>
      <c r="Y135" s="43">
        <f t="shared" si="45"/>
        <v>0</v>
      </c>
      <c r="Z135" s="48"/>
      <c r="AA135" s="48"/>
      <c r="AB135" s="48"/>
      <c r="AC135" s="43">
        <f t="shared" si="46"/>
        <v>0</v>
      </c>
      <c r="AD135" s="48"/>
      <c r="AE135" s="48"/>
      <c r="AF135" s="64">
        <v>12151000</v>
      </c>
      <c r="AG135" s="43">
        <f t="shared" si="47"/>
        <v>12151000</v>
      </c>
      <c r="AH135" s="43">
        <f t="shared" si="48"/>
        <v>12151000</v>
      </c>
      <c r="AI135" s="59">
        <f t="shared" si="49"/>
        <v>1.396676298917E-2</v>
      </c>
      <c r="AJ135" s="59">
        <f t="shared" si="50"/>
        <v>1.1170007449492249E-3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ht="24.95" customHeight="1" outlineLevel="1">
      <c r="A136" s="26">
        <v>16</v>
      </c>
      <c r="B136" s="26"/>
      <c r="C136" s="69" t="s">
        <v>820</v>
      </c>
      <c r="D136" s="28">
        <v>46009</v>
      </c>
      <c r="E136" s="75" t="s">
        <v>252</v>
      </c>
      <c r="F136" s="69" t="s">
        <v>688</v>
      </c>
      <c r="G136" s="33" t="s">
        <v>689</v>
      </c>
      <c r="H136" s="28"/>
      <c r="I136" s="28"/>
      <c r="J136" s="114"/>
      <c r="K136" s="64">
        <v>7914000</v>
      </c>
      <c r="L136" s="27"/>
      <c r="M136" s="48"/>
      <c r="N136" s="48"/>
      <c r="O136" s="48"/>
      <c r="P136" s="27"/>
      <c r="Q136" s="27"/>
      <c r="R136" s="48"/>
      <c r="S136" s="48"/>
      <c r="T136" s="48"/>
      <c r="U136" s="43">
        <f t="shared" si="44"/>
        <v>0</v>
      </c>
      <c r="V136" s="48"/>
      <c r="W136" s="48"/>
      <c r="X136" s="48"/>
      <c r="Y136" s="43">
        <f t="shared" si="45"/>
        <v>0</v>
      </c>
      <c r="Z136" s="48"/>
      <c r="AA136" s="48"/>
      <c r="AB136" s="48"/>
      <c r="AC136" s="43">
        <f t="shared" si="46"/>
        <v>0</v>
      </c>
      <c r="AD136" s="48"/>
      <c r="AE136" s="48"/>
      <c r="AF136" s="64">
        <v>7914000</v>
      </c>
      <c r="AG136" s="43">
        <f t="shared" si="47"/>
        <v>7914000</v>
      </c>
      <c r="AH136" s="43">
        <f t="shared" si="48"/>
        <v>7914000</v>
      </c>
      <c r="AI136" s="59">
        <f t="shared" si="49"/>
        <v>9.0966144594100597E-3</v>
      </c>
      <c r="AJ136" s="59">
        <f t="shared" si="50"/>
        <v>7.2750752164662711E-4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ht="24.95" customHeight="1" outlineLevel="1">
      <c r="A137" s="26">
        <v>17</v>
      </c>
      <c r="B137" s="26"/>
      <c r="C137" s="69" t="s">
        <v>821</v>
      </c>
      <c r="D137" s="28">
        <v>46009</v>
      </c>
      <c r="E137" s="75" t="s">
        <v>294</v>
      </c>
      <c r="F137" s="69" t="s">
        <v>688</v>
      </c>
      <c r="G137" s="33" t="s">
        <v>689</v>
      </c>
      <c r="H137" s="28"/>
      <c r="I137" s="28"/>
      <c r="J137" s="114"/>
      <c r="K137" s="64">
        <v>7914000</v>
      </c>
      <c r="L137" s="27"/>
      <c r="M137" s="48"/>
      <c r="N137" s="48"/>
      <c r="O137" s="48"/>
      <c r="P137" s="27"/>
      <c r="Q137" s="27"/>
      <c r="R137" s="48"/>
      <c r="S137" s="48"/>
      <c r="T137" s="48"/>
      <c r="U137" s="43">
        <f t="shared" si="44"/>
        <v>0</v>
      </c>
      <c r="V137" s="48"/>
      <c r="W137" s="48"/>
      <c r="X137" s="48"/>
      <c r="Y137" s="43">
        <f t="shared" si="45"/>
        <v>0</v>
      </c>
      <c r="Z137" s="48"/>
      <c r="AA137" s="48"/>
      <c r="AB137" s="48"/>
      <c r="AC137" s="43">
        <f t="shared" si="46"/>
        <v>0</v>
      </c>
      <c r="AD137" s="48"/>
      <c r="AE137" s="48"/>
      <c r="AF137" s="64">
        <v>7914000</v>
      </c>
      <c r="AG137" s="43">
        <f t="shared" si="47"/>
        <v>7914000</v>
      </c>
      <c r="AH137" s="43">
        <f t="shared" si="48"/>
        <v>7914000</v>
      </c>
      <c r="AI137" s="59">
        <f t="shared" si="49"/>
        <v>9.0966144594100597E-3</v>
      </c>
      <c r="AJ137" s="59">
        <f t="shared" si="50"/>
        <v>7.2750752164662711E-4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ht="24.95" customHeight="1" outlineLevel="1">
      <c r="A138" s="26">
        <v>18</v>
      </c>
      <c r="B138" s="26"/>
      <c r="C138" s="69" t="s">
        <v>822</v>
      </c>
      <c r="D138" s="28">
        <v>46009</v>
      </c>
      <c r="E138" s="75" t="s">
        <v>250</v>
      </c>
      <c r="F138" s="69" t="s">
        <v>688</v>
      </c>
      <c r="G138" s="33" t="s">
        <v>689</v>
      </c>
      <c r="H138" s="28"/>
      <c r="I138" s="28"/>
      <c r="J138" s="114"/>
      <c r="K138" s="64">
        <v>12151000</v>
      </c>
      <c r="L138" s="27"/>
      <c r="M138" s="48"/>
      <c r="N138" s="48"/>
      <c r="O138" s="48"/>
      <c r="P138" s="27"/>
      <c r="Q138" s="27"/>
      <c r="R138" s="48"/>
      <c r="S138" s="48"/>
      <c r="T138" s="48"/>
      <c r="U138" s="43">
        <f t="shared" si="44"/>
        <v>0</v>
      </c>
      <c r="V138" s="48"/>
      <c r="W138" s="48"/>
      <c r="X138" s="48"/>
      <c r="Y138" s="43">
        <f t="shared" si="45"/>
        <v>0</v>
      </c>
      <c r="Z138" s="48"/>
      <c r="AA138" s="48"/>
      <c r="AB138" s="48"/>
      <c r="AC138" s="43">
        <f t="shared" si="46"/>
        <v>0</v>
      </c>
      <c r="AD138" s="48"/>
      <c r="AE138" s="48"/>
      <c r="AF138" s="64">
        <v>12151000</v>
      </c>
      <c r="AG138" s="43">
        <f t="shared" si="47"/>
        <v>12151000</v>
      </c>
      <c r="AH138" s="43">
        <f t="shared" si="48"/>
        <v>12151000</v>
      </c>
      <c r="AI138" s="59">
        <f t="shared" si="49"/>
        <v>1.396676298917E-2</v>
      </c>
      <c r="AJ138" s="59">
        <f t="shared" si="50"/>
        <v>1.1170007449492249E-3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ht="24.95" customHeight="1" outlineLevel="1">
      <c r="A139" s="26">
        <v>19</v>
      </c>
      <c r="B139" s="26"/>
      <c r="C139" s="69" t="s">
        <v>823</v>
      </c>
      <c r="D139" s="28">
        <v>46009</v>
      </c>
      <c r="E139" s="75" t="s">
        <v>276</v>
      </c>
      <c r="F139" s="69" t="s">
        <v>688</v>
      </c>
      <c r="G139" s="33" t="s">
        <v>689</v>
      </c>
      <c r="H139" s="28"/>
      <c r="I139" s="28"/>
      <c r="J139" s="114"/>
      <c r="K139" s="64">
        <v>7914000</v>
      </c>
      <c r="L139" s="27"/>
      <c r="M139" s="48"/>
      <c r="N139" s="48"/>
      <c r="O139" s="48"/>
      <c r="P139" s="27"/>
      <c r="Q139" s="27"/>
      <c r="R139" s="48"/>
      <c r="S139" s="48"/>
      <c r="T139" s="48"/>
      <c r="U139" s="43">
        <f t="shared" si="44"/>
        <v>0</v>
      </c>
      <c r="V139" s="48"/>
      <c r="W139" s="48"/>
      <c r="X139" s="48"/>
      <c r="Y139" s="43">
        <f t="shared" si="45"/>
        <v>0</v>
      </c>
      <c r="Z139" s="48"/>
      <c r="AA139" s="48"/>
      <c r="AB139" s="48"/>
      <c r="AC139" s="43">
        <f t="shared" si="46"/>
        <v>0</v>
      </c>
      <c r="AD139" s="48"/>
      <c r="AE139" s="48"/>
      <c r="AF139" s="64">
        <v>7914000</v>
      </c>
      <c r="AG139" s="43">
        <f t="shared" si="47"/>
        <v>7914000</v>
      </c>
      <c r="AH139" s="43">
        <f t="shared" si="48"/>
        <v>7914000</v>
      </c>
      <c r="AI139" s="59">
        <f t="shared" si="49"/>
        <v>9.0966144594100597E-3</v>
      </c>
      <c r="AJ139" s="59">
        <f t="shared" si="50"/>
        <v>7.2750752164662711E-4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ht="24.95" customHeight="1" outlineLevel="1">
      <c r="A140" s="26">
        <v>20</v>
      </c>
      <c r="B140" s="26"/>
      <c r="C140" s="69" t="s">
        <v>824</v>
      </c>
      <c r="D140" s="28">
        <v>46009</v>
      </c>
      <c r="E140" s="75" t="s">
        <v>304</v>
      </c>
      <c r="F140" s="69" t="s">
        <v>688</v>
      </c>
      <c r="G140" s="33" t="s">
        <v>689</v>
      </c>
      <c r="H140" s="28"/>
      <c r="I140" s="28"/>
      <c r="J140" s="114"/>
      <c r="K140" s="64">
        <v>11871000</v>
      </c>
      <c r="L140" s="27"/>
      <c r="M140" s="48"/>
      <c r="N140" s="48"/>
      <c r="O140" s="48"/>
      <c r="P140" s="27"/>
      <c r="Q140" s="27"/>
      <c r="R140" s="48"/>
      <c r="S140" s="48"/>
      <c r="T140" s="48"/>
      <c r="U140" s="43">
        <f t="shared" si="44"/>
        <v>0</v>
      </c>
      <c r="V140" s="48"/>
      <c r="W140" s="48"/>
      <c r="X140" s="48"/>
      <c r="Y140" s="43">
        <f t="shared" si="45"/>
        <v>0</v>
      </c>
      <c r="Z140" s="48"/>
      <c r="AA140" s="48"/>
      <c r="AB140" s="48"/>
      <c r="AC140" s="43">
        <f t="shared" si="46"/>
        <v>0</v>
      </c>
      <c r="AD140" s="48"/>
      <c r="AE140" s="48"/>
      <c r="AF140" s="64">
        <v>11871000</v>
      </c>
      <c r="AG140" s="43">
        <f t="shared" si="47"/>
        <v>11871000</v>
      </c>
      <c r="AH140" s="43">
        <f t="shared" si="48"/>
        <v>11871000</v>
      </c>
      <c r="AI140" s="59">
        <f t="shared" si="49"/>
        <v>1.3644921689115099E-2</v>
      </c>
      <c r="AJ140" s="59">
        <f t="shared" si="50"/>
        <v>1.0912612824699407E-3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ht="24.95" customHeight="1" outlineLevel="1">
      <c r="A141" s="26">
        <v>21</v>
      </c>
      <c r="B141" s="26"/>
      <c r="C141" s="69" t="s">
        <v>825</v>
      </c>
      <c r="D141" s="28">
        <v>46009</v>
      </c>
      <c r="E141" s="75" t="s">
        <v>296</v>
      </c>
      <c r="F141" s="69" t="s">
        <v>688</v>
      </c>
      <c r="G141" s="33" t="s">
        <v>689</v>
      </c>
      <c r="H141" s="28"/>
      <c r="I141" s="28"/>
      <c r="J141" s="114"/>
      <c r="K141" s="64">
        <v>7914000</v>
      </c>
      <c r="L141" s="27"/>
      <c r="M141" s="48"/>
      <c r="N141" s="48"/>
      <c r="O141" s="48"/>
      <c r="P141" s="27"/>
      <c r="Q141" s="27"/>
      <c r="R141" s="48"/>
      <c r="S141" s="48"/>
      <c r="T141" s="48"/>
      <c r="U141" s="43">
        <f t="shared" si="44"/>
        <v>0</v>
      </c>
      <c r="V141" s="48"/>
      <c r="W141" s="48"/>
      <c r="X141" s="48"/>
      <c r="Y141" s="43">
        <f t="shared" si="45"/>
        <v>0</v>
      </c>
      <c r="Z141" s="48"/>
      <c r="AA141" s="48"/>
      <c r="AB141" s="48"/>
      <c r="AC141" s="43">
        <f t="shared" si="46"/>
        <v>0</v>
      </c>
      <c r="AD141" s="48"/>
      <c r="AE141" s="48"/>
      <c r="AF141" s="64">
        <v>7914000</v>
      </c>
      <c r="AG141" s="43">
        <f t="shared" si="47"/>
        <v>7914000</v>
      </c>
      <c r="AH141" s="43">
        <f t="shared" si="48"/>
        <v>7914000</v>
      </c>
      <c r="AI141" s="59">
        <f t="shared" si="49"/>
        <v>9.0966144594100597E-3</v>
      </c>
      <c r="AJ141" s="59">
        <f t="shared" si="50"/>
        <v>7.2750752164662711E-4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ht="24.95" customHeight="1" outlineLevel="1">
      <c r="A142" s="26">
        <v>22</v>
      </c>
      <c r="B142" s="26"/>
      <c r="C142" s="69" t="s">
        <v>826</v>
      </c>
      <c r="D142" s="28">
        <v>46009</v>
      </c>
      <c r="E142" s="75" t="s">
        <v>306</v>
      </c>
      <c r="F142" s="69" t="s">
        <v>688</v>
      </c>
      <c r="G142" s="33" t="s">
        <v>689</v>
      </c>
      <c r="H142" s="28"/>
      <c r="I142" s="28"/>
      <c r="J142" s="114"/>
      <c r="K142" s="64">
        <v>11871000</v>
      </c>
      <c r="L142" s="27"/>
      <c r="M142" s="48"/>
      <c r="N142" s="48"/>
      <c r="O142" s="48"/>
      <c r="P142" s="27"/>
      <c r="Q142" s="27"/>
      <c r="R142" s="48"/>
      <c r="S142" s="48"/>
      <c r="T142" s="48"/>
      <c r="U142" s="43">
        <f t="shared" si="44"/>
        <v>0</v>
      </c>
      <c r="V142" s="48"/>
      <c r="W142" s="48"/>
      <c r="X142" s="48"/>
      <c r="Y142" s="43">
        <f t="shared" si="45"/>
        <v>0</v>
      </c>
      <c r="Z142" s="48"/>
      <c r="AA142" s="48"/>
      <c r="AB142" s="48"/>
      <c r="AC142" s="43">
        <f t="shared" si="46"/>
        <v>0</v>
      </c>
      <c r="AD142" s="48"/>
      <c r="AE142" s="48"/>
      <c r="AF142" s="64">
        <v>11871000</v>
      </c>
      <c r="AG142" s="43">
        <f t="shared" si="47"/>
        <v>11871000</v>
      </c>
      <c r="AH142" s="43">
        <f t="shared" si="48"/>
        <v>11871000</v>
      </c>
      <c r="AI142" s="59">
        <f t="shared" si="49"/>
        <v>1.3644921689115099E-2</v>
      </c>
      <c r="AJ142" s="59">
        <f t="shared" si="50"/>
        <v>1.0912612824699407E-3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ht="24.95" customHeight="1" outlineLevel="1">
      <c r="A143" s="26">
        <v>23</v>
      </c>
      <c r="B143" s="26"/>
      <c r="C143" s="69" t="s">
        <v>827</v>
      </c>
      <c r="D143" s="28">
        <v>46009</v>
      </c>
      <c r="E143" s="75" t="s">
        <v>270</v>
      </c>
      <c r="F143" s="69" t="s">
        <v>688</v>
      </c>
      <c r="G143" s="33" t="s">
        <v>689</v>
      </c>
      <c r="H143" s="28"/>
      <c r="I143" s="28"/>
      <c r="J143" s="114"/>
      <c r="K143" s="64">
        <v>11871000</v>
      </c>
      <c r="L143" s="27"/>
      <c r="M143" s="48"/>
      <c r="N143" s="48"/>
      <c r="O143" s="48"/>
      <c r="P143" s="27"/>
      <c r="Q143" s="27"/>
      <c r="R143" s="48"/>
      <c r="S143" s="48"/>
      <c r="T143" s="48"/>
      <c r="U143" s="43">
        <f t="shared" si="44"/>
        <v>0</v>
      </c>
      <c r="V143" s="48"/>
      <c r="W143" s="48"/>
      <c r="X143" s="48"/>
      <c r="Y143" s="43">
        <f t="shared" si="45"/>
        <v>0</v>
      </c>
      <c r="Z143" s="48"/>
      <c r="AA143" s="48"/>
      <c r="AB143" s="48"/>
      <c r="AC143" s="43">
        <f t="shared" si="46"/>
        <v>0</v>
      </c>
      <c r="AD143" s="48"/>
      <c r="AE143" s="48"/>
      <c r="AF143" s="64">
        <v>11871000</v>
      </c>
      <c r="AG143" s="43">
        <f t="shared" si="47"/>
        <v>11871000</v>
      </c>
      <c r="AH143" s="43">
        <f t="shared" si="48"/>
        <v>11871000</v>
      </c>
      <c r="AI143" s="59">
        <f t="shared" si="49"/>
        <v>1.3644921689115099E-2</v>
      </c>
      <c r="AJ143" s="59">
        <f t="shared" si="50"/>
        <v>1.0912612824699407E-3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ht="24.95" customHeight="1" outlineLevel="1">
      <c r="A144" s="26">
        <v>24</v>
      </c>
      <c r="B144" s="26"/>
      <c r="C144" s="69" t="s">
        <v>828</v>
      </c>
      <c r="D144" s="28">
        <v>46009</v>
      </c>
      <c r="E144" s="75" t="s">
        <v>290</v>
      </c>
      <c r="F144" s="69" t="s">
        <v>688</v>
      </c>
      <c r="G144" s="33" t="s">
        <v>689</v>
      </c>
      <c r="H144" s="28"/>
      <c r="I144" s="28"/>
      <c r="J144" s="114"/>
      <c r="K144" s="64">
        <v>12151000</v>
      </c>
      <c r="L144" s="27"/>
      <c r="M144" s="48"/>
      <c r="N144" s="48"/>
      <c r="O144" s="48"/>
      <c r="P144" s="27"/>
      <c r="Q144" s="27"/>
      <c r="R144" s="48"/>
      <c r="S144" s="48"/>
      <c r="T144" s="48"/>
      <c r="U144" s="43">
        <f t="shared" si="44"/>
        <v>0</v>
      </c>
      <c r="V144" s="48"/>
      <c r="W144" s="48"/>
      <c r="X144" s="48"/>
      <c r="Y144" s="43">
        <f t="shared" si="45"/>
        <v>0</v>
      </c>
      <c r="Z144" s="48"/>
      <c r="AA144" s="48"/>
      <c r="AB144" s="48"/>
      <c r="AC144" s="43">
        <f t="shared" si="46"/>
        <v>0</v>
      </c>
      <c r="AD144" s="48"/>
      <c r="AE144" s="48"/>
      <c r="AF144" s="64">
        <v>12151000</v>
      </c>
      <c r="AG144" s="43">
        <f t="shared" si="47"/>
        <v>12151000</v>
      </c>
      <c r="AH144" s="43">
        <f t="shared" si="48"/>
        <v>12151000</v>
      </c>
      <c r="AI144" s="59">
        <f t="shared" si="49"/>
        <v>1.396676298917E-2</v>
      </c>
      <c r="AJ144" s="59">
        <f t="shared" si="50"/>
        <v>1.1170007449492249E-3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ht="24.95" customHeight="1" outlineLevel="1">
      <c r="A145" s="26">
        <v>25</v>
      </c>
      <c r="B145" s="26"/>
      <c r="C145" s="69" t="s">
        <v>214</v>
      </c>
      <c r="D145" s="28">
        <v>46009</v>
      </c>
      <c r="E145" s="75" t="s">
        <v>284</v>
      </c>
      <c r="F145" s="69" t="s">
        <v>688</v>
      </c>
      <c r="G145" s="33" t="s">
        <v>689</v>
      </c>
      <c r="H145" s="28"/>
      <c r="I145" s="28"/>
      <c r="J145" s="114"/>
      <c r="K145" s="64">
        <v>12151000</v>
      </c>
      <c r="L145" s="27"/>
      <c r="M145" s="48"/>
      <c r="N145" s="48"/>
      <c r="O145" s="48"/>
      <c r="P145" s="27"/>
      <c r="Q145" s="27"/>
      <c r="R145" s="48"/>
      <c r="S145" s="48"/>
      <c r="T145" s="48"/>
      <c r="U145" s="43">
        <f t="shared" si="44"/>
        <v>0</v>
      </c>
      <c r="V145" s="48"/>
      <c r="W145" s="48"/>
      <c r="X145" s="48"/>
      <c r="Y145" s="43">
        <f t="shared" si="45"/>
        <v>0</v>
      </c>
      <c r="Z145" s="48"/>
      <c r="AA145" s="48"/>
      <c r="AB145" s="48"/>
      <c r="AC145" s="43">
        <f t="shared" si="46"/>
        <v>0</v>
      </c>
      <c r="AD145" s="48"/>
      <c r="AE145" s="48"/>
      <c r="AF145" s="64">
        <v>12151000</v>
      </c>
      <c r="AG145" s="43">
        <f t="shared" si="47"/>
        <v>12151000</v>
      </c>
      <c r="AH145" s="43">
        <f t="shared" si="48"/>
        <v>12151000</v>
      </c>
      <c r="AI145" s="59">
        <f t="shared" si="49"/>
        <v>1.396676298917E-2</v>
      </c>
      <c r="AJ145" s="59">
        <f t="shared" si="50"/>
        <v>1.1170007449492249E-3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ht="24.95" customHeight="1" outlineLevel="1">
      <c r="A146" s="26">
        <v>26</v>
      </c>
      <c r="B146" s="26"/>
      <c r="C146" s="69" t="s">
        <v>829</v>
      </c>
      <c r="D146" s="28">
        <v>46009</v>
      </c>
      <c r="E146" s="75" t="s">
        <v>260</v>
      </c>
      <c r="F146" s="69" t="s">
        <v>688</v>
      </c>
      <c r="G146" s="33" t="s">
        <v>689</v>
      </c>
      <c r="H146" s="28"/>
      <c r="I146" s="28"/>
      <c r="J146" s="114"/>
      <c r="K146" s="64">
        <v>11871000</v>
      </c>
      <c r="L146" s="27"/>
      <c r="M146" s="48"/>
      <c r="N146" s="48"/>
      <c r="O146" s="48"/>
      <c r="P146" s="27"/>
      <c r="Q146" s="27"/>
      <c r="R146" s="48"/>
      <c r="S146" s="48"/>
      <c r="T146" s="48"/>
      <c r="U146" s="43">
        <f t="shared" si="44"/>
        <v>0</v>
      </c>
      <c r="V146" s="48"/>
      <c r="W146" s="48"/>
      <c r="X146" s="48"/>
      <c r="Y146" s="43">
        <f t="shared" si="45"/>
        <v>0</v>
      </c>
      <c r="Z146" s="48"/>
      <c r="AA146" s="48"/>
      <c r="AB146" s="48"/>
      <c r="AC146" s="43">
        <f t="shared" si="46"/>
        <v>0</v>
      </c>
      <c r="AD146" s="48"/>
      <c r="AE146" s="48"/>
      <c r="AF146" s="64">
        <v>11871000</v>
      </c>
      <c r="AG146" s="43">
        <f t="shared" si="47"/>
        <v>11871000</v>
      </c>
      <c r="AH146" s="43">
        <f t="shared" si="48"/>
        <v>11871000</v>
      </c>
      <c r="AI146" s="59">
        <f t="shared" si="49"/>
        <v>1.3644921689115099E-2</v>
      </c>
      <c r="AJ146" s="59">
        <f t="shared" si="50"/>
        <v>1.0912612824699407E-3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</row>
    <row r="147" spans="1:106" ht="24.95" customHeight="1" outlineLevel="1">
      <c r="A147" s="26">
        <v>27</v>
      </c>
      <c r="B147" s="26"/>
      <c r="C147" s="69" t="s">
        <v>830</v>
      </c>
      <c r="D147" s="28">
        <v>46009</v>
      </c>
      <c r="E147" s="75" t="s">
        <v>312</v>
      </c>
      <c r="F147" s="69" t="s">
        <v>688</v>
      </c>
      <c r="G147" s="33" t="s">
        <v>689</v>
      </c>
      <c r="H147" s="28"/>
      <c r="I147" s="28"/>
      <c r="J147" s="114"/>
      <c r="K147" s="64">
        <v>9721000</v>
      </c>
      <c r="L147" s="27"/>
      <c r="M147" s="48"/>
      <c r="N147" s="48"/>
      <c r="O147" s="48"/>
      <c r="P147" s="27"/>
      <c r="Q147" s="27"/>
      <c r="R147" s="48"/>
      <c r="S147" s="48"/>
      <c r="T147" s="48"/>
      <c r="U147" s="43">
        <f t="shared" si="44"/>
        <v>0</v>
      </c>
      <c r="V147" s="48"/>
      <c r="W147" s="48"/>
      <c r="X147" s="48"/>
      <c r="Y147" s="43">
        <f t="shared" si="45"/>
        <v>0</v>
      </c>
      <c r="Z147" s="48"/>
      <c r="AA147" s="48"/>
      <c r="AB147" s="48"/>
      <c r="AC147" s="43">
        <f t="shared" si="46"/>
        <v>0</v>
      </c>
      <c r="AD147" s="48"/>
      <c r="AE147" s="48"/>
      <c r="AF147" s="64">
        <v>9721000</v>
      </c>
      <c r="AG147" s="43">
        <f t="shared" si="47"/>
        <v>9721000</v>
      </c>
      <c r="AH147" s="43">
        <f t="shared" si="48"/>
        <v>9721000</v>
      </c>
      <c r="AI147" s="59">
        <f t="shared" si="49"/>
        <v>1.1173640277978901E-2</v>
      </c>
      <c r="AJ147" s="59">
        <f t="shared" si="50"/>
        <v>8.9361898128972233E-4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ht="24.95" customHeight="1" outlineLevel="1">
      <c r="A148" s="26">
        <v>28</v>
      </c>
      <c r="B148" s="26"/>
      <c r="C148" s="69" t="s">
        <v>547</v>
      </c>
      <c r="D148" s="28">
        <v>46009</v>
      </c>
      <c r="E148" s="75" t="s">
        <v>298</v>
      </c>
      <c r="F148" s="69" t="s">
        <v>688</v>
      </c>
      <c r="G148" s="33" t="s">
        <v>689</v>
      </c>
      <c r="H148" s="28"/>
      <c r="I148" s="28"/>
      <c r="J148" s="114"/>
      <c r="K148" s="64">
        <v>11871000</v>
      </c>
      <c r="L148" s="27"/>
      <c r="M148" s="48"/>
      <c r="N148" s="48"/>
      <c r="O148" s="48"/>
      <c r="P148" s="27"/>
      <c r="Q148" s="27"/>
      <c r="R148" s="48"/>
      <c r="S148" s="48"/>
      <c r="T148" s="48"/>
      <c r="U148" s="43">
        <f t="shared" si="44"/>
        <v>0</v>
      </c>
      <c r="V148" s="48"/>
      <c r="W148" s="48"/>
      <c r="X148" s="48"/>
      <c r="Y148" s="43">
        <f t="shared" si="45"/>
        <v>0</v>
      </c>
      <c r="Z148" s="48"/>
      <c r="AA148" s="48"/>
      <c r="AB148" s="48"/>
      <c r="AC148" s="43">
        <f t="shared" si="46"/>
        <v>0</v>
      </c>
      <c r="AD148" s="48"/>
      <c r="AE148" s="48"/>
      <c r="AF148" s="64">
        <v>11871000</v>
      </c>
      <c r="AG148" s="43">
        <f t="shared" si="47"/>
        <v>11871000</v>
      </c>
      <c r="AH148" s="43">
        <f t="shared" si="48"/>
        <v>11871000</v>
      </c>
      <c r="AI148" s="59">
        <f t="shared" si="49"/>
        <v>1.3644921689115099E-2</v>
      </c>
      <c r="AJ148" s="59">
        <f t="shared" si="50"/>
        <v>1.0912612824699407E-3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ht="24.95" customHeight="1" outlineLevel="1">
      <c r="A149" s="26">
        <v>29</v>
      </c>
      <c r="B149" s="26"/>
      <c r="C149" s="69" t="s">
        <v>831</v>
      </c>
      <c r="D149" s="28">
        <v>46009</v>
      </c>
      <c r="E149" s="75" t="s">
        <v>266</v>
      </c>
      <c r="F149" s="69" t="s">
        <v>688</v>
      </c>
      <c r="G149" s="33" t="s">
        <v>689</v>
      </c>
      <c r="H149" s="28"/>
      <c r="I149" s="28"/>
      <c r="J149" s="114"/>
      <c r="K149" s="64">
        <v>11871000</v>
      </c>
      <c r="L149" s="27"/>
      <c r="M149" s="48"/>
      <c r="N149" s="48"/>
      <c r="O149" s="48"/>
      <c r="P149" s="27"/>
      <c r="Q149" s="27"/>
      <c r="R149" s="48"/>
      <c r="S149" s="48"/>
      <c r="T149" s="48"/>
      <c r="U149" s="43">
        <f t="shared" si="44"/>
        <v>0</v>
      </c>
      <c r="V149" s="48"/>
      <c r="W149" s="48"/>
      <c r="X149" s="48"/>
      <c r="Y149" s="43">
        <f t="shared" si="45"/>
        <v>0</v>
      </c>
      <c r="Z149" s="48"/>
      <c r="AA149" s="48"/>
      <c r="AB149" s="48"/>
      <c r="AC149" s="43">
        <f t="shared" si="46"/>
        <v>0</v>
      </c>
      <c r="AD149" s="48"/>
      <c r="AE149" s="48"/>
      <c r="AF149" s="64">
        <v>11871000</v>
      </c>
      <c r="AG149" s="43">
        <f t="shared" si="47"/>
        <v>11871000</v>
      </c>
      <c r="AH149" s="43">
        <f t="shared" si="48"/>
        <v>11871000</v>
      </c>
      <c r="AI149" s="59">
        <f t="shared" si="49"/>
        <v>1.3644921689115099E-2</v>
      </c>
      <c r="AJ149" s="59">
        <f t="shared" si="50"/>
        <v>1.0912612824699407E-3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ht="24.95" customHeight="1" outlineLevel="1">
      <c r="A150" s="26">
        <v>30</v>
      </c>
      <c r="B150" s="26"/>
      <c r="C150" s="69" t="s">
        <v>832</v>
      </c>
      <c r="D150" s="28">
        <v>46009</v>
      </c>
      <c r="E150" s="75" t="s">
        <v>278</v>
      </c>
      <c r="F150" s="69" t="s">
        <v>688</v>
      </c>
      <c r="G150" s="33" t="s">
        <v>689</v>
      </c>
      <c r="H150" s="28"/>
      <c r="I150" s="28"/>
      <c r="J150" s="114"/>
      <c r="K150" s="64">
        <v>11871000</v>
      </c>
      <c r="L150" s="27"/>
      <c r="M150" s="48"/>
      <c r="N150" s="48"/>
      <c r="O150" s="48"/>
      <c r="P150" s="27"/>
      <c r="Q150" s="27"/>
      <c r="R150" s="48"/>
      <c r="S150" s="48"/>
      <c r="T150" s="48"/>
      <c r="U150" s="43">
        <f t="shared" si="44"/>
        <v>0</v>
      </c>
      <c r="V150" s="48"/>
      <c r="W150" s="48"/>
      <c r="X150" s="48"/>
      <c r="Y150" s="43">
        <f t="shared" si="45"/>
        <v>0</v>
      </c>
      <c r="Z150" s="48"/>
      <c r="AA150" s="48"/>
      <c r="AB150" s="48"/>
      <c r="AC150" s="43">
        <f t="shared" si="46"/>
        <v>0</v>
      </c>
      <c r="AD150" s="48"/>
      <c r="AE150" s="48"/>
      <c r="AF150" s="64">
        <v>11871000</v>
      </c>
      <c r="AG150" s="43">
        <f t="shared" si="47"/>
        <v>11871000</v>
      </c>
      <c r="AH150" s="43">
        <f t="shared" si="48"/>
        <v>11871000</v>
      </c>
      <c r="AI150" s="59">
        <f t="shared" si="49"/>
        <v>1.3644921689115099E-2</v>
      </c>
      <c r="AJ150" s="59">
        <f t="shared" si="50"/>
        <v>1.0912612824699407E-3</v>
      </c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</row>
    <row r="151" spans="1:106" ht="24.95" customHeight="1" outlineLevel="1">
      <c r="A151" s="26">
        <v>31</v>
      </c>
      <c r="B151" s="26"/>
      <c r="C151" s="69" t="s">
        <v>833</v>
      </c>
      <c r="D151" s="28">
        <v>46009</v>
      </c>
      <c r="E151" s="75" t="s">
        <v>288</v>
      </c>
      <c r="F151" s="69" t="s">
        <v>688</v>
      </c>
      <c r="G151" s="33" t="s">
        <v>689</v>
      </c>
      <c r="H151" s="28"/>
      <c r="I151" s="28"/>
      <c r="J151" s="114"/>
      <c r="K151" s="64">
        <v>7914000</v>
      </c>
      <c r="L151" s="27"/>
      <c r="M151" s="48"/>
      <c r="N151" s="48"/>
      <c r="O151" s="48"/>
      <c r="P151" s="27"/>
      <c r="Q151" s="27"/>
      <c r="R151" s="48"/>
      <c r="S151" s="48"/>
      <c r="T151" s="48"/>
      <c r="U151" s="43">
        <f t="shared" si="44"/>
        <v>0</v>
      </c>
      <c r="V151" s="48"/>
      <c r="W151" s="48"/>
      <c r="X151" s="48"/>
      <c r="Y151" s="43">
        <f t="shared" si="45"/>
        <v>0</v>
      </c>
      <c r="Z151" s="48"/>
      <c r="AA151" s="48"/>
      <c r="AB151" s="48"/>
      <c r="AC151" s="43">
        <f t="shared" si="46"/>
        <v>0</v>
      </c>
      <c r="AD151" s="48"/>
      <c r="AE151" s="48"/>
      <c r="AF151" s="64">
        <v>7914000</v>
      </c>
      <c r="AG151" s="43">
        <f t="shared" si="47"/>
        <v>7914000</v>
      </c>
      <c r="AH151" s="43">
        <f t="shared" si="48"/>
        <v>7914000</v>
      </c>
      <c r="AI151" s="59">
        <f t="shared" si="49"/>
        <v>9.0966144594100597E-3</v>
      </c>
      <c r="AJ151" s="59">
        <f t="shared" si="50"/>
        <v>7.2750752164662711E-4</v>
      </c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</row>
    <row r="152" spans="1:106" ht="24.95" customHeight="1" outlineLevel="1">
      <c r="A152" s="26">
        <v>32</v>
      </c>
      <c r="B152" s="26"/>
      <c r="C152" s="69" t="s">
        <v>834</v>
      </c>
      <c r="D152" s="28">
        <v>46009</v>
      </c>
      <c r="E152" s="75" t="s">
        <v>274</v>
      </c>
      <c r="F152" s="69" t="s">
        <v>688</v>
      </c>
      <c r="G152" s="33" t="s">
        <v>689</v>
      </c>
      <c r="H152" s="28"/>
      <c r="I152" s="28"/>
      <c r="J152" s="114"/>
      <c r="K152" s="64">
        <v>7914000</v>
      </c>
      <c r="L152" s="27"/>
      <c r="M152" s="48"/>
      <c r="N152" s="48"/>
      <c r="O152" s="48"/>
      <c r="P152" s="27"/>
      <c r="Q152" s="27"/>
      <c r="R152" s="48"/>
      <c r="S152" s="48"/>
      <c r="T152" s="48"/>
      <c r="U152" s="43">
        <f t="shared" si="44"/>
        <v>0</v>
      </c>
      <c r="V152" s="48"/>
      <c r="W152" s="48"/>
      <c r="X152" s="48"/>
      <c r="Y152" s="43">
        <f t="shared" si="45"/>
        <v>0</v>
      </c>
      <c r="Z152" s="48"/>
      <c r="AA152" s="48"/>
      <c r="AB152" s="48"/>
      <c r="AC152" s="43">
        <f t="shared" si="46"/>
        <v>0</v>
      </c>
      <c r="AD152" s="48"/>
      <c r="AE152" s="48"/>
      <c r="AF152" s="64">
        <v>7914000</v>
      </c>
      <c r="AG152" s="43">
        <f t="shared" si="47"/>
        <v>7914000</v>
      </c>
      <c r="AH152" s="43">
        <f t="shared" si="48"/>
        <v>7914000</v>
      </c>
      <c r="AI152" s="59">
        <f t="shared" si="49"/>
        <v>9.0966144594100597E-3</v>
      </c>
      <c r="AJ152" s="59">
        <f t="shared" si="50"/>
        <v>7.2750752164662711E-4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ht="24.95" customHeight="1" outlineLevel="1">
      <c r="A153" s="26">
        <v>33</v>
      </c>
      <c r="B153" s="26"/>
      <c r="C153" s="69" t="s">
        <v>835</v>
      </c>
      <c r="D153" s="28">
        <v>46009</v>
      </c>
      <c r="E153" s="75" t="s">
        <v>310</v>
      </c>
      <c r="F153" s="69" t="s">
        <v>688</v>
      </c>
      <c r="G153" s="33" t="s">
        <v>689</v>
      </c>
      <c r="H153" s="28"/>
      <c r="I153" s="28"/>
      <c r="J153" s="114"/>
      <c r="K153" s="64">
        <v>13850000</v>
      </c>
      <c r="L153" s="27"/>
      <c r="M153" s="48"/>
      <c r="N153" s="48"/>
      <c r="O153" s="48"/>
      <c r="P153" s="27"/>
      <c r="Q153" s="27"/>
      <c r="R153" s="48"/>
      <c r="S153" s="48"/>
      <c r="T153" s="48"/>
      <c r="U153" s="43">
        <f t="shared" si="44"/>
        <v>0</v>
      </c>
      <c r="V153" s="48"/>
      <c r="W153" s="48"/>
      <c r="X153" s="48"/>
      <c r="Y153" s="43">
        <f t="shared" si="45"/>
        <v>0</v>
      </c>
      <c r="Z153" s="48"/>
      <c r="AA153" s="48"/>
      <c r="AB153" s="48"/>
      <c r="AC153" s="43">
        <f t="shared" si="46"/>
        <v>0</v>
      </c>
      <c r="AD153" s="48"/>
      <c r="AE153" s="48"/>
      <c r="AF153" s="64">
        <v>13850000</v>
      </c>
      <c r="AG153" s="43">
        <f t="shared" si="47"/>
        <v>13850000</v>
      </c>
      <c r="AH153" s="43">
        <f t="shared" si="48"/>
        <v>13850000</v>
      </c>
      <c r="AI153" s="59">
        <f t="shared" si="49"/>
        <v>1.59196500205749E-2</v>
      </c>
      <c r="AJ153" s="59">
        <f t="shared" si="50"/>
        <v>1.2731841262074532E-3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</row>
    <row r="154" spans="1:106" ht="24.95" customHeight="1" outlineLevel="1">
      <c r="A154" s="26">
        <v>34</v>
      </c>
      <c r="B154" s="26"/>
      <c r="C154" s="69" t="s">
        <v>836</v>
      </c>
      <c r="D154" s="28">
        <v>46009</v>
      </c>
      <c r="E154" s="75" t="s">
        <v>2074</v>
      </c>
      <c r="F154" s="69" t="s">
        <v>688</v>
      </c>
      <c r="G154" s="33" t="s">
        <v>689</v>
      </c>
      <c r="H154" s="28"/>
      <c r="I154" s="28"/>
      <c r="J154" s="114"/>
      <c r="K154" s="64">
        <v>7914000</v>
      </c>
      <c r="L154" s="27"/>
      <c r="M154" s="48"/>
      <c r="N154" s="48"/>
      <c r="O154" s="48"/>
      <c r="P154" s="27"/>
      <c r="Q154" s="27"/>
      <c r="R154" s="48"/>
      <c r="S154" s="48"/>
      <c r="T154" s="48"/>
      <c r="U154" s="43">
        <f t="shared" ref="U154:U186" si="51">SUM(R154:T154)</f>
        <v>0</v>
      </c>
      <c r="V154" s="48"/>
      <c r="W154" s="48"/>
      <c r="X154" s="48"/>
      <c r="Y154" s="43">
        <f t="shared" ref="Y154:Y186" si="52">SUM(V154:X154)</f>
        <v>0</v>
      </c>
      <c r="Z154" s="48"/>
      <c r="AA154" s="48"/>
      <c r="AB154" s="48"/>
      <c r="AC154" s="43">
        <f t="shared" ref="AC154:AC186" si="53">SUM(Z154:AB154)</f>
        <v>0</v>
      </c>
      <c r="AD154" s="48"/>
      <c r="AE154" s="48"/>
      <c r="AF154" s="64">
        <v>7914000</v>
      </c>
      <c r="AG154" s="43">
        <f t="shared" ref="AG154:AG185" si="54">SUM(AD154:AF154)</f>
        <v>7914000</v>
      </c>
      <c r="AH154" s="43">
        <f t="shared" ref="AH154:AH185" si="55">SUM(U154,Y154,AC154,AG154)</f>
        <v>7914000</v>
      </c>
      <c r="AI154" s="59">
        <f t="shared" ref="AI154:AI186" si="56">IF(ISERROR(AH154/$J$120),0,AH154/$J$120)</f>
        <v>9.0966144594100597E-3</v>
      </c>
      <c r="AJ154" s="59">
        <f t="shared" ref="AJ154:AJ185" si="57">IF(ISERROR(AH154/$AH$625),"-",AH154/$AH$625)</f>
        <v>7.2750752164662711E-4</v>
      </c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</row>
    <row r="155" spans="1:106" ht="24.95" customHeight="1" outlineLevel="1">
      <c r="A155" s="26">
        <v>35</v>
      </c>
      <c r="B155" s="26"/>
      <c r="C155" s="69" t="s">
        <v>837</v>
      </c>
      <c r="D155" s="28">
        <v>45993</v>
      </c>
      <c r="E155" s="75" t="s">
        <v>310</v>
      </c>
      <c r="F155" s="69" t="s">
        <v>688</v>
      </c>
      <c r="G155" s="33" t="s">
        <v>689</v>
      </c>
      <c r="H155" s="28"/>
      <c r="I155" s="28"/>
      <c r="J155" s="114"/>
      <c r="K155" s="64">
        <v>15028000</v>
      </c>
      <c r="L155" s="27"/>
      <c r="M155" s="48"/>
      <c r="N155" s="48"/>
      <c r="O155" s="48"/>
      <c r="P155" s="27"/>
      <c r="Q155" s="27"/>
      <c r="R155" s="48"/>
      <c r="S155" s="48"/>
      <c r="T155" s="48"/>
      <c r="U155" s="43">
        <f t="shared" si="51"/>
        <v>0</v>
      </c>
      <c r="V155" s="48"/>
      <c r="W155" s="48"/>
      <c r="X155" s="48"/>
      <c r="Y155" s="43">
        <f t="shared" si="52"/>
        <v>0</v>
      </c>
      <c r="Z155" s="48"/>
      <c r="AA155" s="48"/>
      <c r="AB155" s="48"/>
      <c r="AC155" s="43">
        <f t="shared" si="53"/>
        <v>0</v>
      </c>
      <c r="AD155" s="48"/>
      <c r="AE155" s="48"/>
      <c r="AF155" s="64">
        <v>15028000</v>
      </c>
      <c r="AG155" s="43">
        <f t="shared" si="54"/>
        <v>15028000</v>
      </c>
      <c r="AH155" s="43">
        <f t="shared" si="55"/>
        <v>15028000</v>
      </c>
      <c r="AI155" s="59">
        <f t="shared" si="56"/>
        <v>1.7273682347234601E-2</v>
      </c>
      <c r="AJ155" s="59">
        <f t="shared" si="57"/>
        <v>1.3814737219238705E-3</v>
      </c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</row>
    <row r="156" spans="1:106" ht="24.95" customHeight="1" outlineLevel="1">
      <c r="A156" s="26">
        <v>36</v>
      </c>
      <c r="B156" s="26"/>
      <c r="C156" s="69" t="s">
        <v>838</v>
      </c>
      <c r="D156" s="28">
        <v>45993</v>
      </c>
      <c r="E156" s="75" t="s">
        <v>302</v>
      </c>
      <c r="F156" s="69" t="s">
        <v>688</v>
      </c>
      <c r="G156" s="33" t="s">
        <v>689</v>
      </c>
      <c r="H156" s="28"/>
      <c r="I156" s="28"/>
      <c r="J156" s="114"/>
      <c r="K156" s="64">
        <v>12881000</v>
      </c>
      <c r="L156" s="27"/>
      <c r="M156" s="48"/>
      <c r="N156" s="48"/>
      <c r="O156" s="48"/>
      <c r="P156" s="27"/>
      <c r="Q156" s="27"/>
      <c r="R156" s="48"/>
      <c r="S156" s="48"/>
      <c r="T156" s="48"/>
      <c r="U156" s="43">
        <f t="shared" si="51"/>
        <v>0</v>
      </c>
      <c r="V156" s="48"/>
      <c r="W156" s="48"/>
      <c r="X156" s="48"/>
      <c r="Y156" s="43">
        <f t="shared" si="52"/>
        <v>0</v>
      </c>
      <c r="Z156" s="48"/>
      <c r="AA156" s="48"/>
      <c r="AB156" s="48"/>
      <c r="AC156" s="43">
        <f t="shared" si="53"/>
        <v>0</v>
      </c>
      <c r="AD156" s="48"/>
      <c r="AE156" s="48"/>
      <c r="AF156" s="64">
        <v>12881000</v>
      </c>
      <c r="AG156" s="43">
        <f t="shared" si="54"/>
        <v>12881000</v>
      </c>
      <c r="AH156" s="43">
        <f t="shared" si="55"/>
        <v>12881000</v>
      </c>
      <c r="AI156" s="59">
        <f t="shared" si="56"/>
        <v>1.4805849235741899E-2</v>
      </c>
      <c r="AJ156" s="59">
        <f t="shared" si="57"/>
        <v>1.1841072006987874E-3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</row>
    <row r="157" spans="1:106" ht="24.95" customHeight="1" outlineLevel="1">
      <c r="A157" s="26">
        <v>37</v>
      </c>
      <c r="B157" s="26"/>
      <c r="C157" s="69" t="s">
        <v>839</v>
      </c>
      <c r="D157" s="28">
        <v>45993</v>
      </c>
      <c r="E157" s="75" t="s">
        <v>274</v>
      </c>
      <c r="F157" s="69" t="s">
        <v>688</v>
      </c>
      <c r="G157" s="33" t="s">
        <v>689</v>
      </c>
      <c r="H157" s="28"/>
      <c r="I157" s="28"/>
      <c r="J157" s="114"/>
      <c r="K157" s="64">
        <v>12881000</v>
      </c>
      <c r="L157" s="27"/>
      <c r="M157" s="48"/>
      <c r="N157" s="48"/>
      <c r="O157" s="48"/>
      <c r="P157" s="27"/>
      <c r="Q157" s="27"/>
      <c r="R157" s="48"/>
      <c r="S157" s="48"/>
      <c r="T157" s="48"/>
      <c r="U157" s="43">
        <f t="shared" si="51"/>
        <v>0</v>
      </c>
      <c r="V157" s="48"/>
      <c r="W157" s="48"/>
      <c r="X157" s="48"/>
      <c r="Y157" s="43">
        <f t="shared" si="52"/>
        <v>0</v>
      </c>
      <c r="Z157" s="48"/>
      <c r="AA157" s="48"/>
      <c r="AB157" s="48"/>
      <c r="AC157" s="43">
        <f t="shared" si="53"/>
        <v>0</v>
      </c>
      <c r="AD157" s="48"/>
      <c r="AE157" s="48"/>
      <c r="AF157" s="64">
        <v>12881000</v>
      </c>
      <c r="AG157" s="43">
        <f t="shared" si="54"/>
        <v>12881000</v>
      </c>
      <c r="AH157" s="43">
        <f t="shared" si="55"/>
        <v>12881000</v>
      </c>
      <c r="AI157" s="59">
        <f t="shared" si="56"/>
        <v>1.4805849235741899E-2</v>
      </c>
      <c r="AJ157" s="59">
        <f t="shared" si="57"/>
        <v>1.1841072006987874E-3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ht="24.95" customHeight="1" outlineLevel="1">
      <c r="A158" s="26">
        <v>38</v>
      </c>
      <c r="B158" s="26"/>
      <c r="C158" s="69" t="s">
        <v>239</v>
      </c>
      <c r="D158" s="28">
        <v>45993</v>
      </c>
      <c r="E158" s="75" t="s">
        <v>278</v>
      </c>
      <c r="F158" s="69" t="s">
        <v>688</v>
      </c>
      <c r="G158" s="33" t="s">
        <v>689</v>
      </c>
      <c r="H158" s="28"/>
      <c r="I158" s="28"/>
      <c r="J158" s="114"/>
      <c r="K158" s="64">
        <v>12881000</v>
      </c>
      <c r="L158" s="27"/>
      <c r="M158" s="48"/>
      <c r="N158" s="48"/>
      <c r="O158" s="48"/>
      <c r="P158" s="27"/>
      <c r="Q158" s="27"/>
      <c r="R158" s="48"/>
      <c r="S158" s="48"/>
      <c r="T158" s="48"/>
      <c r="U158" s="43">
        <f t="shared" si="51"/>
        <v>0</v>
      </c>
      <c r="V158" s="48"/>
      <c r="W158" s="48"/>
      <c r="X158" s="48"/>
      <c r="Y158" s="43">
        <f t="shared" si="52"/>
        <v>0</v>
      </c>
      <c r="Z158" s="48"/>
      <c r="AA158" s="48"/>
      <c r="AB158" s="48"/>
      <c r="AC158" s="43">
        <f t="shared" si="53"/>
        <v>0</v>
      </c>
      <c r="AD158" s="48"/>
      <c r="AE158" s="48"/>
      <c r="AF158" s="64">
        <v>12881000</v>
      </c>
      <c r="AG158" s="43">
        <f t="shared" si="54"/>
        <v>12881000</v>
      </c>
      <c r="AH158" s="43">
        <f t="shared" si="55"/>
        <v>12881000</v>
      </c>
      <c r="AI158" s="59">
        <f t="shared" si="56"/>
        <v>1.4805849235741899E-2</v>
      </c>
      <c r="AJ158" s="59">
        <f t="shared" si="57"/>
        <v>1.1841072006987874E-3</v>
      </c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</row>
    <row r="159" spans="1:106" ht="24.95" customHeight="1" outlineLevel="1">
      <c r="A159" s="26">
        <v>39</v>
      </c>
      <c r="B159" s="26"/>
      <c r="C159" s="69" t="s">
        <v>237</v>
      </c>
      <c r="D159" s="28">
        <v>45993</v>
      </c>
      <c r="E159" s="75" t="s">
        <v>298</v>
      </c>
      <c r="F159" s="69" t="s">
        <v>688</v>
      </c>
      <c r="G159" s="33" t="s">
        <v>689</v>
      </c>
      <c r="H159" s="28"/>
      <c r="I159" s="28"/>
      <c r="J159" s="114"/>
      <c r="K159" s="64">
        <v>12881000</v>
      </c>
      <c r="L159" s="27"/>
      <c r="M159" s="48"/>
      <c r="N159" s="48"/>
      <c r="O159" s="48"/>
      <c r="P159" s="27"/>
      <c r="Q159" s="27"/>
      <c r="R159" s="48"/>
      <c r="S159" s="48"/>
      <c r="T159" s="48"/>
      <c r="U159" s="43">
        <f t="shared" si="51"/>
        <v>0</v>
      </c>
      <c r="V159" s="48"/>
      <c r="W159" s="48"/>
      <c r="X159" s="48"/>
      <c r="Y159" s="43">
        <f t="shared" si="52"/>
        <v>0</v>
      </c>
      <c r="Z159" s="48"/>
      <c r="AA159" s="48"/>
      <c r="AB159" s="48"/>
      <c r="AC159" s="43">
        <f t="shared" si="53"/>
        <v>0</v>
      </c>
      <c r="AD159" s="48"/>
      <c r="AE159" s="48"/>
      <c r="AF159" s="64">
        <v>12881000</v>
      </c>
      <c r="AG159" s="43">
        <f t="shared" si="54"/>
        <v>12881000</v>
      </c>
      <c r="AH159" s="43">
        <f t="shared" si="55"/>
        <v>12881000</v>
      </c>
      <c r="AI159" s="59">
        <f t="shared" si="56"/>
        <v>1.4805849235741899E-2</v>
      </c>
      <c r="AJ159" s="59">
        <f t="shared" si="57"/>
        <v>1.1841072006987874E-3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</row>
    <row r="160" spans="1:106" ht="24.95" customHeight="1" outlineLevel="1">
      <c r="A160" s="26">
        <v>40</v>
      </c>
      <c r="B160" s="26"/>
      <c r="C160" s="69" t="s">
        <v>233</v>
      </c>
      <c r="D160" s="28">
        <v>45993</v>
      </c>
      <c r="E160" s="75" t="s">
        <v>312</v>
      </c>
      <c r="F160" s="69" t="s">
        <v>688</v>
      </c>
      <c r="G160" s="33" t="s">
        <v>689</v>
      </c>
      <c r="H160" s="28"/>
      <c r="I160" s="28"/>
      <c r="J160" s="114"/>
      <c r="K160" s="64">
        <v>14822000</v>
      </c>
      <c r="L160" s="27"/>
      <c r="M160" s="48"/>
      <c r="N160" s="48"/>
      <c r="O160" s="48"/>
      <c r="P160" s="27"/>
      <c r="Q160" s="27"/>
      <c r="R160" s="48"/>
      <c r="S160" s="48"/>
      <c r="T160" s="48"/>
      <c r="U160" s="43">
        <f t="shared" si="51"/>
        <v>0</v>
      </c>
      <c r="V160" s="48"/>
      <c r="W160" s="48"/>
      <c r="X160" s="48"/>
      <c r="Y160" s="43">
        <f t="shared" si="52"/>
        <v>0</v>
      </c>
      <c r="Z160" s="48"/>
      <c r="AA160" s="48"/>
      <c r="AB160" s="48"/>
      <c r="AC160" s="43">
        <f t="shared" si="53"/>
        <v>0</v>
      </c>
      <c r="AD160" s="48"/>
      <c r="AE160" s="48"/>
      <c r="AF160" s="64">
        <v>14822000</v>
      </c>
      <c r="AG160" s="43">
        <f t="shared" si="54"/>
        <v>14822000</v>
      </c>
      <c r="AH160" s="43">
        <f t="shared" si="55"/>
        <v>14822000</v>
      </c>
      <c r="AI160" s="59">
        <f t="shared" si="56"/>
        <v>1.7036899105051299E-2</v>
      </c>
      <c r="AJ160" s="59">
        <f t="shared" si="57"/>
        <v>1.3625368316712543E-3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</row>
    <row r="161" spans="1:106" ht="24.95" customHeight="1" outlineLevel="1">
      <c r="A161" s="26">
        <v>41</v>
      </c>
      <c r="B161" s="26"/>
      <c r="C161" s="69" t="s">
        <v>223</v>
      </c>
      <c r="D161" s="28">
        <v>45993</v>
      </c>
      <c r="E161" s="75" t="s">
        <v>260</v>
      </c>
      <c r="F161" s="69" t="s">
        <v>688</v>
      </c>
      <c r="G161" s="33" t="s">
        <v>689</v>
      </c>
      <c r="H161" s="28"/>
      <c r="I161" s="28"/>
      <c r="J161" s="114"/>
      <c r="K161" s="64">
        <v>12881000</v>
      </c>
      <c r="L161" s="27"/>
      <c r="M161" s="48"/>
      <c r="N161" s="48"/>
      <c r="O161" s="48"/>
      <c r="P161" s="27"/>
      <c r="Q161" s="27"/>
      <c r="R161" s="48"/>
      <c r="S161" s="48"/>
      <c r="T161" s="48"/>
      <c r="U161" s="43">
        <f t="shared" si="51"/>
        <v>0</v>
      </c>
      <c r="V161" s="48"/>
      <c r="W161" s="48"/>
      <c r="X161" s="48"/>
      <c r="Y161" s="43">
        <f t="shared" si="52"/>
        <v>0</v>
      </c>
      <c r="Z161" s="48"/>
      <c r="AA161" s="48"/>
      <c r="AB161" s="48"/>
      <c r="AC161" s="43">
        <f t="shared" si="53"/>
        <v>0</v>
      </c>
      <c r="AD161" s="48"/>
      <c r="AE161" s="48"/>
      <c r="AF161" s="64">
        <v>12881000</v>
      </c>
      <c r="AG161" s="43">
        <f t="shared" si="54"/>
        <v>12881000</v>
      </c>
      <c r="AH161" s="43">
        <f t="shared" si="55"/>
        <v>12881000</v>
      </c>
      <c r="AI161" s="59">
        <f t="shared" si="56"/>
        <v>1.4805849235741899E-2</v>
      </c>
      <c r="AJ161" s="59">
        <f t="shared" si="57"/>
        <v>1.1841072006987874E-3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</row>
    <row r="162" spans="1:106" ht="24.95" customHeight="1" outlineLevel="1">
      <c r="A162" s="26">
        <v>42</v>
      </c>
      <c r="B162" s="26"/>
      <c r="C162" s="69" t="s">
        <v>247</v>
      </c>
      <c r="D162" s="28">
        <v>45993</v>
      </c>
      <c r="E162" s="75" t="s">
        <v>266</v>
      </c>
      <c r="F162" s="69" t="s">
        <v>688</v>
      </c>
      <c r="G162" s="33" t="s">
        <v>689</v>
      </c>
      <c r="H162" s="28"/>
      <c r="I162" s="28"/>
      <c r="J162" s="114"/>
      <c r="K162" s="64">
        <v>12881000</v>
      </c>
      <c r="L162" s="27"/>
      <c r="M162" s="48"/>
      <c r="N162" s="48"/>
      <c r="O162" s="48"/>
      <c r="P162" s="27"/>
      <c r="Q162" s="27"/>
      <c r="R162" s="48"/>
      <c r="S162" s="48"/>
      <c r="T162" s="48"/>
      <c r="U162" s="43">
        <f t="shared" si="51"/>
        <v>0</v>
      </c>
      <c r="V162" s="48"/>
      <c r="W162" s="48"/>
      <c r="X162" s="48"/>
      <c r="Y162" s="43">
        <f t="shared" si="52"/>
        <v>0</v>
      </c>
      <c r="Z162" s="48"/>
      <c r="AA162" s="48"/>
      <c r="AB162" s="48"/>
      <c r="AC162" s="43">
        <f t="shared" si="53"/>
        <v>0</v>
      </c>
      <c r="AD162" s="48"/>
      <c r="AE162" s="48"/>
      <c r="AF162" s="64">
        <v>12881000</v>
      </c>
      <c r="AG162" s="43">
        <f t="shared" si="54"/>
        <v>12881000</v>
      </c>
      <c r="AH162" s="43">
        <f t="shared" si="55"/>
        <v>12881000</v>
      </c>
      <c r="AI162" s="59">
        <f t="shared" si="56"/>
        <v>1.4805849235741899E-2</v>
      </c>
      <c r="AJ162" s="59">
        <f t="shared" si="57"/>
        <v>1.1841072006987874E-3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</row>
    <row r="163" spans="1:106" ht="24.95" customHeight="1" outlineLevel="1">
      <c r="A163" s="26">
        <v>43</v>
      </c>
      <c r="B163" s="26"/>
      <c r="C163" s="69" t="s">
        <v>195</v>
      </c>
      <c r="D163" s="28">
        <v>45993</v>
      </c>
      <c r="E163" s="75" t="s">
        <v>284</v>
      </c>
      <c r="F163" s="69" t="s">
        <v>688</v>
      </c>
      <c r="G163" s="33" t="s">
        <v>689</v>
      </c>
      <c r="H163" s="28"/>
      <c r="I163" s="28"/>
      <c r="J163" s="114"/>
      <c r="K163" s="64">
        <v>14822000</v>
      </c>
      <c r="L163" s="27"/>
      <c r="M163" s="48"/>
      <c r="N163" s="48"/>
      <c r="O163" s="48"/>
      <c r="P163" s="27"/>
      <c r="Q163" s="27"/>
      <c r="R163" s="48"/>
      <c r="S163" s="48"/>
      <c r="T163" s="48"/>
      <c r="U163" s="43">
        <f t="shared" si="51"/>
        <v>0</v>
      </c>
      <c r="V163" s="48"/>
      <c r="W163" s="48"/>
      <c r="X163" s="48"/>
      <c r="Y163" s="43">
        <f t="shared" si="52"/>
        <v>0</v>
      </c>
      <c r="Z163" s="48"/>
      <c r="AA163" s="48"/>
      <c r="AB163" s="48"/>
      <c r="AC163" s="43">
        <f t="shared" si="53"/>
        <v>0</v>
      </c>
      <c r="AD163" s="48"/>
      <c r="AE163" s="48"/>
      <c r="AF163" s="64">
        <v>14822000</v>
      </c>
      <c r="AG163" s="43">
        <f t="shared" si="54"/>
        <v>14822000</v>
      </c>
      <c r="AH163" s="43">
        <f t="shared" si="55"/>
        <v>14822000</v>
      </c>
      <c r="AI163" s="59">
        <f t="shared" si="56"/>
        <v>1.7036899105051299E-2</v>
      </c>
      <c r="AJ163" s="59">
        <f t="shared" si="57"/>
        <v>1.3625368316712543E-3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</row>
    <row r="164" spans="1:106" ht="24.95" customHeight="1" outlineLevel="1">
      <c r="A164" s="26">
        <v>44</v>
      </c>
      <c r="B164" s="26"/>
      <c r="C164" s="69" t="s">
        <v>177</v>
      </c>
      <c r="D164" s="28">
        <v>45993</v>
      </c>
      <c r="E164" s="75" t="s">
        <v>270</v>
      </c>
      <c r="F164" s="69" t="s">
        <v>688</v>
      </c>
      <c r="G164" s="33" t="s">
        <v>689</v>
      </c>
      <c r="H164" s="28"/>
      <c r="I164" s="28"/>
      <c r="J164" s="114"/>
      <c r="K164" s="64">
        <v>12881000</v>
      </c>
      <c r="L164" s="27"/>
      <c r="M164" s="48"/>
      <c r="N164" s="48"/>
      <c r="O164" s="48"/>
      <c r="P164" s="27"/>
      <c r="Q164" s="27"/>
      <c r="R164" s="48"/>
      <c r="S164" s="48"/>
      <c r="T164" s="48"/>
      <c r="U164" s="43">
        <f t="shared" si="51"/>
        <v>0</v>
      </c>
      <c r="V164" s="48"/>
      <c r="W164" s="48"/>
      <c r="X164" s="48"/>
      <c r="Y164" s="43">
        <f t="shared" si="52"/>
        <v>0</v>
      </c>
      <c r="Z164" s="48"/>
      <c r="AA164" s="48"/>
      <c r="AB164" s="48"/>
      <c r="AC164" s="43">
        <f t="shared" si="53"/>
        <v>0</v>
      </c>
      <c r="AD164" s="48"/>
      <c r="AE164" s="48"/>
      <c r="AF164" s="64">
        <v>12881000</v>
      </c>
      <c r="AG164" s="43">
        <f t="shared" si="54"/>
        <v>12881000</v>
      </c>
      <c r="AH164" s="43">
        <f t="shared" si="55"/>
        <v>12881000</v>
      </c>
      <c r="AI164" s="59">
        <f t="shared" si="56"/>
        <v>1.4805849235741899E-2</v>
      </c>
      <c r="AJ164" s="59">
        <f t="shared" si="57"/>
        <v>1.1841072006987874E-3</v>
      </c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</row>
    <row r="165" spans="1:106" ht="24.95" customHeight="1" outlineLevel="1">
      <c r="A165" s="26">
        <v>45</v>
      </c>
      <c r="B165" s="26"/>
      <c r="C165" s="69" t="s">
        <v>175</v>
      </c>
      <c r="D165" s="28">
        <v>45993</v>
      </c>
      <c r="E165" s="75" t="s">
        <v>306</v>
      </c>
      <c r="F165" s="69" t="s">
        <v>688</v>
      </c>
      <c r="G165" s="33" t="s">
        <v>689</v>
      </c>
      <c r="H165" s="28"/>
      <c r="I165" s="28"/>
      <c r="J165" s="114"/>
      <c r="K165" s="64">
        <v>12881000</v>
      </c>
      <c r="L165" s="27"/>
      <c r="M165" s="48"/>
      <c r="N165" s="48"/>
      <c r="O165" s="48"/>
      <c r="P165" s="27"/>
      <c r="Q165" s="27"/>
      <c r="R165" s="48"/>
      <c r="S165" s="48"/>
      <c r="T165" s="48"/>
      <c r="U165" s="43">
        <f t="shared" si="51"/>
        <v>0</v>
      </c>
      <c r="V165" s="48"/>
      <c r="W165" s="48"/>
      <c r="X165" s="48"/>
      <c r="Y165" s="43">
        <f t="shared" si="52"/>
        <v>0</v>
      </c>
      <c r="Z165" s="48"/>
      <c r="AA165" s="48"/>
      <c r="AB165" s="48"/>
      <c r="AC165" s="43">
        <f t="shared" si="53"/>
        <v>0</v>
      </c>
      <c r="AD165" s="48"/>
      <c r="AE165" s="48"/>
      <c r="AF165" s="64">
        <v>12881000</v>
      </c>
      <c r="AG165" s="43">
        <f t="shared" si="54"/>
        <v>12881000</v>
      </c>
      <c r="AH165" s="43">
        <f t="shared" si="55"/>
        <v>12881000</v>
      </c>
      <c r="AI165" s="59">
        <f t="shared" si="56"/>
        <v>1.4805849235741899E-2</v>
      </c>
      <c r="AJ165" s="59">
        <f t="shared" si="57"/>
        <v>1.1841072006987874E-3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</row>
    <row r="166" spans="1:106" ht="24.95" customHeight="1" outlineLevel="1">
      <c r="A166" s="26">
        <v>46</v>
      </c>
      <c r="B166" s="26"/>
      <c r="C166" s="69" t="s">
        <v>245</v>
      </c>
      <c r="D166" s="28">
        <v>45993</v>
      </c>
      <c r="E166" s="75" t="s">
        <v>290</v>
      </c>
      <c r="F166" s="69" t="s">
        <v>688</v>
      </c>
      <c r="G166" s="33" t="s">
        <v>689</v>
      </c>
      <c r="H166" s="28"/>
      <c r="I166" s="28"/>
      <c r="J166" s="114"/>
      <c r="K166" s="64">
        <v>14822000</v>
      </c>
      <c r="L166" s="27"/>
      <c r="M166" s="48"/>
      <c r="N166" s="48"/>
      <c r="O166" s="48"/>
      <c r="P166" s="27"/>
      <c r="Q166" s="27"/>
      <c r="R166" s="48"/>
      <c r="S166" s="48"/>
      <c r="T166" s="48"/>
      <c r="U166" s="43">
        <f t="shared" si="51"/>
        <v>0</v>
      </c>
      <c r="V166" s="48"/>
      <c r="W166" s="48"/>
      <c r="X166" s="48"/>
      <c r="Y166" s="43">
        <f t="shared" si="52"/>
        <v>0</v>
      </c>
      <c r="Z166" s="48"/>
      <c r="AA166" s="48"/>
      <c r="AB166" s="48"/>
      <c r="AC166" s="43">
        <f t="shared" si="53"/>
        <v>0</v>
      </c>
      <c r="AD166" s="48"/>
      <c r="AE166" s="48"/>
      <c r="AF166" s="64">
        <v>14822000</v>
      </c>
      <c r="AG166" s="43">
        <f t="shared" si="54"/>
        <v>14822000</v>
      </c>
      <c r="AH166" s="43">
        <f t="shared" si="55"/>
        <v>14822000</v>
      </c>
      <c r="AI166" s="59">
        <f t="shared" si="56"/>
        <v>1.7036899105051299E-2</v>
      </c>
      <c r="AJ166" s="59">
        <f t="shared" si="57"/>
        <v>1.3625368316712543E-3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</row>
    <row r="167" spans="1:106" ht="24.95" customHeight="1" outlineLevel="1">
      <c r="A167" s="26">
        <v>47</v>
      </c>
      <c r="B167" s="26"/>
      <c r="C167" s="69" t="s">
        <v>840</v>
      </c>
      <c r="D167" s="28">
        <v>45993</v>
      </c>
      <c r="E167" s="75" t="s">
        <v>250</v>
      </c>
      <c r="F167" s="69" t="s">
        <v>688</v>
      </c>
      <c r="G167" s="33" t="s">
        <v>689</v>
      </c>
      <c r="H167" s="28"/>
      <c r="I167" s="28"/>
      <c r="J167" s="114"/>
      <c r="K167" s="64">
        <v>14822000</v>
      </c>
      <c r="L167" s="27"/>
      <c r="M167" s="48"/>
      <c r="N167" s="48"/>
      <c r="O167" s="48"/>
      <c r="P167" s="27"/>
      <c r="Q167" s="27"/>
      <c r="R167" s="48"/>
      <c r="S167" s="48"/>
      <c r="T167" s="48"/>
      <c r="U167" s="43">
        <f t="shared" si="51"/>
        <v>0</v>
      </c>
      <c r="V167" s="48"/>
      <c r="W167" s="48"/>
      <c r="X167" s="48"/>
      <c r="Y167" s="43">
        <f t="shared" si="52"/>
        <v>0</v>
      </c>
      <c r="Z167" s="48"/>
      <c r="AA167" s="48"/>
      <c r="AB167" s="48"/>
      <c r="AC167" s="43">
        <f t="shared" si="53"/>
        <v>0</v>
      </c>
      <c r="AD167" s="48"/>
      <c r="AE167" s="48"/>
      <c r="AF167" s="64">
        <v>14822000</v>
      </c>
      <c r="AG167" s="43">
        <f t="shared" si="54"/>
        <v>14822000</v>
      </c>
      <c r="AH167" s="43">
        <f t="shared" si="55"/>
        <v>14822000</v>
      </c>
      <c r="AI167" s="59">
        <f t="shared" si="56"/>
        <v>1.7036899105051299E-2</v>
      </c>
      <c r="AJ167" s="59">
        <f t="shared" si="57"/>
        <v>1.3625368316712543E-3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</row>
    <row r="168" spans="1:106" ht="24.95" customHeight="1" outlineLevel="1">
      <c r="A168" s="26">
        <v>48</v>
      </c>
      <c r="B168" s="26"/>
      <c r="C168" s="69" t="s">
        <v>841</v>
      </c>
      <c r="D168" s="28">
        <v>45993</v>
      </c>
      <c r="E168" s="75" t="s">
        <v>272</v>
      </c>
      <c r="F168" s="69" t="s">
        <v>688</v>
      </c>
      <c r="G168" s="33" t="s">
        <v>689</v>
      </c>
      <c r="H168" s="28"/>
      <c r="I168" s="28"/>
      <c r="J168" s="114"/>
      <c r="K168" s="64">
        <v>12881000</v>
      </c>
      <c r="L168" s="27"/>
      <c r="M168" s="48"/>
      <c r="N168" s="48"/>
      <c r="O168" s="48"/>
      <c r="P168" s="27"/>
      <c r="Q168" s="27"/>
      <c r="R168" s="48"/>
      <c r="S168" s="48"/>
      <c r="T168" s="48"/>
      <c r="U168" s="43">
        <f t="shared" si="51"/>
        <v>0</v>
      </c>
      <c r="V168" s="48"/>
      <c r="W168" s="48"/>
      <c r="X168" s="48"/>
      <c r="Y168" s="43">
        <f t="shared" si="52"/>
        <v>0</v>
      </c>
      <c r="Z168" s="48"/>
      <c r="AA168" s="48"/>
      <c r="AB168" s="48"/>
      <c r="AC168" s="43">
        <f t="shared" si="53"/>
        <v>0</v>
      </c>
      <c r="AD168" s="48"/>
      <c r="AE168" s="48"/>
      <c r="AF168" s="64">
        <v>12881000</v>
      </c>
      <c r="AG168" s="43">
        <f t="shared" si="54"/>
        <v>12881000</v>
      </c>
      <c r="AH168" s="43">
        <f t="shared" si="55"/>
        <v>12881000</v>
      </c>
      <c r="AI168" s="59">
        <f t="shared" si="56"/>
        <v>1.4805849235741899E-2</v>
      </c>
      <c r="AJ168" s="59">
        <f t="shared" si="57"/>
        <v>1.1841072006987874E-3</v>
      </c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</row>
    <row r="169" spans="1:106" ht="24.95" customHeight="1" outlineLevel="1">
      <c r="A169" s="26">
        <v>49</v>
      </c>
      <c r="B169" s="26"/>
      <c r="C169" s="69" t="s">
        <v>702</v>
      </c>
      <c r="D169" s="28">
        <v>45993</v>
      </c>
      <c r="E169" s="75" t="s">
        <v>842</v>
      </c>
      <c r="F169" s="69" t="s">
        <v>688</v>
      </c>
      <c r="G169" s="33" t="s">
        <v>689</v>
      </c>
      <c r="H169" s="28"/>
      <c r="I169" s="28"/>
      <c r="J169" s="114"/>
      <c r="K169" s="64">
        <v>12881000</v>
      </c>
      <c r="L169" s="27"/>
      <c r="M169" s="48"/>
      <c r="N169" s="48"/>
      <c r="O169" s="48"/>
      <c r="P169" s="27"/>
      <c r="Q169" s="27"/>
      <c r="R169" s="48"/>
      <c r="S169" s="48"/>
      <c r="T169" s="48"/>
      <c r="U169" s="43">
        <f t="shared" si="51"/>
        <v>0</v>
      </c>
      <c r="V169" s="48"/>
      <c r="W169" s="48"/>
      <c r="X169" s="48"/>
      <c r="Y169" s="43">
        <f t="shared" si="52"/>
        <v>0</v>
      </c>
      <c r="Z169" s="48"/>
      <c r="AA169" s="48"/>
      <c r="AB169" s="48"/>
      <c r="AC169" s="43">
        <f t="shared" si="53"/>
        <v>0</v>
      </c>
      <c r="AD169" s="48"/>
      <c r="AE169" s="48"/>
      <c r="AF169" s="64">
        <v>12881000</v>
      </c>
      <c r="AG169" s="43">
        <f t="shared" si="54"/>
        <v>12881000</v>
      </c>
      <c r="AH169" s="43">
        <f t="shared" si="55"/>
        <v>12881000</v>
      </c>
      <c r="AI169" s="59">
        <f t="shared" si="56"/>
        <v>1.4805849235741899E-2</v>
      </c>
      <c r="AJ169" s="59">
        <f t="shared" si="57"/>
        <v>1.1841072006987874E-3</v>
      </c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</row>
    <row r="170" spans="1:106" ht="24.95" customHeight="1" outlineLevel="1">
      <c r="A170" s="26">
        <v>50</v>
      </c>
      <c r="B170" s="26"/>
      <c r="C170" s="69" t="s">
        <v>843</v>
      </c>
      <c r="D170" s="28">
        <v>45993</v>
      </c>
      <c r="E170" s="75" t="s">
        <v>280</v>
      </c>
      <c r="F170" s="69" t="s">
        <v>688</v>
      </c>
      <c r="G170" s="33" t="s">
        <v>689</v>
      </c>
      <c r="H170" s="28"/>
      <c r="I170" s="28"/>
      <c r="J170" s="114"/>
      <c r="K170" s="64">
        <v>12881000</v>
      </c>
      <c r="L170" s="27"/>
      <c r="M170" s="48"/>
      <c r="N170" s="48"/>
      <c r="O170" s="48"/>
      <c r="P170" s="27"/>
      <c r="Q170" s="27"/>
      <c r="R170" s="48"/>
      <c r="S170" s="48"/>
      <c r="T170" s="48"/>
      <c r="U170" s="43">
        <f t="shared" si="51"/>
        <v>0</v>
      </c>
      <c r="V170" s="48"/>
      <c r="W170" s="48"/>
      <c r="X170" s="48"/>
      <c r="Y170" s="43">
        <f t="shared" si="52"/>
        <v>0</v>
      </c>
      <c r="Z170" s="48"/>
      <c r="AA170" s="48"/>
      <c r="AB170" s="48"/>
      <c r="AC170" s="43">
        <f t="shared" si="53"/>
        <v>0</v>
      </c>
      <c r="AD170" s="48"/>
      <c r="AE170" s="48"/>
      <c r="AF170" s="64">
        <v>12881000</v>
      </c>
      <c r="AG170" s="43">
        <f t="shared" si="54"/>
        <v>12881000</v>
      </c>
      <c r="AH170" s="43">
        <f t="shared" si="55"/>
        <v>12881000</v>
      </c>
      <c r="AI170" s="59">
        <f t="shared" si="56"/>
        <v>1.4805849235741899E-2</v>
      </c>
      <c r="AJ170" s="59">
        <f t="shared" si="57"/>
        <v>1.1841072006987874E-3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</row>
    <row r="171" spans="1:106" ht="24.95" customHeight="1" outlineLevel="1">
      <c r="A171" s="26">
        <v>51</v>
      </c>
      <c r="B171" s="26"/>
      <c r="C171" s="69" t="s">
        <v>844</v>
      </c>
      <c r="D171" s="28">
        <v>45993</v>
      </c>
      <c r="E171" s="75" t="s">
        <v>292</v>
      </c>
      <c r="F171" s="69" t="s">
        <v>688</v>
      </c>
      <c r="G171" s="33" t="s">
        <v>689</v>
      </c>
      <c r="H171" s="28"/>
      <c r="I171" s="28"/>
      <c r="J171" s="114"/>
      <c r="K171" s="64">
        <v>14822000</v>
      </c>
      <c r="L171" s="27"/>
      <c r="M171" s="48"/>
      <c r="N171" s="48"/>
      <c r="O171" s="48"/>
      <c r="P171" s="27"/>
      <c r="Q171" s="27"/>
      <c r="R171" s="48"/>
      <c r="S171" s="48"/>
      <c r="T171" s="48"/>
      <c r="U171" s="43">
        <f t="shared" si="51"/>
        <v>0</v>
      </c>
      <c r="V171" s="48"/>
      <c r="W171" s="48"/>
      <c r="X171" s="48"/>
      <c r="Y171" s="43">
        <f t="shared" si="52"/>
        <v>0</v>
      </c>
      <c r="Z171" s="48"/>
      <c r="AA171" s="48"/>
      <c r="AB171" s="48"/>
      <c r="AC171" s="43">
        <f t="shared" si="53"/>
        <v>0</v>
      </c>
      <c r="AD171" s="48"/>
      <c r="AE171" s="48"/>
      <c r="AF171" s="64">
        <v>14822000</v>
      </c>
      <c r="AG171" s="43">
        <f t="shared" si="54"/>
        <v>14822000</v>
      </c>
      <c r="AH171" s="43">
        <f t="shared" si="55"/>
        <v>14822000</v>
      </c>
      <c r="AI171" s="59">
        <f t="shared" si="56"/>
        <v>1.7036899105051299E-2</v>
      </c>
      <c r="AJ171" s="59">
        <f t="shared" si="57"/>
        <v>1.3625368316712543E-3</v>
      </c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</row>
    <row r="172" spans="1:106" ht="24.95" customHeight="1" outlineLevel="1">
      <c r="A172" s="26">
        <v>52</v>
      </c>
      <c r="B172" s="26"/>
      <c r="C172" s="69" t="s">
        <v>845</v>
      </c>
      <c r="D172" s="28">
        <v>45993</v>
      </c>
      <c r="E172" s="75" t="s">
        <v>254</v>
      </c>
      <c r="F172" s="69" t="s">
        <v>688</v>
      </c>
      <c r="G172" s="33" t="s">
        <v>689</v>
      </c>
      <c r="H172" s="28"/>
      <c r="I172" s="28"/>
      <c r="J172" s="114"/>
      <c r="K172" s="64">
        <v>12881000</v>
      </c>
      <c r="L172" s="27"/>
      <c r="M172" s="48"/>
      <c r="N172" s="48"/>
      <c r="O172" s="48"/>
      <c r="P172" s="27"/>
      <c r="Q172" s="27"/>
      <c r="R172" s="48"/>
      <c r="S172" s="48"/>
      <c r="T172" s="48"/>
      <c r="U172" s="43">
        <f t="shared" si="51"/>
        <v>0</v>
      </c>
      <c r="V172" s="48"/>
      <c r="W172" s="48"/>
      <c r="X172" s="48"/>
      <c r="Y172" s="43">
        <f t="shared" si="52"/>
        <v>0</v>
      </c>
      <c r="Z172" s="48"/>
      <c r="AA172" s="48"/>
      <c r="AB172" s="48"/>
      <c r="AC172" s="43">
        <f t="shared" si="53"/>
        <v>0</v>
      </c>
      <c r="AD172" s="48"/>
      <c r="AE172" s="48"/>
      <c r="AF172" s="64">
        <v>12881000</v>
      </c>
      <c r="AG172" s="43">
        <f t="shared" si="54"/>
        <v>12881000</v>
      </c>
      <c r="AH172" s="43">
        <f t="shared" si="55"/>
        <v>12881000</v>
      </c>
      <c r="AI172" s="59">
        <f t="shared" si="56"/>
        <v>1.4805849235741899E-2</v>
      </c>
      <c r="AJ172" s="59">
        <f t="shared" si="57"/>
        <v>1.1841072006987874E-3</v>
      </c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</row>
    <row r="173" spans="1:106" ht="24.95" customHeight="1" outlineLevel="1">
      <c r="A173" s="26">
        <v>53</v>
      </c>
      <c r="B173" s="26"/>
      <c r="C173" s="69" t="s">
        <v>846</v>
      </c>
      <c r="D173" s="28">
        <v>45993</v>
      </c>
      <c r="E173" s="75" t="s">
        <v>262</v>
      </c>
      <c r="F173" s="69" t="s">
        <v>688</v>
      </c>
      <c r="G173" s="33" t="s">
        <v>689</v>
      </c>
      <c r="H173" s="28"/>
      <c r="I173" s="28"/>
      <c r="J173" s="114"/>
      <c r="K173" s="64">
        <v>14822000</v>
      </c>
      <c r="L173" s="27"/>
      <c r="M173" s="48"/>
      <c r="N173" s="48"/>
      <c r="O173" s="48"/>
      <c r="P173" s="27"/>
      <c r="Q173" s="27"/>
      <c r="R173" s="48"/>
      <c r="S173" s="48"/>
      <c r="T173" s="48"/>
      <c r="U173" s="43">
        <f t="shared" si="51"/>
        <v>0</v>
      </c>
      <c r="V173" s="48"/>
      <c r="W173" s="48"/>
      <c r="X173" s="48"/>
      <c r="Y173" s="43">
        <f t="shared" si="52"/>
        <v>0</v>
      </c>
      <c r="Z173" s="48"/>
      <c r="AA173" s="48"/>
      <c r="AB173" s="48"/>
      <c r="AC173" s="43">
        <f t="shared" si="53"/>
        <v>0</v>
      </c>
      <c r="AD173" s="48"/>
      <c r="AE173" s="48"/>
      <c r="AF173" s="64">
        <v>14822000</v>
      </c>
      <c r="AG173" s="43">
        <f t="shared" si="54"/>
        <v>14822000</v>
      </c>
      <c r="AH173" s="43">
        <f t="shared" si="55"/>
        <v>14822000</v>
      </c>
      <c r="AI173" s="59">
        <f t="shared" si="56"/>
        <v>1.7036899105051299E-2</v>
      </c>
      <c r="AJ173" s="59">
        <f t="shared" si="57"/>
        <v>1.3625368316712543E-3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</row>
    <row r="174" spans="1:106" ht="24.95" customHeight="1" outlineLevel="1">
      <c r="A174" s="26">
        <v>54</v>
      </c>
      <c r="B174" s="26"/>
      <c r="C174" s="69" t="s">
        <v>847</v>
      </c>
      <c r="D174" s="28">
        <v>45993</v>
      </c>
      <c r="E174" s="75" t="s">
        <v>294</v>
      </c>
      <c r="F174" s="69" t="s">
        <v>688</v>
      </c>
      <c r="G174" s="33" t="s">
        <v>689</v>
      </c>
      <c r="H174" s="28"/>
      <c r="I174" s="28"/>
      <c r="J174" s="114"/>
      <c r="K174" s="64">
        <v>12881000</v>
      </c>
      <c r="L174" s="27"/>
      <c r="M174" s="48"/>
      <c r="N174" s="48"/>
      <c r="O174" s="48"/>
      <c r="P174" s="27"/>
      <c r="Q174" s="27"/>
      <c r="R174" s="48"/>
      <c r="S174" s="48"/>
      <c r="T174" s="48"/>
      <c r="U174" s="43">
        <f t="shared" si="51"/>
        <v>0</v>
      </c>
      <c r="V174" s="48"/>
      <c r="W174" s="48"/>
      <c r="X174" s="48"/>
      <c r="Y174" s="43">
        <f t="shared" si="52"/>
        <v>0</v>
      </c>
      <c r="Z174" s="48"/>
      <c r="AA174" s="48"/>
      <c r="AB174" s="48"/>
      <c r="AC174" s="43">
        <f t="shared" si="53"/>
        <v>0</v>
      </c>
      <c r="AD174" s="48"/>
      <c r="AE174" s="48"/>
      <c r="AF174" s="64">
        <v>12881000</v>
      </c>
      <c r="AG174" s="43">
        <f t="shared" si="54"/>
        <v>12881000</v>
      </c>
      <c r="AH174" s="43">
        <f t="shared" si="55"/>
        <v>12881000</v>
      </c>
      <c r="AI174" s="59">
        <f t="shared" si="56"/>
        <v>1.4805849235741899E-2</v>
      </c>
      <c r="AJ174" s="59">
        <f t="shared" si="57"/>
        <v>1.1841072006987874E-3</v>
      </c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</row>
    <row r="175" spans="1:106" ht="24.95" customHeight="1" outlineLevel="1">
      <c r="A175" s="26">
        <v>55</v>
      </c>
      <c r="B175" s="26"/>
      <c r="C175" s="69" t="s">
        <v>848</v>
      </c>
      <c r="D175" s="28">
        <v>45993</v>
      </c>
      <c r="E175" s="75" t="s">
        <v>296</v>
      </c>
      <c r="F175" s="69" t="s">
        <v>688</v>
      </c>
      <c r="G175" s="33" t="s">
        <v>689</v>
      </c>
      <c r="H175" s="28"/>
      <c r="I175" s="28"/>
      <c r="J175" s="114"/>
      <c r="K175" s="64">
        <v>12881000</v>
      </c>
      <c r="L175" s="27"/>
      <c r="M175" s="48"/>
      <c r="N175" s="48"/>
      <c r="O175" s="48"/>
      <c r="P175" s="27"/>
      <c r="Q175" s="27"/>
      <c r="R175" s="48"/>
      <c r="S175" s="48"/>
      <c r="T175" s="48"/>
      <c r="U175" s="43">
        <f t="shared" si="51"/>
        <v>0</v>
      </c>
      <c r="V175" s="48"/>
      <c r="W175" s="48"/>
      <c r="X175" s="48"/>
      <c r="Y175" s="43">
        <f t="shared" si="52"/>
        <v>0</v>
      </c>
      <c r="Z175" s="48"/>
      <c r="AA175" s="48"/>
      <c r="AB175" s="48"/>
      <c r="AC175" s="43">
        <f t="shared" si="53"/>
        <v>0</v>
      </c>
      <c r="AD175" s="48"/>
      <c r="AE175" s="48"/>
      <c r="AF175" s="64">
        <v>12881000</v>
      </c>
      <c r="AG175" s="43">
        <f t="shared" si="54"/>
        <v>12881000</v>
      </c>
      <c r="AH175" s="43">
        <f t="shared" si="55"/>
        <v>12881000</v>
      </c>
      <c r="AI175" s="59">
        <f t="shared" si="56"/>
        <v>1.4805849235741899E-2</v>
      </c>
      <c r="AJ175" s="59">
        <f t="shared" si="57"/>
        <v>1.1841072006987874E-3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</row>
    <row r="176" spans="1:106" ht="24.95" customHeight="1" outlineLevel="1">
      <c r="A176" s="26">
        <v>56</v>
      </c>
      <c r="B176" s="26"/>
      <c r="C176" s="69" t="s">
        <v>849</v>
      </c>
      <c r="D176" s="28">
        <v>45993</v>
      </c>
      <c r="E176" s="75" t="s">
        <v>276</v>
      </c>
      <c r="F176" s="69" t="s">
        <v>688</v>
      </c>
      <c r="G176" s="33" t="s">
        <v>689</v>
      </c>
      <c r="H176" s="28"/>
      <c r="I176" s="28"/>
      <c r="J176" s="114"/>
      <c r="K176" s="64">
        <v>12881000</v>
      </c>
      <c r="L176" s="27"/>
      <c r="M176" s="48"/>
      <c r="N176" s="48"/>
      <c r="O176" s="48"/>
      <c r="P176" s="27"/>
      <c r="Q176" s="27"/>
      <c r="R176" s="48"/>
      <c r="S176" s="48"/>
      <c r="T176" s="48"/>
      <c r="U176" s="43">
        <f t="shared" si="51"/>
        <v>0</v>
      </c>
      <c r="V176" s="48"/>
      <c r="W176" s="48"/>
      <c r="X176" s="48"/>
      <c r="Y176" s="43">
        <f t="shared" si="52"/>
        <v>0</v>
      </c>
      <c r="Z176" s="48"/>
      <c r="AA176" s="48"/>
      <c r="AB176" s="48"/>
      <c r="AC176" s="43">
        <f t="shared" si="53"/>
        <v>0</v>
      </c>
      <c r="AD176" s="48"/>
      <c r="AE176" s="48"/>
      <c r="AF176" s="64">
        <v>12881000</v>
      </c>
      <c r="AG176" s="43">
        <f t="shared" si="54"/>
        <v>12881000</v>
      </c>
      <c r="AH176" s="43">
        <f t="shared" si="55"/>
        <v>12881000</v>
      </c>
      <c r="AI176" s="59">
        <f t="shared" si="56"/>
        <v>1.4805849235741899E-2</v>
      </c>
      <c r="AJ176" s="59">
        <f t="shared" si="57"/>
        <v>1.1841072006987874E-3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ht="24.95" customHeight="1" outlineLevel="1">
      <c r="A177" s="26">
        <v>57</v>
      </c>
      <c r="B177" s="26"/>
      <c r="C177" s="69" t="s">
        <v>850</v>
      </c>
      <c r="D177" s="28">
        <v>45993</v>
      </c>
      <c r="E177" s="75" t="s">
        <v>268</v>
      </c>
      <c r="F177" s="69" t="s">
        <v>688</v>
      </c>
      <c r="G177" s="33" t="s">
        <v>689</v>
      </c>
      <c r="H177" s="28"/>
      <c r="I177" s="28"/>
      <c r="J177" s="114"/>
      <c r="K177" s="64">
        <v>12881000</v>
      </c>
      <c r="L177" s="27"/>
      <c r="M177" s="48"/>
      <c r="N177" s="48"/>
      <c r="O177" s="48"/>
      <c r="P177" s="27"/>
      <c r="Q177" s="27"/>
      <c r="R177" s="48"/>
      <c r="S177" s="48"/>
      <c r="T177" s="48"/>
      <c r="U177" s="43">
        <f t="shared" si="51"/>
        <v>0</v>
      </c>
      <c r="V177" s="48"/>
      <c r="W177" s="48"/>
      <c r="X177" s="48"/>
      <c r="Y177" s="43">
        <f t="shared" si="52"/>
        <v>0</v>
      </c>
      <c r="Z177" s="48"/>
      <c r="AA177" s="48"/>
      <c r="AB177" s="48"/>
      <c r="AC177" s="43">
        <f t="shared" si="53"/>
        <v>0</v>
      </c>
      <c r="AD177" s="48"/>
      <c r="AE177" s="48"/>
      <c r="AF177" s="64">
        <v>12881000</v>
      </c>
      <c r="AG177" s="43">
        <f t="shared" si="54"/>
        <v>12881000</v>
      </c>
      <c r="AH177" s="43">
        <f t="shared" si="55"/>
        <v>12881000</v>
      </c>
      <c r="AI177" s="59">
        <f t="shared" si="56"/>
        <v>1.4805849235741899E-2</v>
      </c>
      <c r="AJ177" s="59">
        <f t="shared" si="57"/>
        <v>1.1841072006987874E-3</v>
      </c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</row>
    <row r="178" spans="1:106" ht="24.95" customHeight="1" outlineLevel="1">
      <c r="A178" s="26">
        <v>58</v>
      </c>
      <c r="B178" s="26"/>
      <c r="C178" s="69" t="s">
        <v>851</v>
      </c>
      <c r="D178" s="28">
        <v>45993</v>
      </c>
      <c r="E178" s="75" t="s">
        <v>811</v>
      </c>
      <c r="F178" s="69" t="s">
        <v>688</v>
      </c>
      <c r="G178" s="33" t="s">
        <v>689</v>
      </c>
      <c r="H178" s="28"/>
      <c r="I178" s="28"/>
      <c r="J178" s="114"/>
      <c r="K178" s="64">
        <v>46918000</v>
      </c>
      <c r="L178" s="27"/>
      <c r="M178" s="48"/>
      <c r="N178" s="48"/>
      <c r="O178" s="48"/>
      <c r="P178" s="27"/>
      <c r="Q178" s="27"/>
      <c r="R178" s="48"/>
      <c r="S178" s="48"/>
      <c r="T178" s="48"/>
      <c r="U178" s="43">
        <f t="shared" si="51"/>
        <v>0</v>
      </c>
      <c r="V178" s="48"/>
      <c r="W178" s="48"/>
      <c r="X178" s="48"/>
      <c r="Y178" s="43">
        <f t="shared" si="52"/>
        <v>0</v>
      </c>
      <c r="Z178" s="48"/>
      <c r="AA178" s="48"/>
      <c r="AB178" s="48"/>
      <c r="AC178" s="43">
        <f t="shared" si="53"/>
        <v>0</v>
      </c>
      <c r="AD178" s="48"/>
      <c r="AE178" s="48"/>
      <c r="AF178" s="64">
        <v>46918000</v>
      </c>
      <c r="AG178" s="43">
        <f t="shared" si="54"/>
        <v>46918000</v>
      </c>
      <c r="AH178" s="43">
        <f t="shared" si="55"/>
        <v>46918000</v>
      </c>
      <c r="AI178" s="59">
        <f t="shared" si="56"/>
        <v>5.3929107557063601E-2</v>
      </c>
      <c r="AJ178" s="59">
        <f t="shared" si="57"/>
        <v>4.3130146450109236E-3</v>
      </c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</row>
    <row r="179" spans="1:106" ht="24.95" customHeight="1" outlineLevel="1">
      <c r="A179" s="26">
        <v>59</v>
      </c>
      <c r="B179" s="26"/>
      <c r="C179" s="69" t="s">
        <v>852</v>
      </c>
      <c r="D179" s="28">
        <v>45993</v>
      </c>
      <c r="E179" s="75" t="s">
        <v>286</v>
      </c>
      <c r="F179" s="69" t="s">
        <v>688</v>
      </c>
      <c r="G179" s="33" t="s">
        <v>689</v>
      </c>
      <c r="H179" s="28"/>
      <c r="I179" s="28"/>
      <c r="J179" s="114"/>
      <c r="K179" s="64">
        <v>15175000</v>
      </c>
      <c r="L179" s="27"/>
      <c r="M179" s="48"/>
      <c r="N179" s="48"/>
      <c r="O179" s="48"/>
      <c r="P179" s="27"/>
      <c r="Q179" s="27"/>
      <c r="R179" s="48"/>
      <c r="S179" s="48"/>
      <c r="T179" s="48"/>
      <c r="U179" s="43">
        <f t="shared" si="51"/>
        <v>0</v>
      </c>
      <c r="V179" s="48"/>
      <c r="W179" s="48"/>
      <c r="X179" s="48"/>
      <c r="Y179" s="43">
        <f t="shared" si="52"/>
        <v>0</v>
      </c>
      <c r="Z179" s="48"/>
      <c r="AA179" s="48"/>
      <c r="AB179" s="48"/>
      <c r="AC179" s="43">
        <f t="shared" si="53"/>
        <v>0</v>
      </c>
      <c r="AD179" s="48"/>
      <c r="AE179" s="48"/>
      <c r="AF179" s="64">
        <v>15175000</v>
      </c>
      <c r="AG179" s="43">
        <f t="shared" si="54"/>
        <v>15175000</v>
      </c>
      <c r="AH179" s="43">
        <f t="shared" si="55"/>
        <v>15175000</v>
      </c>
      <c r="AI179" s="59">
        <f t="shared" si="56"/>
        <v>1.7442649029763401E-2</v>
      </c>
      <c r="AJ179" s="59">
        <f t="shared" si="57"/>
        <v>1.3949869397254949E-3</v>
      </c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</row>
    <row r="180" spans="1:106" ht="24.95" customHeight="1" outlineLevel="1">
      <c r="A180" s="26">
        <v>60</v>
      </c>
      <c r="B180" s="26"/>
      <c r="C180" s="69" t="s">
        <v>853</v>
      </c>
      <c r="D180" s="28">
        <v>45993</v>
      </c>
      <c r="E180" s="75" t="s">
        <v>300</v>
      </c>
      <c r="F180" s="69" t="s">
        <v>688</v>
      </c>
      <c r="G180" s="33" t="s">
        <v>689</v>
      </c>
      <c r="H180" s="28"/>
      <c r="I180" s="28"/>
      <c r="J180" s="114"/>
      <c r="K180" s="64">
        <v>15175000</v>
      </c>
      <c r="L180" s="27"/>
      <c r="M180" s="48"/>
      <c r="N180" s="48"/>
      <c r="O180" s="48"/>
      <c r="P180" s="27"/>
      <c r="Q180" s="27"/>
      <c r="R180" s="48"/>
      <c r="S180" s="48"/>
      <c r="T180" s="48"/>
      <c r="U180" s="43">
        <f t="shared" si="51"/>
        <v>0</v>
      </c>
      <c r="V180" s="48"/>
      <c r="W180" s="48"/>
      <c r="X180" s="48"/>
      <c r="Y180" s="43">
        <f t="shared" si="52"/>
        <v>0</v>
      </c>
      <c r="Z180" s="48"/>
      <c r="AA180" s="48"/>
      <c r="AB180" s="48"/>
      <c r="AC180" s="43">
        <f t="shared" si="53"/>
        <v>0</v>
      </c>
      <c r="AD180" s="48"/>
      <c r="AE180" s="48"/>
      <c r="AF180" s="64">
        <v>15175000</v>
      </c>
      <c r="AG180" s="43">
        <f t="shared" si="54"/>
        <v>15175000</v>
      </c>
      <c r="AH180" s="43">
        <f t="shared" si="55"/>
        <v>15175000</v>
      </c>
      <c r="AI180" s="59">
        <f t="shared" si="56"/>
        <v>1.7442649029763401E-2</v>
      </c>
      <c r="AJ180" s="59">
        <f t="shared" si="57"/>
        <v>1.3949869397254949E-3</v>
      </c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</row>
    <row r="181" spans="1:106" ht="24.95" customHeight="1" outlineLevel="1">
      <c r="A181" s="26">
        <v>61</v>
      </c>
      <c r="B181" s="26"/>
      <c r="C181" s="69" t="s">
        <v>854</v>
      </c>
      <c r="D181" s="28">
        <v>45993</v>
      </c>
      <c r="E181" s="75" t="s">
        <v>258</v>
      </c>
      <c r="F181" s="69" t="s">
        <v>688</v>
      </c>
      <c r="G181" s="33" t="s">
        <v>689</v>
      </c>
      <c r="H181" s="28"/>
      <c r="I181" s="28"/>
      <c r="J181" s="114"/>
      <c r="K181" s="64">
        <v>12899000</v>
      </c>
      <c r="L181" s="27"/>
      <c r="M181" s="48"/>
      <c r="N181" s="48"/>
      <c r="O181" s="48"/>
      <c r="P181" s="27"/>
      <c r="Q181" s="27"/>
      <c r="R181" s="48"/>
      <c r="S181" s="48"/>
      <c r="T181" s="48"/>
      <c r="U181" s="43">
        <f t="shared" si="51"/>
        <v>0</v>
      </c>
      <c r="V181" s="48"/>
      <c r="W181" s="48"/>
      <c r="X181" s="48"/>
      <c r="Y181" s="43">
        <f t="shared" si="52"/>
        <v>0</v>
      </c>
      <c r="Z181" s="48"/>
      <c r="AA181" s="48"/>
      <c r="AB181" s="48"/>
      <c r="AC181" s="43">
        <f t="shared" si="53"/>
        <v>0</v>
      </c>
      <c r="AD181" s="48"/>
      <c r="AE181" s="48"/>
      <c r="AF181" s="64">
        <v>12899000</v>
      </c>
      <c r="AG181" s="43">
        <f t="shared" si="54"/>
        <v>12899000</v>
      </c>
      <c r="AH181" s="43">
        <f t="shared" si="55"/>
        <v>12899000</v>
      </c>
      <c r="AI181" s="59">
        <f t="shared" si="56"/>
        <v>1.4826539033602501E-2</v>
      </c>
      <c r="AJ181" s="59">
        <f t="shared" si="57"/>
        <v>1.1857618804295986E-3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ht="24.95" customHeight="1" outlineLevel="1">
      <c r="A182" s="26">
        <v>62</v>
      </c>
      <c r="B182" s="26"/>
      <c r="C182" s="69" t="s">
        <v>855</v>
      </c>
      <c r="D182" s="28">
        <v>45993</v>
      </c>
      <c r="E182" s="75" t="s">
        <v>256</v>
      </c>
      <c r="F182" s="69" t="s">
        <v>688</v>
      </c>
      <c r="G182" s="33" t="s">
        <v>689</v>
      </c>
      <c r="H182" s="28"/>
      <c r="I182" s="28"/>
      <c r="J182" s="114"/>
      <c r="K182" s="64">
        <v>12881000</v>
      </c>
      <c r="L182" s="27"/>
      <c r="M182" s="48"/>
      <c r="N182" s="48"/>
      <c r="O182" s="48"/>
      <c r="P182" s="27"/>
      <c r="Q182" s="27"/>
      <c r="R182" s="48"/>
      <c r="S182" s="48"/>
      <c r="T182" s="48"/>
      <c r="U182" s="43">
        <f t="shared" si="51"/>
        <v>0</v>
      </c>
      <c r="V182" s="48"/>
      <c r="W182" s="48"/>
      <c r="X182" s="48"/>
      <c r="Y182" s="43">
        <f t="shared" si="52"/>
        <v>0</v>
      </c>
      <c r="Z182" s="48"/>
      <c r="AA182" s="48"/>
      <c r="AB182" s="48"/>
      <c r="AC182" s="43">
        <f t="shared" si="53"/>
        <v>0</v>
      </c>
      <c r="AD182" s="48"/>
      <c r="AE182" s="48"/>
      <c r="AF182" s="64">
        <v>12881000</v>
      </c>
      <c r="AG182" s="43">
        <f t="shared" si="54"/>
        <v>12881000</v>
      </c>
      <c r="AH182" s="43">
        <f t="shared" si="55"/>
        <v>12881000</v>
      </c>
      <c r="AI182" s="59">
        <f t="shared" si="56"/>
        <v>1.4805849235741899E-2</v>
      </c>
      <c r="AJ182" s="59">
        <f t="shared" si="57"/>
        <v>1.1841072006987874E-3</v>
      </c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</row>
    <row r="183" spans="1:106" ht="24.95" customHeight="1" outlineLevel="1">
      <c r="A183" s="26">
        <v>63</v>
      </c>
      <c r="B183" s="26"/>
      <c r="C183" s="69" t="s">
        <v>856</v>
      </c>
      <c r="D183" s="28">
        <v>45993</v>
      </c>
      <c r="E183" s="75" t="s">
        <v>304</v>
      </c>
      <c r="F183" s="69" t="s">
        <v>688</v>
      </c>
      <c r="G183" s="33" t="s">
        <v>689</v>
      </c>
      <c r="H183" s="28"/>
      <c r="I183" s="28"/>
      <c r="J183" s="114"/>
      <c r="K183" s="64">
        <v>12881000</v>
      </c>
      <c r="L183" s="27"/>
      <c r="M183" s="48"/>
      <c r="N183" s="48"/>
      <c r="O183" s="48"/>
      <c r="P183" s="27"/>
      <c r="Q183" s="27"/>
      <c r="R183" s="48"/>
      <c r="S183" s="48"/>
      <c r="T183" s="48"/>
      <c r="U183" s="43">
        <f t="shared" si="51"/>
        <v>0</v>
      </c>
      <c r="V183" s="48"/>
      <c r="W183" s="48"/>
      <c r="X183" s="48"/>
      <c r="Y183" s="43">
        <f t="shared" si="52"/>
        <v>0</v>
      </c>
      <c r="Z183" s="48"/>
      <c r="AA183" s="48"/>
      <c r="AB183" s="48"/>
      <c r="AC183" s="43">
        <f t="shared" si="53"/>
        <v>0</v>
      </c>
      <c r="AD183" s="48"/>
      <c r="AE183" s="48"/>
      <c r="AF183" s="64">
        <v>12881000</v>
      </c>
      <c r="AG183" s="43">
        <f t="shared" si="54"/>
        <v>12881000</v>
      </c>
      <c r="AH183" s="43">
        <f t="shared" si="55"/>
        <v>12881000</v>
      </c>
      <c r="AI183" s="59">
        <f t="shared" si="56"/>
        <v>1.4805849235741899E-2</v>
      </c>
      <c r="AJ183" s="59">
        <f t="shared" si="57"/>
        <v>1.1841072006987874E-3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ht="24.95" customHeight="1" outlineLevel="1">
      <c r="A184" s="26">
        <v>64</v>
      </c>
      <c r="B184" s="26"/>
      <c r="C184" s="69" t="s">
        <v>857</v>
      </c>
      <c r="D184" s="28">
        <v>45993</v>
      </c>
      <c r="E184" s="75" t="s">
        <v>288</v>
      </c>
      <c r="F184" s="69" t="s">
        <v>688</v>
      </c>
      <c r="G184" s="33" t="s">
        <v>689</v>
      </c>
      <c r="H184" s="28"/>
      <c r="I184" s="28"/>
      <c r="J184" s="114"/>
      <c r="K184" s="64">
        <v>12881000</v>
      </c>
      <c r="L184" s="27"/>
      <c r="M184" s="48"/>
      <c r="N184" s="48"/>
      <c r="O184" s="48"/>
      <c r="P184" s="27"/>
      <c r="Q184" s="27"/>
      <c r="R184" s="48"/>
      <c r="S184" s="48"/>
      <c r="T184" s="48"/>
      <c r="U184" s="43">
        <f t="shared" si="51"/>
        <v>0</v>
      </c>
      <c r="V184" s="48"/>
      <c r="W184" s="48"/>
      <c r="X184" s="48"/>
      <c r="Y184" s="43">
        <f t="shared" si="52"/>
        <v>0</v>
      </c>
      <c r="Z184" s="48"/>
      <c r="AA184" s="48"/>
      <c r="AB184" s="48"/>
      <c r="AC184" s="43">
        <f t="shared" si="53"/>
        <v>0</v>
      </c>
      <c r="AD184" s="48"/>
      <c r="AE184" s="48"/>
      <c r="AF184" s="64">
        <v>12881000</v>
      </c>
      <c r="AG184" s="43">
        <f t="shared" si="54"/>
        <v>12881000</v>
      </c>
      <c r="AH184" s="43">
        <f t="shared" si="55"/>
        <v>12881000</v>
      </c>
      <c r="AI184" s="59">
        <f t="shared" si="56"/>
        <v>1.4805849235741899E-2</v>
      </c>
      <c r="AJ184" s="59">
        <f t="shared" si="57"/>
        <v>1.1841072006987874E-3</v>
      </c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</row>
    <row r="185" spans="1:106" ht="24.95" customHeight="1" outlineLevel="1">
      <c r="A185" s="26">
        <v>65</v>
      </c>
      <c r="B185" s="26"/>
      <c r="C185" s="69" t="s">
        <v>858</v>
      </c>
      <c r="D185" s="28">
        <v>45993</v>
      </c>
      <c r="E185" s="75" t="s">
        <v>264</v>
      </c>
      <c r="F185" s="69" t="s">
        <v>688</v>
      </c>
      <c r="G185" s="33" t="s">
        <v>689</v>
      </c>
      <c r="H185" s="28"/>
      <c r="I185" s="28"/>
      <c r="J185" s="114"/>
      <c r="K185" s="64">
        <v>12881000</v>
      </c>
      <c r="L185" s="27"/>
      <c r="M185" s="48"/>
      <c r="N185" s="48"/>
      <c r="O185" s="48"/>
      <c r="P185" s="27"/>
      <c r="Q185" s="27"/>
      <c r="R185" s="48"/>
      <c r="S185" s="48"/>
      <c r="T185" s="48"/>
      <c r="U185" s="43">
        <f t="shared" si="51"/>
        <v>0</v>
      </c>
      <c r="V185" s="48"/>
      <c r="W185" s="48"/>
      <c r="X185" s="48"/>
      <c r="Y185" s="43">
        <f t="shared" si="52"/>
        <v>0</v>
      </c>
      <c r="Z185" s="48"/>
      <c r="AA185" s="48"/>
      <c r="AB185" s="48"/>
      <c r="AC185" s="43">
        <f t="shared" si="53"/>
        <v>0</v>
      </c>
      <c r="AD185" s="48"/>
      <c r="AE185" s="48"/>
      <c r="AF185" s="64">
        <v>12881000</v>
      </c>
      <c r="AG185" s="43">
        <f t="shared" si="54"/>
        <v>12881000</v>
      </c>
      <c r="AH185" s="43">
        <f t="shared" si="55"/>
        <v>12881000</v>
      </c>
      <c r="AI185" s="59">
        <f t="shared" si="56"/>
        <v>1.4805849235741899E-2</v>
      </c>
      <c r="AJ185" s="59">
        <f t="shared" si="57"/>
        <v>1.1841072006987874E-3</v>
      </c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</row>
    <row r="186" spans="1:106" ht="24.95" customHeight="1" outlineLevel="1">
      <c r="A186" s="26">
        <v>66</v>
      </c>
      <c r="B186" s="26"/>
      <c r="C186" s="69" t="s">
        <v>859</v>
      </c>
      <c r="D186" s="28">
        <v>45993</v>
      </c>
      <c r="E186" s="75" t="s">
        <v>308</v>
      </c>
      <c r="F186" s="69" t="s">
        <v>688</v>
      </c>
      <c r="G186" s="33" t="s">
        <v>689</v>
      </c>
      <c r="H186" s="28"/>
      <c r="I186" s="28"/>
      <c r="J186" s="114"/>
      <c r="K186" s="64">
        <v>15028000</v>
      </c>
      <c r="L186" s="27"/>
      <c r="M186" s="48"/>
      <c r="N186" s="48"/>
      <c r="O186" s="48"/>
      <c r="P186" s="27"/>
      <c r="Q186" s="27"/>
      <c r="R186" s="48"/>
      <c r="S186" s="48"/>
      <c r="T186" s="48"/>
      <c r="U186" s="43">
        <f t="shared" si="51"/>
        <v>0</v>
      </c>
      <c r="V186" s="48"/>
      <c r="W186" s="48"/>
      <c r="X186" s="48"/>
      <c r="Y186" s="43">
        <f t="shared" si="52"/>
        <v>0</v>
      </c>
      <c r="Z186" s="48"/>
      <c r="AA186" s="48"/>
      <c r="AB186" s="48"/>
      <c r="AC186" s="43">
        <f t="shared" si="53"/>
        <v>0</v>
      </c>
      <c r="AD186" s="48"/>
      <c r="AE186" s="48"/>
      <c r="AF186" s="64">
        <v>15028000</v>
      </c>
      <c r="AG186" s="43">
        <f t="shared" ref="AG186:AG248" si="58">SUM(AD186:AF186)</f>
        <v>15028000</v>
      </c>
      <c r="AH186" s="43">
        <f t="shared" ref="AH186:AH248" si="59">SUM(U186,Y186,AC186,AG186)</f>
        <v>15028000</v>
      </c>
      <c r="AI186" s="59">
        <f t="shared" si="56"/>
        <v>1.7273682347234601E-2</v>
      </c>
      <c r="AJ186" s="59">
        <f t="shared" ref="AJ186:AJ248" si="60">IF(ISERROR(AH186/$AH$625),"-",AH186/$AH$625)</f>
        <v>1.3814737219238705E-3</v>
      </c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</row>
    <row r="187" spans="1:106" s="19" customFormat="1" ht="24.95" customHeight="1">
      <c r="A187" s="117" t="s">
        <v>58</v>
      </c>
      <c r="B187" s="117"/>
      <c r="C187" s="117"/>
      <c r="D187" s="117"/>
      <c r="E187" s="117"/>
      <c r="F187" s="117"/>
      <c r="G187" s="117"/>
      <c r="H187" s="117"/>
      <c r="I187" s="117"/>
      <c r="J187" s="49">
        <f>J120</f>
        <v>869994000</v>
      </c>
      <c r="K187" s="49">
        <f>SUM(K121:K186)</f>
        <v>869994000</v>
      </c>
      <c r="L187" s="29"/>
      <c r="M187" s="49">
        <f>SUM(M121:M186)</f>
        <v>0</v>
      </c>
      <c r="N187" s="49">
        <f>SUM(N121:N186)</f>
        <v>0</v>
      </c>
      <c r="O187" s="49">
        <f>SUM(O121:O186)</f>
        <v>0</v>
      </c>
      <c r="P187" s="50"/>
      <c r="Q187" s="56"/>
      <c r="R187" s="49">
        <f t="shared" ref="R187:AH187" si="61">SUM(R121:R186)</f>
        <v>0</v>
      </c>
      <c r="S187" s="49">
        <f t="shared" si="61"/>
        <v>0</v>
      </c>
      <c r="T187" s="49">
        <f t="shared" si="61"/>
        <v>0</v>
      </c>
      <c r="U187" s="49">
        <f t="shared" si="61"/>
        <v>0</v>
      </c>
      <c r="V187" s="49">
        <f t="shared" si="61"/>
        <v>0</v>
      </c>
      <c r="W187" s="49">
        <f t="shared" si="61"/>
        <v>0</v>
      </c>
      <c r="X187" s="49">
        <f t="shared" si="61"/>
        <v>0</v>
      </c>
      <c r="Y187" s="49">
        <f t="shared" si="61"/>
        <v>0</v>
      </c>
      <c r="Z187" s="49">
        <f t="shared" si="61"/>
        <v>0</v>
      </c>
      <c r="AA187" s="49">
        <f t="shared" si="61"/>
        <v>0</v>
      </c>
      <c r="AB187" s="49">
        <f t="shared" si="61"/>
        <v>0</v>
      </c>
      <c r="AC187" s="49">
        <f t="shared" si="61"/>
        <v>0</v>
      </c>
      <c r="AD187" s="49">
        <f t="shared" si="61"/>
        <v>0</v>
      </c>
      <c r="AE187" s="49">
        <f t="shared" si="61"/>
        <v>0</v>
      </c>
      <c r="AF187" s="49">
        <f t="shared" si="61"/>
        <v>869994000</v>
      </c>
      <c r="AG187" s="49">
        <f t="shared" si="61"/>
        <v>869994000</v>
      </c>
      <c r="AH187" s="49">
        <f t="shared" si="61"/>
        <v>869994000</v>
      </c>
      <c r="AI187" s="61">
        <f>IF(ISERROR(AH187/J187),0,AH187/J187)</f>
        <v>1</v>
      </c>
      <c r="AJ187" s="61">
        <f>IF(ISERROR(AH187/$AH$625),0,AH187/$AH$625)</f>
        <v>7.9975635429294381E-2</v>
      </c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</row>
    <row r="188" spans="1:106" ht="24.95" customHeight="1">
      <c r="A188" s="118" t="s">
        <v>59</v>
      </c>
      <c r="B188" s="118"/>
      <c r="C188" s="118"/>
      <c r="D188" s="118"/>
      <c r="E188" s="118"/>
      <c r="F188" s="23"/>
      <c r="G188" s="24"/>
      <c r="H188" s="25"/>
      <c r="I188" s="25"/>
      <c r="J188" s="113">
        <v>920352000</v>
      </c>
      <c r="K188" s="43"/>
      <c r="L188" s="44"/>
      <c r="M188" s="45"/>
      <c r="N188" s="45"/>
      <c r="O188" s="45"/>
      <c r="P188" s="24"/>
      <c r="Q188" s="55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57"/>
      <c r="AJ188" s="58"/>
    </row>
    <row r="189" spans="1:106" ht="24.95" customHeight="1" outlineLevel="1">
      <c r="A189" s="26">
        <v>1</v>
      </c>
      <c r="B189" s="26"/>
      <c r="C189" s="37" t="s">
        <v>860</v>
      </c>
      <c r="D189" s="68">
        <v>45985</v>
      </c>
      <c r="E189" s="37" t="s">
        <v>330</v>
      </c>
      <c r="F189" s="69" t="s">
        <v>688</v>
      </c>
      <c r="G189" s="33" t="s">
        <v>689</v>
      </c>
      <c r="H189" s="28"/>
      <c r="I189" s="28"/>
      <c r="J189" s="114"/>
      <c r="K189" s="64">
        <v>11871000</v>
      </c>
      <c r="L189" s="27"/>
      <c r="M189" s="48"/>
      <c r="N189" s="48"/>
      <c r="O189" s="48"/>
      <c r="P189" s="27"/>
      <c r="Q189" s="27"/>
      <c r="R189" s="48"/>
      <c r="S189" s="48"/>
      <c r="T189" s="48"/>
      <c r="U189" s="43">
        <f>SUM(R189:T189)</f>
        <v>0</v>
      </c>
      <c r="V189" s="48"/>
      <c r="W189" s="48"/>
      <c r="X189" s="48"/>
      <c r="Y189" s="43">
        <f>SUM(V189:X189)</f>
        <v>0</v>
      </c>
      <c r="Z189" s="48"/>
      <c r="AA189" s="48"/>
      <c r="AB189" s="48"/>
      <c r="AC189" s="43">
        <f>SUM(Z189:AB189)</f>
        <v>0</v>
      </c>
      <c r="AD189" s="48"/>
      <c r="AE189" s="48"/>
      <c r="AF189" s="64">
        <v>11871000</v>
      </c>
      <c r="AG189" s="43">
        <f t="shared" si="58"/>
        <v>11871000</v>
      </c>
      <c r="AH189" s="43">
        <f t="shared" si="59"/>
        <v>11871000</v>
      </c>
      <c r="AI189" s="59">
        <f t="shared" ref="AI189:AI248" si="62">IF(ISERROR(AH189/$J$188),0,AH189/$J$188)</f>
        <v>1.28983258579326E-2</v>
      </c>
      <c r="AJ189" s="59">
        <f t="shared" si="60"/>
        <v>1.0912612824699407E-3</v>
      </c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</row>
    <row r="190" spans="1:106" ht="24.95" customHeight="1" outlineLevel="1">
      <c r="A190" s="26">
        <v>2</v>
      </c>
      <c r="B190" s="26"/>
      <c r="C190" s="37" t="s">
        <v>861</v>
      </c>
      <c r="D190" s="68">
        <v>45985</v>
      </c>
      <c r="E190" s="37" t="s">
        <v>350</v>
      </c>
      <c r="F190" s="69" t="s">
        <v>688</v>
      </c>
      <c r="G190" s="33" t="s">
        <v>689</v>
      </c>
      <c r="H190" s="28"/>
      <c r="I190" s="28"/>
      <c r="J190" s="114"/>
      <c r="K190" s="64">
        <v>11871000</v>
      </c>
      <c r="L190" s="27"/>
      <c r="M190" s="48"/>
      <c r="N190" s="48"/>
      <c r="O190" s="48"/>
      <c r="P190" s="27"/>
      <c r="Q190" s="27"/>
      <c r="R190" s="48"/>
      <c r="S190" s="48"/>
      <c r="T190" s="48"/>
      <c r="U190" s="43">
        <f t="shared" ref="U190:U221" si="63">SUM(R190:T190)</f>
        <v>0</v>
      </c>
      <c r="V190" s="48"/>
      <c r="W190" s="48"/>
      <c r="X190" s="48"/>
      <c r="Y190" s="43">
        <f t="shared" ref="Y190:Y221" si="64">SUM(V190:X190)</f>
        <v>0</v>
      </c>
      <c r="Z190" s="48"/>
      <c r="AA190" s="48"/>
      <c r="AB190" s="48"/>
      <c r="AC190" s="43">
        <f t="shared" ref="AC190:AC221" si="65">SUM(Z190:AB190)</f>
        <v>0</v>
      </c>
      <c r="AD190" s="48"/>
      <c r="AE190" s="48"/>
      <c r="AF190" s="64">
        <v>11871000</v>
      </c>
      <c r="AG190" s="43">
        <f t="shared" si="58"/>
        <v>11871000</v>
      </c>
      <c r="AH190" s="43">
        <f t="shared" si="59"/>
        <v>11871000</v>
      </c>
      <c r="AI190" s="59">
        <f t="shared" si="62"/>
        <v>1.28983258579326E-2</v>
      </c>
      <c r="AJ190" s="59">
        <f t="shared" si="60"/>
        <v>1.0912612824699407E-3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ht="24.95" customHeight="1" outlineLevel="1">
      <c r="A191" s="26">
        <v>3</v>
      </c>
      <c r="B191" s="26"/>
      <c r="C191" s="37" t="s">
        <v>862</v>
      </c>
      <c r="D191" s="68">
        <v>45985</v>
      </c>
      <c r="E191" s="37" t="s">
        <v>863</v>
      </c>
      <c r="F191" s="69" t="s">
        <v>688</v>
      </c>
      <c r="G191" s="33" t="s">
        <v>689</v>
      </c>
      <c r="H191" s="28"/>
      <c r="I191" s="28"/>
      <c r="J191" s="114"/>
      <c r="K191" s="64">
        <v>12637000</v>
      </c>
      <c r="L191" s="27"/>
      <c r="M191" s="48"/>
      <c r="N191" s="48"/>
      <c r="O191" s="48"/>
      <c r="P191" s="27"/>
      <c r="Q191" s="27"/>
      <c r="R191" s="48"/>
      <c r="S191" s="48"/>
      <c r="T191" s="48"/>
      <c r="U191" s="43">
        <f t="shared" si="63"/>
        <v>0</v>
      </c>
      <c r="V191" s="48"/>
      <c r="W191" s="48"/>
      <c r="X191" s="48"/>
      <c r="Y191" s="43">
        <f t="shared" si="64"/>
        <v>0</v>
      </c>
      <c r="Z191" s="48"/>
      <c r="AA191" s="48"/>
      <c r="AB191" s="48"/>
      <c r="AC191" s="43">
        <f t="shared" si="65"/>
        <v>0</v>
      </c>
      <c r="AD191" s="48"/>
      <c r="AE191" s="48"/>
      <c r="AF191" s="64">
        <v>12637000</v>
      </c>
      <c r="AG191" s="43">
        <f t="shared" si="58"/>
        <v>12637000</v>
      </c>
      <c r="AH191" s="43">
        <f t="shared" si="59"/>
        <v>12637000</v>
      </c>
      <c r="AI191" s="59">
        <f t="shared" si="62"/>
        <v>1.37306161120962E-2</v>
      </c>
      <c r="AJ191" s="59">
        <f t="shared" si="60"/>
        <v>1.1616770976811254E-3</v>
      </c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</row>
    <row r="192" spans="1:106" ht="24.95" customHeight="1" outlineLevel="1">
      <c r="A192" s="26">
        <v>4</v>
      </c>
      <c r="B192" s="26"/>
      <c r="C192" s="37" t="s">
        <v>864</v>
      </c>
      <c r="D192" s="68">
        <v>45985</v>
      </c>
      <c r="E192" s="37" t="s">
        <v>865</v>
      </c>
      <c r="F192" s="69" t="s">
        <v>688</v>
      </c>
      <c r="G192" s="33" t="s">
        <v>689</v>
      </c>
      <c r="H192" s="28"/>
      <c r="I192" s="28"/>
      <c r="J192" s="114"/>
      <c r="K192" s="64">
        <v>9893000</v>
      </c>
      <c r="L192" s="27"/>
      <c r="M192" s="48"/>
      <c r="N192" s="48"/>
      <c r="O192" s="48"/>
      <c r="P192" s="27"/>
      <c r="Q192" s="27"/>
      <c r="R192" s="48"/>
      <c r="S192" s="48"/>
      <c r="T192" s="48"/>
      <c r="U192" s="43">
        <f t="shared" si="63"/>
        <v>0</v>
      </c>
      <c r="V192" s="48"/>
      <c r="W192" s="48"/>
      <c r="X192" s="48"/>
      <c r="Y192" s="43">
        <f t="shared" si="64"/>
        <v>0</v>
      </c>
      <c r="Z192" s="48"/>
      <c r="AA192" s="48"/>
      <c r="AB192" s="48"/>
      <c r="AC192" s="43">
        <f t="shared" si="65"/>
        <v>0</v>
      </c>
      <c r="AD192" s="48"/>
      <c r="AE192" s="48"/>
      <c r="AF192" s="64">
        <v>9893000</v>
      </c>
      <c r="AG192" s="43">
        <f t="shared" si="58"/>
        <v>9893000</v>
      </c>
      <c r="AH192" s="43">
        <f t="shared" si="59"/>
        <v>9893000</v>
      </c>
      <c r="AI192" s="59">
        <f t="shared" si="62"/>
        <v>1.07491481520114E-2</v>
      </c>
      <c r="AJ192" s="59">
        <f t="shared" si="60"/>
        <v>9.0943036538413975E-4</v>
      </c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</row>
    <row r="193" spans="1:106" ht="24.95" customHeight="1" outlineLevel="1">
      <c r="A193" s="26">
        <v>5</v>
      </c>
      <c r="B193" s="26"/>
      <c r="C193" s="37" t="s">
        <v>866</v>
      </c>
      <c r="D193" s="68">
        <v>45985</v>
      </c>
      <c r="E193" s="37" t="s">
        <v>322</v>
      </c>
      <c r="F193" s="69" t="s">
        <v>688</v>
      </c>
      <c r="G193" s="33" t="s">
        <v>689</v>
      </c>
      <c r="H193" s="28"/>
      <c r="I193" s="28"/>
      <c r="J193" s="114"/>
      <c r="K193" s="64">
        <v>38617000</v>
      </c>
      <c r="L193" s="27"/>
      <c r="M193" s="48"/>
      <c r="N193" s="48"/>
      <c r="O193" s="48"/>
      <c r="P193" s="27"/>
      <c r="Q193" s="27"/>
      <c r="R193" s="48"/>
      <c r="S193" s="48"/>
      <c r="T193" s="48"/>
      <c r="U193" s="43">
        <f t="shared" si="63"/>
        <v>0</v>
      </c>
      <c r="V193" s="48"/>
      <c r="W193" s="48"/>
      <c r="X193" s="48"/>
      <c r="Y193" s="43">
        <f t="shared" si="64"/>
        <v>0</v>
      </c>
      <c r="Z193" s="48"/>
      <c r="AA193" s="48"/>
      <c r="AB193" s="48"/>
      <c r="AC193" s="43">
        <f t="shared" si="65"/>
        <v>0</v>
      </c>
      <c r="AD193" s="48"/>
      <c r="AE193" s="48"/>
      <c r="AF193" s="64">
        <v>38617000</v>
      </c>
      <c r="AG193" s="43">
        <f t="shared" si="58"/>
        <v>38617000</v>
      </c>
      <c r="AH193" s="43">
        <f t="shared" si="59"/>
        <v>38617000</v>
      </c>
      <c r="AI193" s="59">
        <f t="shared" si="62"/>
        <v>4.19589461423455E-2</v>
      </c>
      <c r="AJ193" s="59">
        <f t="shared" si="60"/>
        <v>3.5499315091518575E-3</v>
      </c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</row>
    <row r="194" spans="1:106" ht="24.95" customHeight="1" outlineLevel="1">
      <c r="A194" s="26">
        <v>6</v>
      </c>
      <c r="B194" s="26"/>
      <c r="C194" s="37" t="s">
        <v>867</v>
      </c>
      <c r="D194" s="68">
        <v>45985</v>
      </c>
      <c r="E194" s="37" t="s">
        <v>868</v>
      </c>
      <c r="F194" s="69" t="s">
        <v>688</v>
      </c>
      <c r="G194" s="33" t="s">
        <v>689</v>
      </c>
      <c r="H194" s="28"/>
      <c r="I194" s="28"/>
      <c r="J194" s="114"/>
      <c r="K194" s="64">
        <v>13850000</v>
      </c>
      <c r="L194" s="27"/>
      <c r="M194" s="48"/>
      <c r="N194" s="48"/>
      <c r="O194" s="48"/>
      <c r="P194" s="27"/>
      <c r="Q194" s="27"/>
      <c r="R194" s="48"/>
      <c r="S194" s="48"/>
      <c r="T194" s="48"/>
      <c r="U194" s="43">
        <f t="shared" si="63"/>
        <v>0</v>
      </c>
      <c r="V194" s="48"/>
      <c r="W194" s="48"/>
      <c r="X194" s="48"/>
      <c r="Y194" s="43">
        <f t="shared" si="64"/>
        <v>0</v>
      </c>
      <c r="Z194" s="48"/>
      <c r="AA194" s="48"/>
      <c r="AB194" s="48"/>
      <c r="AC194" s="43">
        <f t="shared" si="65"/>
        <v>0</v>
      </c>
      <c r="AD194" s="48"/>
      <c r="AE194" s="48"/>
      <c r="AF194" s="64">
        <v>13850000</v>
      </c>
      <c r="AG194" s="43">
        <f t="shared" si="58"/>
        <v>13850000</v>
      </c>
      <c r="AH194" s="43">
        <f t="shared" si="59"/>
        <v>13850000</v>
      </c>
      <c r="AI194" s="59">
        <f t="shared" si="62"/>
        <v>1.5048590104655601E-2</v>
      </c>
      <c r="AJ194" s="59">
        <f t="shared" si="60"/>
        <v>1.2731841262074532E-3</v>
      </c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</row>
    <row r="195" spans="1:106" ht="24.95" customHeight="1" outlineLevel="1">
      <c r="A195" s="26">
        <v>7</v>
      </c>
      <c r="B195" s="26"/>
      <c r="C195" s="37" t="s">
        <v>869</v>
      </c>
      <c r="D195" s="68">
        <v>45985</v>
      </c>
      <c r="E195" s="37" t="s">
        <v>324</v>
      </c>
      <c r="F195" s="69" t="s">
        <v>688</v>
      </c>
      <c r="G195" s="33" t="s">
        <v>689</v>
      </c>
      <c r="H195" s="28"/>
      <c r="I195" s="28"/>
      <c r="J195" s="114"/>
      <c r="K195" s="64">
        <v>13059000</v>
      </c>
      <c r="L195" s="27"/>
      <c r="M195" s="48"/>
      <c r="N195" s="48"/>
      <c r="O195" s="48"/>
      <c r="P195" s="27"/>
      <c r="Q195" s="27"/>
      <c r="R195" s="48"/>
      <c r="S195" s="48"/>
      <c r="T195" s="48"/>
      <c r="U195" s="43">
        <f t="shared" si="63"/>
        <v>0</v>
      </c>
      <c r="V195" s="48"/>
      <c r="W195" s="48"/>
      <c r="X195" s="48"/>
      <c r="Y195" s="43">
        <f t="shared" si="64"/>
        <v>0</v>
      </c>
      <c r="Z195" s="48"/>
      <c r="AA195" s="48"/>
      <c r="AB195" s="48"/>
      <c r="AC195" s="43">
        <f t="shared" si="65"/>
        <v>0</v>
      </c>
      <c r="AD195" s="48"/>
      <c r="AE195" s="48"/>
      <c r="AF195" s="64">
        <v>13059000</v>
      </c>
      <c r="AG195" s="43">
        <f t="shared" si="58"/>
        <v>13059000</v>
      </c>
      <c r="AH195" s="43">
        <f t="shared" si="59"/>
        <v>13059000</v>
      </c>
      <c r="AI195" s="59">
        <f t="shared" si="62"/>
        <v>1.4189136330447501E-2</v>
      </c>
      <c r="AJ195" s="59">
        <f t="shared" si="60"/>
        <v>1.2004701447034753E-3</v>
      </c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</row>
    <row r="196" spans="1:106" ht="24.95" customHeight="1" outlineLevel="1">
      <c r="A196" s="26">
        <v>8</v>
      </c>
      <c r="B196" s="26"/>
      <c r="C196" s="37" t="s">
        <v>870</v>
      </c>
      <c r="D196" s="68">
        <v>45985</v>
      </c>
      <c r="E196" s="37" t="s">
        <v>326</v>
      </c>
      <c r="F196" s="69" t="s">
        <v>688</v>
      </c>
      <c r="G196" s="33" t="s">
        <v>689</v>
      </c>
      <c r="H196" s="28"/>
      <c r="I196" s="28"/>
      <c r="J196" s="114"/>
      <c r="K196" s="64">
        <v>11871000</v>
      </c>
      <c r="L196" s="27"/>
      <c r="M196" s="48"/>
      <c r="N196" s="48"/>
      <c r="O196" s="48"/>
      <c r="P196" s="27"/>
      <c r="Q196" s="27"/>
      <c r="R196" s="48"/>
      <c r="S196" s="48"/>
      <c r="T196" s="48"/>
      <c r="U196" s="43">
        <f t="shared" si="63"/>
        <v>0</v>
      </c>
      <c r="V196" s="48"/>
      <c r="W196" s="48"/>
      <c r="X196" s="48"/>
      <c r="Y196" s="43">
        <f t="shared" si="64"/>
        <v>0</v>
      </c>
      <c r="Z196" s="48"/>
      <c r="AA196" s="48"/>
      <c r="AB196" s="48"/>
      <c r="AC196" s="43">
        <f t="shared" si="65"/>
        <v>0</v>
      </c>
      <c r="AD196" s="48"/>
      <c r="AE196" s="48"/>
      <c r="AF196" s="64">
        <v>11871000</v>
      </c>
      <c r="AG196" s="43">
        <f t="shared" si="58"/>
        <v>11871000</v>
      </c>
      <c r="AH196" s="43">
        <f t="shared" si="59"/>
        <v>11871000</v>
      </c>
      <c r="AI196" s="59">
        <f t="shared" si="62"/>
        <v>1.28983258579326E-2</v>
      </c>
      <c r="AJ196" s="59">
        <f t="shared" si="60"/>
        <v>1.0912612824699407E-3</v>
      </c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</row>
    <row r="197" spans="1:106" ht="24.95" customHeight="1" outlineLevel="1">
      <c r="A197" s="26">
        <v>9</v>
      </c>
      <c r="B197" s="26"/>
      <c r="C197" s="37" t="s">
        <v>871</v>
      </c>
      <c r="D197" s="68">
        <v>45985</v>
      </c>
      <c r="E197" s="37" t="s">
        <v>318</v>
      </c>
      <c r="F197" s="69" t="s">
        <v>688</v>
      </c>
      <c r="G197" s="33" t="s">
        <v>689</v>
      </c>
      <c r="H197" s="28"/>
      <c r="I197" s="28"/>
      <c r="J197" s="114"/>
      <c r="K197" s="64">
        <v>13850000</v>
      </c>
      <c r="L197" s="27"/>
      <c r="M197" s="48"/>
      <c r="N197" s="48"/>
      <c r="O197" s="48"/>
      <c r="P197" s="27"/>
      <c r="Q197" s="27"/>
      <c r="R197" s="48"/>
      <c r="S197" s="48"/>
      <c r="T197" s="48"/>
      <c r="U197" s="43">
        <f t="shared" si="63"/>
        <v>0</v>
      </c>
      <c r="V197" s="48"/>
      <c r="W197" s="48"/>
      <c r="X197" s="48"/>
      <c r="Y197" s="43">
        <f t="shared" si="64"/>
        <v>0</v>
      </c>
      <c r="Z197" s="48"/>
      <c r="AA197" s="48"/>
      <c r="AB197" s="48"/>
      <c r="AC197" s="43">
        <f t="shared" si="65"/>
        <v>0</v>
      </c>
      <c r="AD197" s="48"/>
      <c r="AE197" s="48"/>
      <c r="AF197" s="64">
        <v>13850000</v>
      </c>
      <c r="AG197" s="43">
        <f t="shared" si="58"/>
        <v>13850000</v>
      </c>
      <c r="AH197" s="43">
        <f t="shared" si="59"/>
        <v>13850000</v>
      </c>
      <c r="AI197" s="59">
        <f t="shared" si="62"/>
        <v>1.5048590104655601E-2</v>
      </c>
      <c r="AJ197" s="59">
        <f t="shared" si="60"/>
        <v>1.2731841262074532E-3</v>
      </c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</row>
    <row r="198" spans="1:106" ht="24.95" customHeight="1" outlineLevel="1">
      <c r="A198" s="26">
        <v>10</v>
      </c>
      <c r="B198" s="26"/>
      <c r="C198" s="37" t="s">
        <v>872</v>
      </c>
      <c r="D198" s="68">
        <v>45985</v>
      </c>
      <c r="E198" s="37" t="s">
        <v>336</v>
      </c>
      <c r="F198" s="69" t="s">
        <v>688</v>
      </c>
      <c r="G198" s="33" t="s">
        <v>689</v>
      </c>
      <c r="H198" s="28"/>
      <c r="I198" s="28"/>
      <c r="J198" s="114"/>
      <c r="K198" s="64">
        <v>11871000</v>
      </c>
      <c r="L198" s="27"/>
      <c r="M198" s="48"/>
      <c r="N198" s="48"/>
      <c r="O198" s="48"/>
      <c r="P198" s="27"/>
      <c r="Q198" s="27"/>
      <c r="R198" s="48"/>
      <c r="S198" s="48"/>
      <c r="T198" s="48"/>
      <c r="U198" s="43">
        <f t="shared" si="63"/>
        <v>0</v>
      </c>
      <c r="V198" s="48"/>
      <c r="W198" s="48"/>
      <c r="X198" s="48"/>
      <c r="Y198" s="43">
        <f t="shared" si="64"/>
        <v>0</v>
      </c>
      <c r="Z198" s="48"/>
      <c r="AA198" s="48"/>
      <c r="AB198" s="48"/>
      <c r="AC198" s="43">
        <f t="shared" si="65"/>
        <v>0</v>
      </c>
      <c r="AD198" s="48"/>
      <c r="AE198" s="48"/>
      <c r="AF198" s="64">
        <v>11871000</v>
      </c>
      <c r="AG198" s="43">
        <f t="shared" si="58"/>
        <v>11871000</v>
      </c>
      <c r="AH198" s="43">
        <f t="shared" si="59"/>
        <v>11871000</v>
      </c>
      <c r="AI198" s="59">
        <f t="shared" si="62"/>
        <v>1.28983258579326E-2</v>
      </c>
      <c r="AJ198" s="59">
        <f t="shared" si="60"/>
        <v>1.0912612824699407E-3</v>
      </c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</row>
    <row r="199" spans="1:106" ht="24.95" customHeight="1" outlineLevel="1">
      <c r="A199" s="26">
        <v>11</v>
      </c>
      <c r="B199" s="26"/>
      <c r="C199" s="37" t="s">
        <v>873</v>
      </c>
      <c r="D199" s="68">
        <v>45985</v>
      </c>
      <c r="E199" s="37" t="s">
        <v>334</v>
      </c>
      <c r="F199" s="69" t="s">
        <v>688</v>
      </c>
      <c r="G199" s="33" t="s">
        <v>689</v>
      </c>
      <c r="H199" s="28"/>
      <c r="I199" s="28"/>
      <c r="J199" s="114"/>
      <c r="K199" s="64">
        <v>11871000</v>
      </c>
      <c r="L199" s="27"/>
      <c r="M199" s="48"/>
      <c r="N199" s="48"/>
      <c r="O199" s="48"/>
      <c r="P199" s="27"/>
      <c r="Q199" s="27"/>
      <c r="R199" s="48"/>
      <c r="S199" s="48"/>
      <c r="T199" s="48"/>
      <c r="U199" s="43">
        <f t="shared" si="63"/>
        <v>0</v>
      </c>
      <c r="V199" s="48"/>
      <c r="W199" s="48"/>
      <c r="X199" s="48"/>
      <c r="Y199" s="43">
        <f t="shared" si="64"/>
        <v>0</v>
      </c>
      <c r="Z199" s="48"/>
      <c r="AA199" s="48"/>
      <c r="AB199" s="48"/>
      <c r="AC199" s="43">
        <f t="shared" si="65"/>
        <v>0</v>
      </c>
      <c r="AD199" s="48"/>
      <c r="AE199" s="48"/>
      <c r="AF199" s="64">
        <v>11871000</v>
      </c>
      <c r="AG199" s="43">
        <f t="shared" si="58"/>
        <v>11871000</v>
      </c>
      <c r="AH199" s="43">
        <f t="shared" si="59"/>
        <v>11871000</v>
      </c>
      <c r="AI199" s="59">
        <f t="shared" si="62"/>
        <v>1.28983258579326E-2</v>
      </c>
      <c r="AJ199" s="59">
        <f t="shared" si="60"/>
        <v>1.0912612824699407E-3</v>
      </c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</row>
    <row r="200" spans="1:106" ht="24.95" customHeight="1" outlineLevel="1">
      <c r="A200" s="26">
        <v>12</v>
      </c>
      <c r="B200" s="26"/>
      <c r="C200" s="37" t="s">
        <v>874</v>
      </c>
      <c r="D200" s="68">
        <v>45985</v>
      </c>
      <c r="E200" s="37" t="s">
        <v>354</v>
      </c>
      <c r="F200" s="69" t="s">
        <v>688</v>
      </c>
      <c r="G200" s="33" t="s">
        <v>689</v>
      </c>
      <c r="H200" s="28"/>
      <c r="I200" s="28"/>
      <c r="J200" s="114"/>
      <c r="K200" s="64">
        <v>11080000</v>
      </c>
      <c r="L200" s="27"/>
      <c r="M200" s="48"/>
      <c r="N200" s="48"/>
      <c r="O200" s="48"/>
      <c r="P200" s="27"/>
      <c r="Q200" s="27"/>
      <c r="R200" s="48"/>
      <c r="S200" s="48"/>
      <c r="T200" s="48"/>
      <c r="U200" s="43">
        <f t="shared" si="63"/>
        <v>0</v>
      </c>
      <c r="V200" s="48"/>
      <c r="W200" s="48"/>
      <c r="X200" s="48"/>
      <c r="Y200" s="43">
        <f t="shared" si="64"/>
        <v>0</v>
      </c>
      <c r="Z200" s="48"/>
      <c r="AA200" s="48"/>
      <c r="AB200" s="48"/>
      <c r="AC200" s="43">
        <f t="shared" si="65"/>
        <v>0</v>
      </c>
      <c r="AD200" s="48"/>
      <c r="AE200" s="48"/>
      <c r="AF200" s="64">
        <v>11080000</v>
      </c>
      <c r="AG200" s="43">
        <f t="shared" si="58"/>
        <v>11080000</v>
      </c>
      <c r="AH200" s="43">
        <f t="shared" si="59"/>
        <v>11080000</v>
      </c>
      <c r="AI200" s="59">
        <f t="shared" si="62"/>
        <v>1.20388720837245E-2</v>
      </c>
      <c r="AJ200" s="59">
        <f t="shared" si="60"/>
        <v>1.0185473009659627E-3</v>
      </c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</row>
    <row r="201" spans="1:106" ht="24.95" customHeight="1" outlineLevel="1">
      <c r="A201" s="26">
        <v>13</v>
      </c>
      <c r="B201" s="26"/>
      <c r="C201" s="37" t="s">
        <v>875</v>
      </c>
      <c r="D201" s="68">
        <v>45985</v>
      </c>
      <c r="E201" s="37" t="s">
        <v>338</v>
      </c>
      <c r="F201" s="69" t="s">
        <v>688</v>
      </c>
      <c r="G201" s="33" t="s">
        <v>689</v>
      </c>
      <c r="H201" s="28"/>
      <c r="I201" s="28"/>
      <c r="J201" s="114"/>
      <c r="K201" s="64">
        <v>11871000</v>
      </c>
      <c r="L201" s="27"/>
      <c r="M201" s="48"/>
      <c r="N201" s="48"/>
      <c r="O201" s="48"/>
      <c r="P201" s="27"/>
      <c r="Q201" s="27"/>
      <c r="R201" s="48"/>
      <c r="S201" s="48"/>
      <c r="T201" s="48"/>
      <c r="U201" s="43">
        <f t="shared" si="63"/>
        <v>0</v>
      </c>
      <c r="V201" s="48"/>
      <c r="W201" s="48"/>
      <c r="X201" s="48"/>
      <c r="Y201" s="43">
        <f t="shared" si="64"/>
        <v>0</v>
      </c>
      <c r="Z201" s="48"/>
      <c r="AA201" s="48"/>
      <c r="AB201" s="48"/>
      <c r="AC201" s="43">
        <f t="shared" si="65"/>
        <v>0</v>
      </c>
      <c r="AD201" s="48"/>
      <c r="AE201" s="48"/>
      <c r="AF201" s="64">
        <v>11871000</v>
      </c>
      <c r="AG201" s="43">
        <f t="shared" si="58"/>
        <v>11871000</v>
      </c>
      <c r="AH201" s="43">
        <f t="shared" si="59"/>
        <v>11871000</v>
      </c>
      <c r="AI201" s="59">
        <f t="shared" si="62"/>
        <v>1.28983258579326E-2</v>
      </c>
      <c r="AJ201" s="59">
        <f t="shared" si="60"/>
        <v>1.0912612824699407E-3</v>
      </c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</row>
    <row r="202" spans="1:106" ht="24.95" customHeight="1" outlineLevel="1">
      <c r="A202" s="26">
        <v>14</v>
      </c>
      <c r="B202" s="26"/>
      <c r="C202" s="37" t="s">
        <v>876</v>
      </c>
      <c r="D202" s="68">
        <v>45985</v>
      </c>
      <c r="E202" s="37" t="s">
        <v>356</v>
      </c>
      <c r="F202" s="69" t="s">
        <v>688</v>
      </c>
      <c r="G202" s="33" t="s">
        <v>689</v>
      </c>
      <c r="H202" s="28"/>
      <c r="I202" s="28"/>
      <c r="J202" s="114"/>
      <c r="K202" s="64">
        <v>11871000</v>
      </c>
      <c r="L202" s="27"/>
      <c r="M202" s="48"/>
      <c r="N202" s="48"/>
      <c r="O202" s="48"/>
      <c r="P202" s="27"/>
      <c r="Q202" s="27"/>
      <c r="R202" s="48"/>
      <c r="S202" s="48"/>
      <c r="T202" s="48"/>
      <c r="U202" s="43">
        <f t="shared" si="63"/>
        <v>0</v>
      </c>
      <c r="V202" s="48"/>
      <c r="W202" s="48"/>
      <c r="X202" s="48"/>
      <c r="Y202" s="43">
        <f t="shared" si="64"/>
        <v>0</v>
      </c>
      <c r="Z202" s="48"/>
      <c r="AA202" s="48"/>
      <c r="AB202" s="48"/>
      <c r="AC202" s="43">
        <f t="shared" si="65"/>
        <v>0</v>
      </c>
      <c r="AD202" s="48"/>
      <c r="AE202" s="48"/>
      <c r="AF202" s="64">
        <v>11871000</v>
      </c>
      <c r="AG202" s="43">
        <f t="shared" si="58"/>
        <v>11871000</v>
      </c>
      <c r="AH202" s="43">
        <f t="shared" si="59"/>
        <v>11871000</v>
      </c>
      <c r="AI202" s="59">
        <f t="shared" si="62"/>
        <v>1.28983258579326E-2</v>
      </c>
      <c r="AJ202" s="59">
        <f t="shared" si="60"/>
        <v>1.0912612824699407E-3</v>
      </c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</row>
    <row r="203" spans="1:106" ht="24.95" customHeight="1" outlineLevel="1">
      <c r="A203" s="26">
        <v>15</v>
      </c>
      <c r="B203" s="26"/>
      <c r="C203" s="37" t="s">
        <v>877</v>
      </c>
      <c r="D203" s="68">
        <v>45985</v>
      </c>
      <c r="E203" s="37" t="s">
        <v>314</v>
      </c>
      <c r="F203" s="69" t="s">
        <v>688</v>
      </c>
      <c r="G203" s="33" t="s">
        <v>689</v>
      </c>
      <c r="H203" s="28"/>
      <c r="I203" s="28"/>
      <c r="J203" s="114"/>
      <c r="K203" s="64">
        <v>13609000</v>
      </c>
      <c r="L203" s="27"/>
      <c r="M203" s="48"/>
      <c r="N203" s="48"/>
      <c r="O203" s="48"/>
      <c r="P203" s="27"/>
      <c r="Q203" s="27"/>
      <c r="R203" s="48"/>
      <c r="S203" s="48"/>
      <c r="T203" s="48"/>
      <c r="U203" s="43">
        <f t="shared" si="63"/>
        <v>0</v>
      </c>
      <c r="V203" s="48"/>
      <c r="W203" s="48"/>
      <c r="X203" s="48"/>
      <c r="Y203" s="43">
        <f t="shared" si="64"/>
        <v>0</v>
      </c>
      <c r="Z203" s="48"/>
      <c r="AA203" s="48"/>
      <c r="AB203" s="48"/>
      <c r="AC203" s="43">
        <f t="shared" si="65"/>
        <v>0</v>
      </c>
      <c r="AD203" s="48"/>
      <c r="AE203" s="48"/>
      <c r="AF203" s="64">
        <v>13609000</v>
      </c>
      <c r="AG203" s="43">
        <f t="shared" si="58"/>
        <v>13609000</v>
      </c>
      <c r="AH203" s="43">
        <f t="shared" si="59"/>
        <v>13609000</v>
      </c>
      <c r="AI203" s="59">
        <f t="shared" si="62"/>
        <v>1.47867337714266E-2</v>
      </c>
      <c r="AJ203" s="59">
        <f t="shared" si="60"/>
        <v>1.2510298031449265E-3</v>
      </c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</row>
    <row r="204" spans="1:106" ht="24.95" customHeight="1" outlineLevel="1">
      <c r="A204" s="26">
        <v>16</v>
      </c>
      <c r="B204" s="26"/>
      <c r="C204" s="37" t="s">
        <v>433</v>
      </c>
      <c r="D204" s="68">
        <v>45566</v>
      </c>
      <c r="E204" s="37" t="s">
        <v>358</v>
      </c>
      <c r="F204" s="69" t="s">
        <v>688</v>
      </c>
      <c r="G204" s="33" t="s">
        <v>689</v>
      </c>
      <c r="H204" s="28"/>
      <c r="I204" s="28"/>
      <c r="J204" s="114"/>
      <c r="K204" s="64">
        <v>11871000</v>
      </c>
      <c r="L204" s="27"/>
      <c r="M204" s="48"/>
      <c r="N204" s="48"/>
      <c r="O204" s="48"/>
      <c r="P204" s="27"/>
      <c r="Q204" s="27"/>
      <c r="R204" s="48"/>
      <c r="S204" s="48"/>
      <c r="T204" s="48"/>
      <c r="U204" s="43">
        <f t="shared" si="63"/>
        <v>0</v>
      </c>
      <c r="V204" s="48"/>
      <c r="W204" s="48"/>
      <c r="X204" s="48"/>
      <c r="Y204" s="43">
        <f t="shared" si="64"/>
        <v>0</v>
      </c>
      <c r="Z204" s="48"/>
      <c r="AA204" s="48"/>
      <c r="AB204" s="48"/>
      <c r="AC204" s="43">
        <f t="shared" si="65"/>
        <v>0</v>
      </c>
      <c r="AD204" s="48"/>
      <c r="AE204" s="48"/>
      <c r="AF204" s="64">
        <v>11871000</v>
      </c>
      <c r="AG204" s="43">
        <f t="shared" si="58"/>
        <v>11871000</v>
      </c>
      <c r="AH204" s="43">
        <f t="shared" si="59"/>
        <v>11871000</v>
      </c>
      <c r="AI204" s="59">
        <f t="shared" si="62"/>
        <v>1.28983258579326E-2</v>
      </c>
      <c r="AJ204" s="59">
        <f t="shared" si="60"/>
        <v>1.0912612824699407E-3</v>
      </c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</row>
    <row r="205" spans="1:106" ht="24.95" customHeight="1" outlineLevel="1">
      <c r="A205" s="26">
        <v>17</v>
      </c>
      <c r="B205" s="26"/>
      <c r="C205" s="37" t="s">
        <v>878</v>
      </c>
      <c r="D205" s="68">
        <v>45566</v>
      </c>
      <c r="E205" s="37" t="s">
        <v>320</v>
      </c>
      <c r="F205" s="69" t="s">
        <v>688</v>
      </c>
      <c r="G205" s="33" t="s">
        <v>689</v>
      </c>
      <c r="H205" s="28"/>
      <c r="I205" s="28"/>
      <c r="J205" s="114"/>
      <c r="K205" s="64">
        <v>13850000</v>
      </c>
      <c r="L205" s="27"/>
      <c r="M205" s="48"/>
      <c r="N205" s="48"/>
      <c r="O205" s="48"/>
      <c r="P205" s="27"/>
      <c r="Q205" s="27"/>
      <c r="R205" s="48"/>
      <c r="S205" s="48"/>
      <c r="T205" s="48"/>
      <c r="U205" s="43">
        <f t="shared" si="63"/>
        <v>0</v>
      </c>
      <c r="V205" s="48"/>
      <c r="W205" s="48"/>
      <c r="X205" s="48"/>
      <c r="Y205" s="43">
        <f t="shared" si="64"/>
        <v>0</v>
      </c>
      <c r="Z205" s="48"/>
      <c r="AA205" s="48"/>
      <c r="AB205" s="48"/>
      <c r="AC205" s="43">
        <f t="shared" si="65"/>
        <v>0</v>
      </c>
      <c r="AD205" s="48"/>
      <c r="AE205" s="48"/>
      <c r="AF205" s="64">
        <v>13850000</v>
      </c>
      <c r="AG205" s="43">
        <f t="shared" si="58"/>
        <v>13850000</v>
      </c>
      <c r="AH205" s="43">
        <f t="shared" si="59"/>
        <v>13850000</v>
      </c>
      <c r="AI205" s="59">
        <f t="shared" si="62"/>
        <v>1.5048590104655601E-2</v>
      </c>
      <c r="AJ205" s="59">
        <f t="shared" si="60"/>
        <v>1.2731841262074532E-3</v>
      </c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</row>
    <row r="206" spans="1:106" ht="24.95" customHeight="1" outlineLevel="1">
      <c r="A206" s="26">
        <v>18</v>
      </c>
      <c r="B206" s="26"/>
      <c r="C206" s="37" t="s">
        <v>879</v>
      </c>
      <c r="D206" s="68">
        <v>45985</v>
      </c>
      <c r="E206" s="37" t="s">
        <v>880</v>
      </c>
      <c r="F206" s="69" t="s">
        <v>688</v>
      </c>
      <c r="G206" s="33" t="s">
        <v>689</v>
      </c>
      <c r="H206" s="28"/>
      <c r="I206" s="28"/>
      <c r="J206" s="114"/>
      <c r="K206" s="64">
        <v>10289000</v>
      </c>
      <c r="L206" s="27"/>
      <c r="M206" s="48"/>
      <c r="N206" s="48"/>
      <c r="O206" s="48"/>
      <c r="P206" s="27"/>
      <c r="Q206" s="27"/>
      <c r="R206" s="48"/>
      <c r="S206" s="48"/>
      <c r="T206" s="48"/>
      <c r="U206" s="43">
        <f t="shared" si="63"/>
        <v>0</v>
      </c>
      <c r="V206" s="48"/>
      <c r="W206" s="48"/>
      <c r="X206" s="48"/>
      <c r="Y206" s="43">
        <f t="shared" si="64"/>
        <v>0</v>
      </c>
      <c r="Z206" s="48"/>
      <c r="AA206" s="48"/>
      <c r="AB206" s="48"/>
      <c r="AC206" s="43">
        <f t="shared" si="65"/>
        <v>0</v>
      </c>
      <c r="AD206" s="48"/>
      <c r="AE206" s="48"/>
      <c r="AF206" s="64">
        <v>10289000</v>
      </c>
      <c r="AG206" s="43">
        <f t="shared" si="58"/>
        <v>10289000</v>
      </c>
      <c r="AH206" s="43">
        <f t="shared" si="59"/>
        <v>10289000</v>
      </c>
      <c r="AI206" s="59">
        <f t="shared" si="62"/>
        <v>1.11794183095164E-2</v>
      </c>
      <c r="AJ206" s="59">
        <f t="shared" si="60"/>
        <v>9.4583331946198463E-4</v>
      </c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</row>
    <row r="207" spans="1:106" ht="24.95" customHeight="1" outlineLevel="1">
      <c r="A207" s="26">
        <v>19</v>
      </c>
      <c r="B207" s="26"/>
      <c r="C207" s="37" t="s">
        <v>881</v>
      </c>
      <c r="D207" s="68">
        <v>45985</v>
      </c>
      <c r="E207" s="37" t="s">
        <v>340</v>
      </c>
      <c r="F207" s="69" t="s">
        <v>688</v>
      </c>
      <c r="G207" s="33" t="s">
        <v>689</v>
      </c>
      <c r="H207" s="28"/>
      <c r="I207" s="28"/>
      <c r="J207" s="114"/>
      <c r="K207" s="64">
        <v>11871000</v>
      </c>
      <c r="L207" s="27"/>
      <c r="M207" s="48"/>
      <c r="N207" s="48"/>
      <c r="O207" s="48"/>
      <c r="P207" s="27"/>
      <c r="Q207" s="27"/>
      <c r="R207" s="48"/>
      <c r="S207" s="48"/>
      <c r="T207" s="48"/>
      <c r="U207" s="43">
        <f t="shared" si="63"/>
        <v>0</v>
      </c>
      <c r="V207" s="48"/>
      <c r="W207" s="48"/>
      <c r="X207" s="48"/>
      <c r="Y207" s="43">
        <f t="shared" si="64"/>
        <v>0</v>
      </c>
      <c r="Z207" s="48"/>
      <c r="AA207" s="48"/>
      <c r="AB207" s="48"/>
      <c r="AC207" s="43">
        <f t="shared" si="65"/>
        <v>0</v>
      </c>
      <c r="AD207" s="48"/>
      <c r="AE207" s="48"/>
      <c r="AF207" s="64">
        <v>11871000</v>
      </c>
      <c r="AG207" s="43">
        <f t="shared" si="58"/>
        <v>11871000</v>
      </c>
      <c r="AH207" s="43">
        <f t="shared" si="59"/>
        <v>11871000</v>
      </c>
      <c r="AI207" s="59">
        <f t="shared" si="62"/>
        <v>1.28983258579326E-2</v>
      </c>
      <c r="AJ207" s="59">
        <f t="shared" si="60"/>
        <v>1.0912612824699407E-3</v>
      </c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</row>
    <row r="208" spans="1:106" ht="24.95" customHeight="1" outlineLevel="1">
      <c r="A208" s="26">
        <v>20</v>
      </c>
      <c r="B208" s="26"/>
      <c r="C208" s="37" t="s">
        <v>882</v>
      </c>
      <c r="D208" s="68">
        <v>45985</v>
      </c>
      <c r="E208" s="37" t="s">
        <v>360</v>
      </c>
      <c r="F208" s="69" t="s">
        <v>688</v>
      </c>
      <c r="G208" s="33" t="s">
        <v>689</v>
      </c>
      <c r="H208" s="28"/>
      <c r="I208" s="28"/>
      <c r="J208" s="114"/>
      <c r="K208" s="64">
        <v>11871000</v>
      </c>
      <c r="L208" s="27"/>
      <c r="M208" s="48"/>
      <c r="N208" s="48"/>
      <c r="O208" s="48"/>
      <c r="P208" s="27"/>
      <c r="Q208" s="27"/>
      <c r="R208" s="48"/>
      <c r="S208" s="48"/>
      <c r="T208" s="48"/>
      <c r="U208" s="43">
        <f t="shared" si="63"/>
        <v>0</v>
      </c>
      <c r="V208" s="48"/>
      <c r="W208" s="48"/>
      <c r="X208" s="48"/>
      <c r="Y208" s="43">
        <f t="shared" si="64"/>
        <v>0</v>
      </c>
      <c r="Z208" s="48"/>
      <c r="AA208" s="48"/>
      <c r="AB208" s="48"/>
      <c r="AC208" s="43">
        <f t="shared" si="65"/>
        <v>0</v>
      </c>
      <c r="AD208" s="48"/>
      <c r="AE208" s="48"/>
      <c r="AF208" s="64">
        <v>11871000</v>
      </c>
      <c r="AG208" s="43">
        <f t="shared" si="58"/>
        <v>11871000</v>
      </c>
      <c r="AH208" s="43">
        <f t="shared" si="59"/>
        <v>11871000</v>
      </c>
      <c r="AI208" s="59">
        <f t="shared" si="62"/>
        <v>1.28983258579326E-2</v>
      </c>
      <c r="AJ208" s="59">
        <f t="shared" si="60"/>
        <v>1.0912612824699407E-3</v>
      </c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</row>
    <row r="209" spans="1:106" ht="24.95" customHeight="1" outlineLevel="1">
      <c r="A209" s="26">
        <v>21</v>
      </c>
      <c r="B209" s="26"/>
      <c r="C209" s="37" t="s">
        <v>883</v>
      </c>
      <c r="D209" s="68">
        <v>45985</v>
      </c>
      <c r="E209" s="37" t="s">
        <v>884</v>
      </c>
      <c r="F209" s="69" t="s">
        <v>688</v>
      </c>
      <c r="G209" s="33" t="s">
        <v>689</v>
      </c>
      <c r="H209" s="28"/>
      <c r="I209" s="28"/>
      <c r="J209" s="114"/>
      <c r="K209" s="64">
        <v>28044000</v>
      </c>
      <c r="L209" s="27"/>
      <c r="M209" s="48"/>
      <c r="N209" s="48"/>
      <c r="O209" s="48"/>
      <c r="P209" s="27"/>
      <c r="Q209" s="27"/>
      <c r="R209" s="48"/>
      <c r="S209" s="48"/>
      <c r="T209" s="48"/>
      <c r="U209" s="43">
        <f t="shared" si="63"/>
        <v>0</v>
      </c>
      <c r="V209" s="48"/>
      <c r="W209" s="48"/>
      <c r="X209" s="48"/>
      <c r="Y209" s="43">
        <f t="shared" si="64"/>
        <v>0</v>
      </c>
      <c r="Z209" s="48"/>
      <c r="AA209" s="48"/>
      <c r="AB209" s="48"/>
      <c r="AC209" s="43">
        <f t="shared" si="65"/>
        <v>0</v>
      </c>
      <c r="AD209" s="48"/>
      <c r="AE209" s="48"/>
      <c r="AF209" s="64">
        <v>28044000</v>
      </c>
      <c r="AG209" s="43">
        <f t="shared" si="58"/>
        <v>28044000</v>
      </c>
      <c r="AH209" s="43">
        <f t="shared" si="59"/>
        <v>28044000</v>
      </c>
      <c r="AI209" s="59">
        <f t="shared" si="62"/>
        <v>3.0470950245123599E-2</v>
      </c>
      <c r="AJ209" s="59">
        <f t="shared" si="60"/>
        <v>2.5779910206037413E-3</v>
      </c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</row>
    <row r="210" spans="1:106" ht="24.95" customHeight="1" outlineLevel="1">
      <c r="A210" s="26">
        <v>22</v>
      </c>
      <c r="B210" s="26"/>
      <c r="C210" s="37" t="s">
        <v>885</v>
      </c>
      <c r="D210" s="68">
        <v>45985</v>
      </c>
      <c r="E210" s="37" t="s">
        <v>342</v>
      </c>
      <c r="F210" s="69" t="s">
        <v>688</v>
      </c>
      <c r="G210" s="33" t="s">
        <v>689</v>
      </c>
      <c r="H210" s="28"/>
      <c r="I210" s="28"/>
      <c r="J210" s="114"/>
      <c r="K210" s="64">
        <v>12151000</v>
      </c>
      <c r="L210" s="27"/>
      <c r="M210" s="48"/>
      <c r="N210" s="48"/>
      <c r="O210" s="48"/>
      <c r="P210" s="27"/>
      <c r="Q210" s="27"/>
      <c r="R210" s="48"/>
      <c r="S210" s="48"/>
      <c r="T210" s="48"/>
      <c r="U210" s="43">
        <f t="shared" si="63"/>
        <v>0</v>
      </c>
      <c r="V210" s="48"/>
      <c r="W210" s="48"/>
      <c r="X210" s="48"/>
      <c r="Y210" s="43">
        <f t="shared" si="64"/>
        <v>0</v>
      </c>
      <c r="Z210" s="48"/>
      <c r="AA210" s="48"/>
      <c r="AB210" s="48"/>
      <c r="AC210" s="43">
        <f t="shared" si="65"/>
        <v>0</v>
      </c>
      <c r="AD210" s="48"/>
      <c r="AE210" s="48"/>
      <c r="AF210" s="64">
        <v>12151000</v>
      </c>
      <c r="AG210" s="43">
        <f t="shared" si="58"/>
        <v>12151000</v>
      </c>
      <c r="AH210" s="43">
        <f t="shared" si="59"/>
        <v>12151000</v>
      </c>
      <c r="AI210" s="59">
        <f t="shared" si="62"/>
        <v>1.32025572824311E-2</v>
      </c>
      <c r="AJ210" s="59">
        <f t="shared" si="60"/>
        <v>1.1170007449492249E-3</v>
      </c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</row>
    <row r="211" spans="1:106" ht="24.95" customHeight="1" outlineLevel="1">
      <c r="A211" s="26">
        <v>23</v>
      </c>
      <c r="B211" s="26"/>
      <c r="C211" s="37" t="s">
        <v>886</v>
      </c>
      <c r="D211" s="68">
        <v>45985</v>
      </c>
      <c r="E211" s="37" t="s">
        <v>344</v>
      </c>
      <c r="F211" s="69" t="s">
        <v>688</v>
      </c>
      <c r="G211" s="33" t="s">
        <v>689</v>
      </c>
      <c r="H211" s="28"/>
      <c r="I211" s="28"/>
      <c r="J211" s="114"/>
      <c r="K211" s="64">
        <v>13609000</v>
      </c>
      <c r="L211" s="27"/>
      <c r="M211" s="48"/>
      <c r="N211" s="48"/>
      <c r="O211" s="48"/>
      <c r="P211" s="27"/>
      <c r="Q211" s="27"/>
      <c r="R211" s="48"/>
      <c r="S211" s="48"/>
      <c r="T211" s="48"/>
      <c r="U211" s="43">
        <f t="shared" si="63"/>
        <v>0</v>
      </c>
      <c r="V211" s="48"/>
      <c r="W211" s="48"/>
      <c r="X211" s="48"/>
      <c r="Y211" s="43">
        <f t="shared" si="64"/>
        <v>0</v>
      </c>
      <c r="Z211" s="48"/>
      <c r="AA211" s="48"/>
      <c r="AB211" s="48"/>
      <c r="AC211" s="43">
        <f t="shared" si="65"/>
        <v>0</v>
      </c>
      <c r="AD211" s="48"/>
      <c r="AE211" s="48"/>
      <c r="AF211" s="64">
        <v>13609000</v>
      </c>
      <c r="AG211" s="43">
        <f t="shared" si="58"/>
        <v>13609000</v>
      </c>
      <c r="AH211" s="43">
        <f t="shared" si="59"/>
        <v>13609000</v>
      </c>
      <c r="AI211" s="59">
        <f t="shared" si="62"/>
        <v>1.47867337714266E-2</v>
      </c>
      <c r="AJ211" s="59">
        <f t="shared" si="60"/>
        <v>1.2510298031449265E-3</v>
      </c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</row>
    <row r="212" spans="1:106" ht="24.95" customHeight="1" outlineLevel="1">
      <c r="A212" s="26">
        <v>24</v>
      </c>
      <c r="B212" s="26"/>
      <c r="C212" s="37" t="s">
        <v>887</v>
      </c>
      <c r="D212" s="68">
        <v>45985</v>
      </c>
      <c r="E212" s="37" t="s">
        <v>362</v>
      </c>
      <c r="F212" s="69" t="s">
        <v>688</v>
      </c>
      <c r="G212" s="33" t="s">
        <v>689</v>
      </c>
      <c r="H212" s="28"/>
      <c r="I212" s="28"/>
      <c r="J212" s="114"/>
      <c r="K212" s="64">
        <v>9893000</v>
      </c>
      <c r="L212" s="27"/>
      <c r="M212" s="48"/>
      <c r="N212" s="48"/>
      <c r="O212" s="48"/>
      <c r="P212" s="27"/>
      <c r="Q212" s="27"/>
      <c r="R212" s="48"/>
      <c r="S212" s="48"/>
      <c r="T212" s="48"/>
      <c r="U212" s="43">
        <f t="shared" si="63"/>
        <v>0</v>
      </c>
      <c r="V212" s="48"/>
      <c r="W212" s="48"/>
      <c r="X212" s="48"/>
      <c r="Y212" s="43">
        <f t="shared" si="64"/>
        <v>0</v>
      </c>
      <c r="Z212" s="48"/>
      <c r="AA212" s="48"/>
      <c r="AB212" s="48"/>
      <c r="AC212" s="43">
        <f t="shared" si="65"/>
        <v>0</v>
      </c>
      <c r="AD212" s="48"/>
      <c r="AE212" s="48"/>
      <c r="AF212" s="64">
        <v>9893000</v>
      </c>
      <c r="AG212" s="43">
        <f t="shared" si="58"/>
        <v>9893000</v>
      </c>
      <c r="AH212" s="43">
        <f t="shared" si="59"/>
        <v>9893000</v>
      </c>
      <c r="AI212" s="59">
        <f t="shared" si="62"/>
        <v>1.07491481520114E-2</v>
      </c>
      <c r="AJ212" s="59">
        <f t="shared" si="60"/>
        <v>9.0943036538413975E-4</v>
      </c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</row>
    <row r="213" spans="1:106" ht="24.95" customHeight="1" outlineLevel="1">
      <c r="A213" s="26">
        <v>25</v>
      </c>
      <c r="B213" s="26"/>
      <c r="C213" s="37" t="s">
        <v>888</v>
      </c>
      <c r="D213" s="68">
        <v>45985</v>
      </c>
      <c r="E213" s="37" t="s">
        <v>346</v>
      </c>
      <c r="F213" s="69" t="s">
        <v>688</v>
      </c>
      <c r="G213" s="33" t="s">
        <v>689</v>
      </c>
      <c r="H213" s="28"/>
      <c r="I213" s="28"/>
      <c r="J213" s="114"/>
      <c r="K213" s="64">
        <v>35054000</v>
      </c>
      <c r="L213" s="27"/>
      <c r="M213" s="48"/>
      <c r="N213" s="48"/>
      <c r="O213" s="48"/>
      <c r="P213" s="27"/>
      <c r="Q213" s="27"/>
      <c r="R213" s="48"/>
      <c r="S213" s="48"/>
      <c r="T213" s="48"/>
      <c r="U213" s="43">
        <f t="shared" si="63"/>
        <v>0</v>
      </c>
      <c r="V213" s="48"/>
      <c r="W213" s="48"/>
      <c r="X213" s="48"/>
      <c r="Y213" s="43">
        <f t="shared" si="64"/>
        <v>0</v>
      </c>
      <c r="Z213" s="48"/>
      <c r="AA213" s="48"/>
      <c r="AB213" s="48"/>
      <c r="AC213" s="43">
        <f t="shared" si="65"/>
        <v>0</v>
      </c>
      <c r="AD213" s="48"/>
      <c r="AE213" s="48"/>
      <c r="AF213" s="64">
        <v>35054000</v>
      </c>
      <c r="AG213" s="43">
        <f t="shared" si="58"/>
        <v>35054000</v>
      </c>
      <c r="AH213" s="43">
        <f t="shared" si="59"/>
        <v>35054000</v>
      </c>
      <c r="AI213" s="59">
        <f t="shared" si="62"/>
        <v>3.8087601265602698E-2</v>
      </c>
      <c r="AJ213" s="59">
        <f t="shared" si="60"/>
        <v>3.2223968491029652E-3</v>
      </c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</row>
    <row r="214" spans="1:106" ht="24.95" customHeight="1" outlineLevel="1">
      <c r="A214" s="26">
        <v>26</v>
      </c>
      <c r="B214" s="26"/>
      <c r="C214" s="37" t="s">
        <v>889</v>
      </c>
      <c r="D214" s="68">
        <v>45985</v>
      </c>
      <c r="E214" s="37" t="s">
        <v>364</v>
      </c>
      <c r="F214" s="69" t="s">
        <v>688</v>
      </c>
      <c r="G214" s="33" t="s">
        <v>689</v>
      </c>
      <c r="H214" s="28"/>
      <c r="I214" s="28"/>
      <c r="J214" s="114"/>
      <c r="K214" s="64">
        <v>13609000</v>
      </c>
      <c r="L214" s="27"/>
      <c r="M214" s="48"/>
      <c r="N214" s="48"/>
      <c r="O214" s="48"/>
      <c r="P214" s="27"/>
      <c r="Q214" s="27"/>
      <c r="R214" s="48"/>
      <c r="S214" s="48"/>
      <c r="T214" s="48"/>
      <c r="U214" s="43">
        <f t="shared" si="63"/>
        <v>0</v>
      </c>
      <c r="V214" s="48"/>
      <c r="W214" s="48"/>
      <c r="X214" s="48"/>
      <c r="Y214" s="43">
        <f t="shared" si="64"/>
        <v>0</v>
      </c>
      <c r="Z214" s="48"/>
      <c r="AA214" s="48"/>
      <c r="AB214" s="48"/>
      <c r="AC214" s="43">
        <f t="shared" si="65"/>
        <v>0</v>
      </c>
      <c r="AD214" s="48"/>
      <c r="AE214" s="48"/>
      <c r="AF214" s="64">
        <v>13609000</v>
      </c>
      <c r="AG214" s="43">
        <f t="shared" si="58"/>
        <v>13609000</v>
      </c>
      <c r="AH214" s="43">
        <f t="shared" si="59"/>
        <v>13609000</v>
      </c>
      <c r="AI214" s="59">
        <f t="shared" si="62"/>
        <v>1.47867337714266E-2</v>
      </c>
      <c r="AJ214" s="59">
        <f t="shared" si="60"/>
        <v>1.2510298031449265E-3</v>
      </c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</row>
    <row r="215" spans="1:106" ht="24.95" customHeight="1" outlineLevel="1">
      <c r="A215" s="26">
        <v>27</v>
      </c>
      <c r="B215" s="26"/>
      <c r="C215" s="37" t="s">
        <v>890</v>
      </c>
      <c r="D215" s="68">
        <v>45985</v>
      </c>
      <c r="E215" s="37" t="s">
        <v>348</v>
      </c>
      <c r="F215" s="69" t="s">
        <v>688</v>
      </c>
      <c r="G215" s="33" t="s">
        <v>689</v>
      </c>
      <c r="H215" s="28"/>
      <c r="I215" s="28"/>
      <c r="J215" s="114"/>
      <c r="K215" s="64">
        <v>13454000</v>
      </c>
      <c r="L215" s="27"/>
      <c r="M215" s="48"/>
      <c r="N215" s="48"/>
      <c r="O215" s="48"/>
      <c r="P215" s="27"/>
      <c r="Q215" s="27"/>
      <c r="R215" s="48"/>
      <c r="S215" s="48"/>
      <c r="T215" s="48"/>
      <c r="U215" s="43">
        <f t="shared" si="63"/>
        <v>0</v>
      </c>
      <c r="V215" s="48"/>
      <c r="W215" s="48"/>
      <c r="X215" s="48"/>
      <c r="Y215" s="43">
        <f t="shared" si="64"/>
        <v>0</v>
      </c>
      <c r="Z215" s="48"/>
      <c r="AA215" s="48"/>
      <c r="AB215" s="48"/>
      <c r="AC215" s="43">
        <f t="shared" si="65"/>
        <v>0</v>
      </c>
      <c r="AD215" s="48"/>
      <c r="AE215" s="48"/>
      <c r="AF215" s="64">
        <v>13454000</v>
      </c>
      <c r="AG215" s="43">
        <f t="shared" si="58"/>
        <v>13454000</v>
      </c>
      <c r="AH215" s="43">
        <f t="shared" si="59"/>
        <v>13454000</v>
      </c>
      <c r="AI215" s="59">
        <f t="shared" si="62"/>
        <v>1.4618319947150699E-2</v>
      </c>
      <c r="AJ215" s="59">
        <f t="shared" si="60"/>
        <v>1.2367811721296085E-3</v>
      </c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</row>
    <row r="216" spans="1:106" ht="24.95" customHeight="1" outlineLevel="1">
      <c r="A216" s="26">
        <v>28</v>
      </c>
      <c r="B216" s="26"/>
      <c r="C216" s="37" t="s">
        <v>891</v>
      </c>
      <c r="D216" s="68">
        <v>45985</v>
      </c>
      <c r="E216" s="37" t="s">
        <v>316</v>
      </c>
      <c r="F216" s="69" t="s">
        <v>688</v>
      </c>
      <c r="G216" s="33" t="s">
        <v>689</v>
      </c>
      <c r="H216" s="28"/>
      <c r="I216" s="28"/>
      <c r="J216" s="114"/>
      <c r="K216" s="64">
        <v>14246000</v>
      </c>
      <c r="L216" s="27"/>
      <c r="M216" s="48"/>
      <c r="N216" s="48"/>
      <c r="O216" s="48"/>
      <c r="P216" s="27"/>
      <c r="Q216" s="27"/>
      <c r="R216" s="48"/>
      <c r="S216" s="48"/>
      <c r="T216" s="48"/>
      <c r="U216" s="43">
        <f t="shared" si="63"/>
        <v>0</v>
      </c>
      <c r="V216" s="48"/>
      <c r="W216" s="48"/>
      <c r="X216" s="48"/>
      <c r="Y216" s="43">
        <f t="shared" si="64"/>
        <v>0</v>
      </c>
      <c r="Z216" s="48"/>
      <c r="AA216" s="48"/>
      <c r="AB216" s="48"/>
      <c r="AC216" s="43">
        <f t="shared" si="65"/>
        <v>0</v>
      </c>
      <c r="AD216" s="48"/>
      <c r="AE216" s="48"/>
      <c r="AF216" s="64">
        <v>14246000</v>
      </c>
      <c r="AG216" s="43">
        <f t="shared" si="58"/>
        <v>14246000</v>
      </c>
      <c r="AH216" s="43">
        <f t="shared" si="59"/>
        <v>14246000</v>
      </c>
      <c r="AI216" s="59">
        <f t="shared" si="62"/>
        <v>1.5478860262160599E-2</v>
      </c>
      <c r="AJ216" s="59">
        <f t="shared" si="60"/>
        <v>1.3095870802852982E-3</v>
      </c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</row>
    <row r="217" spans="1:106" ht="24.95" customHeight="1" outlineLevel="1">
      <c r="A217" s="26">
        <v>29</v>
      </c>
      <c r="B217" s="26"/>
      <c r="C217" s="37" t="s">
        <v>892</v>
      </c>
      <c r="D217" s="68">
        <v>45985</v>
      </c>
      <c r="E217" s="37" t="s">
        <v>366</v>
      </c>
      <c r="F217" s="69" t="s">
        <v>688</v>
      </c>
      <c r="G217" s="33" t="s">
        <v>689</v>
      </c>
      <c r="H217" s="28"/>
      <c r="I217" s="28"/>
      <c r="J217" s="114"/>
      <c r="K217" s="64">
        <v>14095000</v>
      </c>
      <c r="L217" s="27"/>
      <c r="M217" s="48"/>
      <c r="N217" s="48"/>
      <c r="O217" s="48"/>
      <c r="P217" s="27"/>
      <c r="Q217" s="27"/>
      <c r="R217" s="48"/>
      <c r="S217" s="48"/>
      <c r="T217" s="48"/>
      <c r="U217" s="43">
        <f t="shared" si="63"/>
        <v>0</v>
      </c>
      <c r="V217" s="48"/>
      <c r="W217" s="48"/>
      <c r="X217" s="48"/>
      <c r="Y217" s="43">
        <f t="shared" si="64"/>
        <v>0</v>
      </c>
      <c r="Z217" s="48"/>
      <c r="AA217" s="48"/>
      <c r="AB217" s="48"/>
      <c r="AC217" s="43">
        <f t="shared" si="65"/>
        <v>0</v>
      </c>
      <c r="AD217" s="48"/>
      <c r="AE217" s="48"/>
      <c r="AF217" s="64">
        <v>14095000</v>
      </c>
      <c r="AG217" s="43">
        <f t="shared" si="58"/>
        <v>14095000</v>
      </c>
      <c r="AH217" s="43">
        <f t="shared" si="59"/>
        <v>14095000</v>
      </c>
      <c r="AI217" s="59">
        <f t="shared" si="62"/>
        <v>1.53147926010918E-2</v>
      </c>
      <c r="AJ217" s="59">
        <f t="shared" si="60"/>
        <v>1.2957061558768271E-3</v>
      </c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</row>
    <row r="218" spans="1:106" ht="24.95" customHeight="1" outlineLevel="1">
      <c r="A218" s="26">
        <v>30</v>
      </c>
      <c r="B218" s="26"/>
      <c r="C218" s="37" t="s">
        <v>893</v>
      </c>
      <c r="D218" s="68">
        <v>45985</v>
      </c>
      <c r="E218" s="37" t="s">
        <v>368</v>
      </c>
      <c r="F218" s="69" t="s">
        <v>688</v>
      </c>
      <c r="G218" s="33" t="s">
        <v>689</v>
      </c>
      <c r="H218" s="28"/>
      <c r="I218" s="28"/>
      <c r="J218" s="114"/>
      <c r="K218" s="64">
        <v>14246000</v>
      </c>
      <c r="L218" s="27"/>
      <c r="M218" s="48"/>
      <c r="N218" s="48"/>
      <c r="O218" s="48"/>
      <c r="P218" s="27"/>
      <c r="Q218" s="27"/>
      <c r="R218" s="48"/>
      <c r="S218" s="48"/>
      <c r="T218" s="48"/>
      <c r="U218" s="43">
        <f t="shared" si="63"/>
        <v>0</v>
      </c>
      <c r="V218" s="48"/>
      <c r="W218" s="48"/>
      <c r="X218" s="48"/>
      <c r="Y218" s="43">
        <f t="shared" si="64"/>
        <v>0</v>
      </c>
      <c r="Z218" s="48"/>
      <c r="AA218" s="48"/>
      <c r="AB218" s="48"/>
      <c r="AC218" s="43">
        <f t="shared" si="65"/>
        <v>0</v>
      </c>
      <c r="AD218" s="48"/>
      <c r="AE218" s="48"/>
      <c r="AF218" s="64">
        <v>14246000</v>
      </c>
      <c r="AG218" s="43">
        <f t="shared" si="58"/>
        <v>14246000</v>
      </c>
      <c r="AH218" s="43">
        <f t="shared" si="59"/>
        <v>14246000</v>
      </c>
      <c r="AI218" s="59">
        <f t="shared" si="62"/>
        <v>1.5478860262160599E-2</v>
      </c>
      <c r="AJ218" s="59">
        <f t="shared" si="60"/>
        <v>1.3095870802852982E-3</v>
      </c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</row>
    <row r="219" spans="1:106" ht="24.95" customHeight="1" outlineLevel="1">
      <c r="A219" s="26">
        <v>31</v>
      </c>
      <c r="B219" s="26"/>
      <c r="C219" s="37" t="s">
        <v>894</v>
      </c>
      <c r="D219" s="68">
        <v>45985</v>
      </c>
      <c r="E219" s="37" t="s">
        <v>332</v>
      </c>
      <c r="F219" s="69" t="s">
        <v>688</v>
      </c>
      <c r="G219" s="33" t="s">
        <v>689</v>
      </c>
      <c r="H219" s="28"/>
      <c r="I219" s="28"/>
      <c r="J219" s="114"/>
      <c r="K219" s="64">
        <v>14822000</v>
      </c>
      <c r="L219" s="27"/>
      <c r="M219" s="48"/>
      <c r="N219" s="48"/>
      <c r="O219" s="48"/>
      <c r="P219" s="27"/>
      <c r="Q219" s="27"/>
      <c r="R219" s="48"/>
      <c r="S219" s="48"/>
      <c r="T219" s="48"/>
      <c r="U219" s="43">
        <f t="shared" si="63"/>
        <v>0</v>
      </c>
      <c r="V219" s="48"/>
      <c r="W219" s="48"/>
      <c r="X219" s="48"/>
      <c r="Y219" s="43">
        <f t="shared" si="64"/>
        <v>0</v>
      </c>
      <c r="Z219" s="48"/>
      <c r="AA219" s="48"/>
      <c r="AB219" s="48"/>
      <c r="AC219" s="43">
        <f t="shared" si="65"/>
        <v>0</v>
      </c>
      <c r="AD219" s="48"/>
      <c r="AE219" s="48"/>
      <c r="AF219" s="64">
        <v>14822000</v>
      </c>
      <c r="AG219" s="43">
        <f t="shared" si="58"/>
        <v>14822000</v>
      </c>
      <c r="AH219" s="43">
        <f t="shared" si="59"/>
        <v>14822000</v>
      </c>
      <c r="AI219" s="59">
        <f t="shared" si="62"/>
        <v>1.6104707763985999E-2</v>
      </c>
      <c r="AJ219" s="59">
        <f t="shared" si="60"/>
        <v>1.3625368316712543E-3</v>
      </c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</row>
    <row r="220" spans="1:106" ht="24.95" customHeight="1" outlineLevel="1">
      <c r="A220" s="26">
        <v>32</v>
      </c>
      <c r="B220" s="26"/>
      <c r="C220" s="37" t="s">
        <v>895</v>
      </c>
      <c r="D220" s="68">
        <v>45985</v>
      </c>
      <c r="E220" s="37" t="s">
        <v>322</v>
      </c>
      <c r="F220" s="69" t="s">
        <v>688</v>
      </c>
      <c r="G220" s="33" t="s">
        <v>689</v>
      </c>
      <c r="H220" s="28"/>
      <c r="I220" s="28"/>
      <c r="J220" s="114"/>
      <c r="K220" s="64">
        <v>38229000</v>
      </c>
      <c r="L220" s="27"/>
      <c r="M220" s="48"/>
      <c r="N220" s="48"/>
      <c r="O220" s="48"/>
      <c r="P220" s="27"/>
      <c r="Q220" s="27"/>
      <c r="R220" s="48"/>
      <c r="S220" s="48"/>
      <c r="T220" s="48"/>
      <c r="U220" s="43">
        <f t="shared" si="63"/>
        <v>0</v>
      </c>
      <c r="V220" s="48"/>
      <c r="W220" s="48"/>
      <c r="X220" s="48"/>
      <c r="Y220" s="43">
        <f t="shared" si="64"/>
        <v>0</v>
      </c>
      <c r="Z220" s="48"/>
      <c r="AA220" s="48"/>
      <c r="AB220" s="48"/>
      <c r="AC220" s="43">
        <f t="shared" si="65"/>
        <v>0</v>
      </c>
      <c r="AD220" s="48"/>
      <c r="AE220" s="48"/>
      <c r="AF220" s="64">
        <v>38229000</v>
      </c>
      <c r="AG220" s="43">
        <f t="shared" si="58"/>
        <v>38229000</v>
      </c>
      <c r="AH220" s="43">
        <f t="shared" si="59"/>
        <v>38229000</v>
      </c>
      <c r="AI220" s="59">
        <f t="shared" si="62"/>
        <v>4.1537368311254798E-2</v>
      </c>
      <c r="AJ220" s="59">
        <f t="shared" si="60"/>
        <v>3.5142639682877062E-3</v>
      </c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</row>
    <row r="221" spans="1:106" ht="24.95" customHeight="1" outlineLevel="1">
      <c r="A221" s="26">
        <v>33</v>
      </c>
      <c r="B221" s="26"/>
      <c r="C221" s="37" t="s">
        <v>896</v>
      </c>
      <c r="D221" s="68">
        <v>45985</v>
      </c>
      <c r="E221" s="37" t="s">
        <v>324</v>
      </c>
      <c r="F221" s="69" t="s">
        <v>688</v>
      </c>
      <c r="G221" s="33" t="s">
        <v>689</v>
      </c>
      <c r="H221" s="28"/>
      <c r="I221" s="28"/>
      <c r="J221" s="114"/>
      <c r="K221" s="64">
        <v>15028000</v>
      </c>
      <c r="L221" s="27"/>
      <c r="M221" s="48"/>
      <c r="N221" s="48"/>
      <c r="O221" s="48"/>
      <c r="P221" s="27"/>
      <c r="Q221" s="27"/>
      <c r="R221" s="48"/>
      <c r="S221" s="48"/>
      <c r="T221" s="48"/>
      <c r="U221" s="43">
        <f t="shared" si="63"/>
        <v>0</v>
      </c>
      <c r="V221" s="48"/>
      <c r="W221" s="48"/>
      <c r="X221" s="48"/>
      <c r="Y221" s="43">
        <f t="shared" si="64"/>
        <v>0</v>
      </c>
      <c r="Z221" s="48"/>
      <c r="AA221" s="48"/>
      <c r="AB221" s="48"/>
      <c r="AC221" s="43">
        <f t="shared" si="65"/>
        <v>0</v>
      </c>
      <c r="AD221" s="48"/>
      <c r="AE221" s="48"/>
      <c r="AF221" s="64">
        <v>15028000</v>
      </c>
      <c r="AG221" s="43">
        <f t="shared" si="58"/>
        <v>15028000</v>
      </c>
      <c r="AH221" s="43">
        <f t="shared" si="59"/>
        <v>15028000</v>
      </c>
      <c r="AI221" s="59">
        <f t="shared" si="62"/>
        <v>1.63285351691527E-2</v>
      </c>
      <c r="AJ221" s="59">
        <f t="shared" si="60"/>
        <v>1.3814737219238705E-3</v>
      </c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</row>
    <row r="222" spans="1:106" ht="24.95" customHeight="1" outlineLevel="1">
      <c r="A222" s="26">
        <v>34</v>
      </c>
      <c r="B222" s="26"/>
      <c r="C222" s="37" t="s">
        <v>897</v>
      </c>
      <c r="D222" s="68">
        <v>45985</v>
      </c>
      <c r="E222" s="37" t="s">
        <v>868</v>
      </c>
      <c r="F222" s="69" t="s">
        <v>688</v>
      </c>
      <c r="G222" s="33" t="s">
        <v>689</v>
      </c>
      <c r="H222" s="28"/>
      <c r="I222" s="28"/>
      <c r="J222" s="114"/>
      <c r="K222" s="64">
        <v>15028000</v>
      </c>
      <c r="L222" s="27"/>
      <c r="M222" s="48"/>
      <c r="N222" s="48"/>
      <c r="O222" s="48"/>
      <c r="P222" s="27"/>
      <c r="Q222" s="27"/>
      <c r="R222" s="48"/>
      <c r="S222" s="48"/>
      <c r="T222" s="48"/>
      <c r="U222" s="43">
        <f t="shared" ref="U222:U248" si="66">SUM(R222:T222)</f>
        <v>0</v>
      </c>
      <c r="V222" s="48"/>
      <c r="W222" s="48"/>
      <c r="X222" s="48"/>
      <c r="Y222" s="43">
        <f t="shared" ref="Y222:Y248" si="67">SUM(V222:X222)</f>
        <v>0</v>
      </c>
      <c r="Z222" s="48"/>
      <c r="AA222" s="48"/>
      <c r="AB222" s="48"/>
      <c r="AC222" s="43">
        <f t="shared" ref="AC222:AC248" si="68">SUM(Z222:AB222)</f>
        <v>0</v>
      </c>
      <c r="AD222" s="48"/>
      <c r="AE222" s="48"/>
      <c r="AF222" s="64">
        <v>15028000</v>
      </c>
      <c r="AG222" s="43">
        <f t="shared" si="58"/>
        <v>15028000</v>
      </c>
      <c r="AH222" s="43">
        <f t="shared" si="59"/>
        <v>15028000</v>
      </c>
      <c r="AI222" s="59">
        <f t="shared" si="62"/>
        <v>1.63285351691527E-2</v>
      </c>
      <c r="AJ222" s="59">
        <f t="shared" si="60"/>
        <v>1.3814737219238705E-3</v>
      </c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</row>
    <row r="223" spans="1:106" ht="24.95" customHeight="1" outlineLevel="1">
      <c r="A223" s="26">
        <v>35</v>
      </c>
      <c r="B223" s="26"/>
      <c r="C223" s="37" t="s">
        <v>898</v>
      </c>
      <c r="D223" s="68">
        <v>45985</v>
      </c>
      <c r="E223" s="37" t="s">
        <v>326</v>
      </c>
      <c r="F223" s="69" t="s">
        <v>688</v>
      </c>
      <c r="G223" s="33" t="s">
        <v>689</v>
      </c>
      <c r="H223" s="28"/>
      <c r="I223" s="28"/>
      <c r="J223" s="114"/>
      <c r="K223" s="64">
        <v>15028000</v>
      </c>
      <c r="L223" s="27"/>
      <c r="M223" s="48"/>
      <c r="N223" s="48"/>
      <c r="O223" s="48"/>
      <c r="P223" s="27"/>
      <c r="Q223" s="27"/>
      <c r="R223" s="48"/>
      <c r="S223" s="48"/>
      <c r="T223" s="48"/>
      <c r="U223" s="43">
        <f t="shared" si="66"/>
        <v>0</v>
      </c>
      <c r="V223" s="48"/>
      <c r="W223" s="48"/>
      <c r="X223" s="48"/>
      <c r="Y223" s="43">
        <f t="shared" si="67"/>
        <v>0</v>
      </c>
      <c r="Z223" s="48"/>
      <c r="AA223" s="48"/>
      <c r="AB223" s="48"/>
      <c r="AC223" s="43">
        <f t="shared" si="68"/>
        <v>0</v>
      </c>
      <c r="AD223" s="48"/>
      <c r="AE223" s="48"/>
      <c r="AF223" s="64">
        <v>15028000</v>
      </c>
      <c r="AG223" s="43">
        <f t="shared" si="58"/>
        <v>15028000</v>
      </c>
      <c r="AH223" s="43">
        <f t="shared" si="59"/>
        <v>15028000</v>
      </c>
      <c r="AI223" s="59">
        <f t="shared" si="62"/>
        <v>1.63285351691527E-2</v>
      </c>
      <c r="AJ223" s="59">
        <f t="shared" si="60"/>
        <v>1.3814737219238705E-3</v>
      </c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</row>
    <row r="224" spans="1:106" ht="24.95" customHeight="1" outlineLevel="1">
      <c r="A224" s="26">
        <v>36</v>
      </c>
      <c r="B224" s="26"/>
      <c r="C224" s="37" t="s">
        <v>899</v>
      </c>
      <c r="D224" s="68">
        <v>45985</v>
      </c>
      <c r="E224" s="37" t="s">
        <v>318</v>
      </c>
      <c r="F224" s="69" t="s">
        <v>688</v>
      </c>
      <c r="G224" s="33" t="s">
        <v>689</v>
      </c>
      <c r="H224" s="28"/>
      <c r="I224" s="28"/>
      <c r="J224" s="114"/>
      <c r="K224" s="64">
        <v>15028000</v>
      </c>
      <c r="L224" s="27"/>
      <c r="M224" s="48"/>
      <c r="N224" s="48"/>
      <c r="O224" s="48"/>
      <c r="P224" s="27"/>
      <c r="Q224" s="27"/>
      <c r="R224" s="48"/>
      <c r="S224" s="48"/>
      <c r="T224" s="48"/>
      <c r="U224" s="43">
        <f t="shared" si="66"/>
        <v>0</v>
      </c>
      <c r="V224" s="48"/>
      <c r="W224" s="48"/>
      <c r="X224" s="48"/>
      <c r="Y224" s="43">
        <f t="shared" si="67"/>
        <v>0</v>
      </c>
      <c r="Z224" s="48"/>
      <c r="AA224" s="48"/>
      <c r="AB224" s="48"/>
      <c r="AC224" s="43">
        <f t="shared" si="68"/>
        <v>0</v>
      </c>
      <c r="AD224" s="48"/>
      <c r="AE224" s="48"/>
      <c r="AF224" s="64">
        <v>15028000</v>
      </c>
      <c r="AG224" s="43">
        <f t="shared" si="58"/>
        <v>15028000</v>
      </c>
      <c r="AH224" s="43">
        <f t="shared" si="59"/>
        <v>15028000</v>
      </c>
      <c r="AI224" s="59">
        <f t="shared" si="62"/>
        <v>1.63285351691527E-2</v>
      </c>
      <c r="AJ224" s="59">
        <f t="shared" si="60"/>
        <v>1.3814737219238705E-3</v>
      </c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</row>
    <row r="225" spans="1:106" ht="24.95" customHeight="1" outlineLevel="1">
      <c r="A225" s="26">
        <v>37</v>
      </c>
      <c r="B225" s="26"/>
      <c r="C225" s="37" t="s">
        <v>900</v>
      </c>
      <c r="D225" s="68">
        <v>45985</v>
      </c>
      <c r="E225" s="37" t="s">
        <v>354</v>
      </c>
      <c r="F225" s="69" t="s">
        <v>688</v>
      </c>
      <c r="G225" s="33" t="s">
        <v>689</v>
      </c>
      <c r="H225" s="28"/>
      <c r="I225" s="28"/>
      <c r="J225" s="114"/>
      <c r="K225" s="64">
        <v>12881000</v>
      </c>
      <c r="L225" s="27"/>
      <c r="M225" s="48"/>
      <c r="N225" s="48"/>
      <c r="O225" s="48"/>
      <c r="P225" s="27"/>
      <c r="Q225" s="27"/>
      <c r="R225" s="48"/>
      <c r="S225" s="48"/>
      <c r="T225" s="48"/>
      <c r="U225" s="43">
        <f t="shared" si="66"/>
        <v>0</v>
      </c>
      <c r="V225" s="48"/>
      <c r="W225" s="48"/>
      <c r="X225" s="48"/>
      <c r="Y225" s="43">
        <f t="shared" si="67"/>
        <v>0</v>
      </c>
      <c r="Z225" s="48"/>
      <c r="AA225" s="48"/>
      <c r="AB225" s="48"/>
      <c r="AC225" s="43">
        <f t="shared" si="68"/>
        <v>0</v>
      </c>
      <c r="AD225" s="48"/>
      <c r="AE225" s="48"/>
      <c r="AF225" s="64">
        <v>12881000</v>
      </c>
      <c r="AG225" s="43">
        <f t="shared" si="58"/>
        <v>12881000</v>
      </c>
      <c r="AH225" s="43">
        <f t="shared" si="59"/>
        <v>12881000</v>
      </c>
      <c r="AI225" s="59">
        <f t="shared" si="62"/>
        <v>1.3995732067730599E-2</v>
      </c>
      <c r="AJ225" s="59">
        <f t="shared" si="60"/>
        <v>1.1841072006987874E-3</v>
      </c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</row>
    <row r="226" spans="1:106" ht="24.95" customHeight="1" outlineLevel="1">
      <c r="A226" s="26">
        <v>38</v>
      </c>
      <c r="B226" s="26"/>
      <c r="C226" s="37" t="s">
        <v>715</v>
      </c>
      <c r="D226" s="68">
        <v>45985</v>
      </c>
      <c r="E226" s="37" t="s">
        <v>314</v>
      </c>
      <c r="F226" s="69" t="s">
        <v>688</v>
      </c>
      <c r="G226" s="33" t="s">
        <v>689</v>
      </c>
      <c r="H226" s="28"/>
      <c r="I226" s="28"/>
      <c r="J226" s="114"/>
      <c r="K226" s="64">
        <v>14822000</v>
      </c>
      <c r="L226" s="27"/>
      <c r="M226" s="48"/>
      <c r="N226" s="48"/>
      <c r="O226" s="48"/>
      <c r="P226" s="27"/>
      <c r="Q226" s="27"/>
      <c r="R226" s="48"/>
      <c r="S226" s="48"/>
      <c r="T226" s="48"/>
      <c r="U226" s="43">
        <f t="shared" si="66"/>
        <v>0</v>
      </c>
      <c r="V226" s="48"/>
      <c r="W226" s="48"/>
      <c r="X226" s="48"/>
      <c r="Y226" s="43">
        <f t="shared" si="67"/>
        <v>0</v>
      </c>
      <c r="Z226" s="48"/>
      <c r="AA226" s="48"/>
      <c r="AB226" s="48"/>
      <c r="AC226" s="43">
        <f t="shared" si="68"/>
        <v>0</v>
      </c>
      <c r="AD226" s="48"/>
      <c r="AE226" s="48"/>
      <c r="AF226" s="64">
        <v>14822000</v>
      </c>
      <c r="AG226" s="43">
        <f t="shared" si="58"/>
        <v>14822000</v>
      </c>
      <c r="AH226" s="43">
        <f t="shared" si="59"/>
        <v>14822000</v>
      </c>
      <c r="AI226" s="59">
        <f t="shared" si="62"/>
        <v>1.6104707763985999E-2</v>
      </c>
      <c r="AJ226" s="59">
        <f t="shared" si="60"/>
        <v>1.3625368316712543E-3</v>
      </c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</row>
    <row r="227" spans="1:106" ht="24.95" customHeight="1" outlineLevel="1">
      <c r="A227" s="26">
        <v>39</v>
      </c>
      <c r="B227" s="26"/>
      <c r="C227" s="37" t="s">
        <v>731</v>
      </c>
      <c r="D227" s="68">
        <v>45985</v>
      </c>
      <c r="E227" s="37" t="s">
        <v>358</v>
      </c>
      <c r="F227" s="69" t="s">
        <v>688</v>
      </c>
      <c r="G227" s="33" t="s">
        <v>689</v>
      </c>
      <c r="H227" s="28"/>
      <c r="I227" s="28"/>
      <c r="J227" s="114"/>
      <c r="K227" s="64">
        <v>15028000</v>
      </c>
      <c r="L227" s="27"/>
      <c r="M227" s="48"/>
      <c r="N227" s="48"/>
      <c r="O227" s="48"/>
      <c r="P227" s="27"/>
      <c r="Q227" s="27"/>
      <c r="R227" s="48"/>
      <c r="S227" s="48"/>
      <c r="T227" s="48"/>
      <c r="U227" s="43">
        <f t="shared" si="66"/>
        <v>0</v>
      </c>
      <c r="V227" s="48"/>
      <c r="W227" s="48"/>
      <c r="X227" s="48"/>
      <c r="Y227" s="43">
        <f t="shared" si="67"/>
        <v>0</v>
      </c>
      <c r="Z227" s="48"/>
      <c r="AA227" s="48"/>
      <c r="AB227" s="48"/>
      <c r="AC227" s="43">
        <f t="shared" si="68"/>
        <v>0</v>
      </c>
      <c r="AD227" s="48"/>
      <c r="AE227" s="48"/>
      <c r="AF227" s="64">
        <v>15028000</v>
      </c>
      <c r="AG227" s="43">
        <f t="shared" si="58"/>
        <v>15028000</v>
      </c>
      <c r="AH227" s="43">
        <f t="shared" si="59"/>
        <v>15028000</v>
      </c>
      <c r="AI227" s="59">
        <f t="shared" si="62"/>
        <v>1.63285351691527E-2</v>
      </c>
      <c r="AJ227" s="59">
        <f t="shared" si="60"/>
        <v>1.3814737219238705E-3</v>
      </c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</row>
    <row r="228" spans="1:106" ht="24.95" customHeight="1" outlineLevel="1">
      <c r="A228" s="26">
        <v>40</v>
      </c>
      <c r="B228" s="26"/>
      <c r="C228" s="37" t="s">
        <v>901</v>
      </c>
      <c r="D228" s="68">
        <v>45985</v>
      </c>
      <c r="E228" s="37" t="s">
        <v>320</v>
      </c>
      <c r="F228" s="69" t="s">
        <v>688</v>
      </c>
      <c r="G228" s="33" t="s">
        <v>689</v>
      </c>
      <c r="H228" s="28"/>
      <c r="I228" s="28"/>
      <c r="J228" s="114"/>
      <c r="K228" s="64">
        <v>15028000</v>
      </c>
      <c r="L228" s="27"/>
      <c r="M228" s="48"/>
      <c r="N228" s="48"/>
      <c r="O228" s="48"/>
      <c r="P228" s="27"/>
      <c r="Q228" s="27"/>
      <c r="R228" s="48"/>
      <c r="S228" s="48"/>
      <c r="T228" s="48"/>
      <c r="U228" s="43">
        <f t="shared" si="66"/>
        <v>0</v>
      </c>
      <c r="V228" s="48"/>
      <c r="W228" s="48"/>
      <c r="X228" s="48"/>
      <c r="Y228" s="43">
        <f t="shared" si="67"/>
        <v>0</v>
      </c>
      <c r="Z228" s="48"/>
      <c r="AA228" s="48"/>
      <c r="AB228" s="48"/>
      <c r="AC228" s="43">
        <f t="shared" si="68"/>
        <v>0</v>
      </c>
      <c r="AD228" s="48"/>
      <c r="AE228" s="48"/>
      <c r="AF228" s="64">
        <v>15028000</v>
      </c>
      <c r="AG228" s="43">
        <f t="shared" si="58"/>
        <v>15028000</v>
      </c>
      <c r="AH228" s="43">
        <f t="shared" si="59"/>
        <v>15028000</v>
      </c>
      <c r="AI228" s="59">
        <f t="shared" si="62"/>
        <v>1.63285351691527E-2</v>
      </c>
      <c r="AJ228" s="59">
        <f t="shared" si="60"/>
        <v>1.3814737219238705E-3</v>
      </c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</row>
    <row r="229" spans="1:106" ht="24.95" customHeight="1" outlineLevel="1">
      <c r="A229" s="26">
        <v>41</v>
      </c>
      <c r="B229" s="26"/>
      <c r="C229" s="37" t="s">
        <v>902</v>
      </c>
      <c r="D229" s="68">
        <v>45985</v>
      </c>
      <c r="E229" s="37" t="s">
        <v>328</v>
      </c>
      <c r="F229" s="69" t="s">
        <v>688</v>
      </c>
      <c r="G229" s="33" t="s">
        <v>689</v>
      </c>
      <c r="H229" s="28"/>
      <c r="I229" s="28"/>
      <c r="J229" s="114"/>
      <c r="K229" s="64">
        <v>12881000</v>
      </c>
      <c r="L229" s="27"/>
      <c r="M229" s="48"/>
      <c r="N229" s="48"/>
      <c r="O229" s="48"/>
      <c r="P229" s="27"/>
      <c r="Q229" s="27"/>
      <c r="R229" s="48"/>
      <c r="S229" s="48"/>
      <c r="T229" s="48"/>
      <c r="U229" s="43">
        <f t="shared" si="66"/>
        <v>0</v>
      </c>
      <c r="V229" s="48"/>
      <c r="W229" s="48"/>
      <c r="X229" s="48"/>
      <c r="Y229" s="43">
        <f t="shared" si="67"/>
        <v>0</v>
      </c>
      <c r="Z229" s="48"/>
      <c r="AA229" s="48"/>
      <c r="AB229" s="48"/>
      <c r="AC229" s="43">
        <f t="shared" si="68"/>
        <v>0</v>
      </c>
      <c r="AD229" s="48"/>
      <c r="AE229" s="48"/>
      <c r="AF229" s="64">
        <v>12881000</v>
      </c>
      <c r="AG229" s="43">
        <f t="shared" si="58"/>
        <v>12881000</v>
      </c>
      <c r="AH229" s="43">
        <f t="shared" si="59"/>
        <v>12881000</v>
      </c>
      <c r="AI229" s="59">
        <f t="shared" si="62"/>
        <v>1.3995732067730599E-2</v>
      </c>
      <c r="AJ229" s="59">
        <f t="shared" si="60"/>
        <v>1.1841072006987874E-3</v>
      </c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</row>
    <row r="230" spans="1:106" ht="24.95" customHeight="1" outlineLevel="1">
      <c r="A230" s="26">
        <v>42</v>
      </c>
      <c r="B230" s="26"/>
      <c r="C230" s="37" t="s">
        <v>903</v>
      </c>
      <c r="D230" s="68">
        <v>45985</v>
      </c>
      <c r="E230" s="37" t="s">
        <v>342</v>
      </c>
      <c r="F230" s="69" t="s">
        <v>688</v>
      </c>
      <c r="G230" s="33" t="s">
        <v>689</v>
      </c>
      <c r="H230" s="28"/>
      <c r="I230" s="28"/>
      <c r="J230" s="114"/>
      <c r="K230" s="64">
        <v>14822000</v>
      </c>
      <c r="L230" s="27"/>
      <c r="M230" s="48"/>
      <c r="N230" s="48"/>
      <c r="O230" s="48"/>
      <c r="P230" s="27"/>
      <c r="Q230" s="27"/>
      <c r="R230" s="48"/>
      <c r="S230" s="48"/>
      <c r="T230" s="48"/>
      <c r="U230" s="43">
        <f t="shared" si="66"/>
        <v>0</v>
      </c>
      <c r="V230" s="48"/>
      <c r="W230" s="48"/>
      <c r="X230" s="48"/>
      <c r="Y230" s="43">
        <f t="shared" si="67"/>
        <v>0</v>
      </c>
      <c r="Z230" s="48"/>
      <c r="AA230" s="48"/>
      <c r="AB230" s="48"/>
      <c r="AC230" s="43">
        <f t="shared" si="68"/>
        <v>0</v>
      </c>
      <c r="AD230" s="48"/>
      <c r="AE230" s="48"/>
      <c r="AF230" s="64">
        <v>14822000</v>
      </c>
      <c r="AG230" s="43">
        <f t="shared" si="58"/>
        <v>14822000</v>
      </c>
      <c r="AH230" s="43">
        <f t="shared" si="59"/>
        <v>14822000</v>
      </c>
      <c r="AI230" s="59">
        <f t="shared" si="62"/>
        <v>1.6104707763985999E-2</v>
      </c>
      <c r="AJ230" s="59">
        <f t="shared" si="60"/>
        <v>1.3625368316712543E-3</v>
      </c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</row>
    <row r="231" spans="1:106" ht="24.95" customHeight="1" outlineLevel="1">
      <c r="A231" s="26">
        <v>43</v>
      </c>
      <c r="B231" s="26"/>
      <c r="C231" s="37" t="s">
        <v>904</v>
      </c>
      <c r="D231" s="68">
        <v>45985</v>
      </c>
      <c r="E231" s="37" t="s">
        <v>364</v>
      </c>
      <c r="F231" s="69" t="s">
        <v>688</v>
      </c>
      <c r="G231" s="33" t="s">
        <v>689</v>
      </c>
      <c r="H231" s="28"/>
      <c r="I231" s="28"/>
      <c r="J231" s="114"/>
      <c r="K231" s="64">
        <v>14822000</v>
      </c>
      <c r="L231" s="27"/>
      <c r="M231" s="48"/>
      <c r="N231" s="48"/>
      <c r="O231" s="48"/>
      <c r="P231" s="27"/>
      <c r="Q231" s="27"/>
      <c r="R231" s="48"/>
      <c r="S231" s="48"/>
      <c r="T231" s="48"/>
      <c r="U231" s="43">
        <f t="shared" si="66"/>
        <v>0</v>
      </c>
      <c r="V231" s="48"/>
      <c r="W231" s="48"/>
      <c r="X231" s="48"/>
      <c r="Y231" s="43">
        <f t="shared" si="67"/>
        <v>0</v>
      </c>
      <c r="Z231" s="48"/>
      <c r="AA231" s="48"/>
      <c r="AB231" s="48"/>
      <c r="AC231" s="43">
        <f t="shared" si="68"/>
        <v>0</v>
      </c>
      <c r="AD231" s="48"/>
      <c r="AE231" s="48"/>
      <c r="AF231" s="64">
        <v>14822000</v>
      </c>
      <c r="AG231" s="43">
        <f t="shared" si="58"/>
        <v>14822000</v>
      </c>
      <c r="AH231" s="43">
        <f t="shared" si="59"/>
        <v>14822000</v>
      </c>
      <c r="AI231" s="59">
        <f t="shared" si="62"/>
        <v>1.6104707763985999E-2</v>
      </c>
      <c r="AJ231" s="59">
        <f t="shared" si="60"/>
        <v>1.3625368316712543E-3</v>
      </c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</row>
    <row r="232" spans="1:106" ht="24.95" customHeight="1" outlineLevel="1">
      <c r="A232" s="26">
        <v>44</v>
      </c>
      <c r="B232" s="26"/>
      <c r="C232" s="37" t="s">
        <v>905</v>
      </c>
      <c r="D232" s="68">
        <v>45971</v>
      </c>
      <c r="E232" s="37" t="s">
        <v>334</v>
      </c>
      <c r="F232" s="69" t="s">
        <v>688</v>
      </c>
      <c r="G232" s="33" t="s">
        <v>689</v>
      </c>
      <c r="H232" s="28"/>
      <c r="I232" s="28"/>
      <c r="J232" s="114"/>
      <c r="K232" s="64">
        <v>12881000</v>
      </c>
      <c r="L232" s="27"/>
      <c r="M232" s="48"/>
      <c r="N232" s="48"/>
      <c r="O232" s="48"/>
      <c r="P232" s="27"/>
      <c r="Q232" s="27"/>
      <c r="R232" s="48"/>
      <c r="S232" s="48"/>
      <c r="T232" s="48"/>
      <c r="U232" s="43">
        <f t="shared" si="66"/>
        <v>0</v>
      </c>
      <c r="V232" s="48"/>
      <c r="W232" s="48"/>
      <c r="X232" s="48"/>
      <c r="Y232" s="43">
        <f t="shared" si="67"/>
        <v>0</v>
      </c>
      <c r="Z232" s="48"/>
      <c r="AA232" s="48"/>
      <c r="AB232" s="48"/>
      <c r="AC232" s="43">
        <f t="shared" si="68"/>
        <v>0</v>
      </c>
      <c r="AD232" s="48"/>
      <c r="AE232" s="48"/>
      <c r="AF232" s="64">
        <v>12881000</v>
      </c>
      <c r="AG232" s="43">
        <f t="shared" si="58"/>
        <v>12881000</v>
      </c>
      <c r="AH232" s="43">
        <f t="shared" si="59"/>
        <v>12881000</v>
      </c>
      <c r="AI232" s="59">
        <f t="shared" si="62"/>
        <v>1.3995732067730599E-2</v>
      </c>
      <c r="AJ232" s="59">
        <f t="shared" si="60"/>
        <v>1.1841072006987874E-3</v>
      </c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</row>
    <row r="233" spans="1:106" ht="24.95" customHeight="1" outlineLevel="1">
      <c r="A233" s="26">
        <v>45</v>
      </c>
      <c r="B233" s="26"/>
      <c r="C233" s="37" t="s">
        <v>906</v>
      </c>
      <c r="D233" s="68">
        <v>45971</v>
      </c>
      <c r="E233" s="37" t="s">
        <v>366</v>
      </c>
      <c r="F233" s="69" t="s">
        <v>688</v>
      </c>
      <c r="G233" s="33" t="s">
        <v>689</v>
      </c>
      <c r="H233" s="28"/>
      <c r="I233" s="28"/>
      <c r="J233" s="114"/>
      <c r="K233" s="64">
        <v>15352000</v>
      </c>
      <c r="L233" s="27"/>
      <c r="M233" s="48"/>
      <c r="N233" s="48"/>
      <c r="O233" s="48"/>
      <c r="P233" s="27"/>
      <c r="Q233" s="27"/>
      <c r="R233" s="48"/>
      <c r="S233" s="48"/>
      <c r="T233" s="48"/>
      <c r="U233" s="43">
        <f t="shared" si="66"/>
        <v>0</v>
      </c>
      <c r="V233" s="48"/>
      <c r="W233" s="48"/>
      <c r="X233" s="48"/>
      <c r="Y233" s="43">
        <f t="shared" si="67"/>
        <v>0</v>
      </c>
      <c r="Z233" s="48"/>
      <c r="AA233" s="48"/>
      <c r="AB233" s="48"/>
      <c r="AC233" s="43">
        <f t="shared" si="68"/>
        <v>0</v>
      </c>
      <c r="AD233" s="48"/>
      <c r="AE233" s="48"/>
      <c r="AF233" s="64">
        <v>15352000</v>
      </c>
      <c r="AG233" s="43">
        <f t="shared" si="58"/>
        <v>15352000</v>
      </c>
      <c r="AH233" s="43">
        <f t="shared" si="59"/>
        <v>15352000</v>
      </c>
      <c r="AI233" s="59">
        <f t="shared" si="62"/>
        <v>1.66805743889295E-2</v>
      </c>
      <c r="AJ233" s="59">
        <f t="shared" si="60"/>
        <v>1.4112579570784709E-3</v>
      </c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</row>
    <row r="234" spans="1:106" ht="24.95" customHeight="1" outlineLevel="1">
      <c r="A234" s="26">
        <v>46</v>
      </c>
      <c r="B234" s="26"/>
      <c r="C234" s="37" t="s">
        <v>907</v>
      </c>
      <c r="D234" s="68">
        <v>45971</v>
      </c>
      <c r="E234" s="37" t="s">
        <v>350</v>
      </c>
      <c r="F234" s="69" t="s">
        <v>688</v>
      </c>
      <c r="G234" s="33" t="s">
        <v>689</v>
      </c>
      <c r="H234" s="28"/>
      <c r="I234" s="28"/>
      <c r="J234" s="114"/>
      <c r="K234" s="64">
        <v>12881000</v>
      </c>
      <c r="L234" s="27"/>
      <c r="M234" s="48"/>
      <c r="N234" s="48"/>
      <c r="O234" s="48"/>
      <c r="P234" s="27"/>
      <c r="Q234" s="27"/>
      <c r="R234" s="48"/>
      <c r="S234" s="48"/>
      <c r="T234" s="48"/>
      <c r="U234" s="43">
        <f t="shared" si="66"/>
        <v>0</v>
      </c>
      <c r="V234" s="48"/>
      <c r="W234" s="48"/>
      <c r="X234" s="48"/>
      <c r="Y234" s="43">
        <f t="shared" si="67"/>
        <v>0</v>
      </c>
      <c r="Z234" s="48"/>
      <c r="AA234" s="48"/>
      <c r="AB234" s="48"/>
      <c r="AC234" s="43">
        <f t="shared" si="68"/>
        <v>0</v>
      </c>
      <c r="AD234" s="48"/>
      <c r="AE234" s="48"/>
      <c r="AF234" s="64">
        <v>12881000</v>
      </c>
      <c r="AG234" s="43">
        <f t="shared" si="58"/>
        <v>12881000</v>
      </c>
      <c r="AH234" s="43">
        <f t="shared" si="59"/>
        <v>12881000</v>
      </c>
      <c r="AI234" s="59">
        <f t="shared" si="62"/>
        <v>1.3995732067730599E-2</v>
      </c>
      <c r="AJ234" s="59">
        <f t="shared" si="60"/>
        <v>1.1841072006987874E-3</v>
      </c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</row>
    <row r="235" spans="1:106" ht="24.95" customHeight="1" outlineLevel="1">
      <c r="A235" s="26">
        <v>47</v>
      </c>
      <c r="B235" s="26"/>
      <c r="C235" s="37" t="s">
        <v>908</v>
      </c>
      <c r="D235" s="68">
        <v>45971</v>
      </c>
      <c r="E235" s="37" t="s">
        <v>316</v>
      </c>
      <c r="F235" s="69" t="s">
        <v>688</v>
      </c>
      <c r="G235" s="33" t="s">
        <v>689</v>
      </c>
      <c r="H235" s="28"/>
      <c r="I235" s="28"/>
      <c r="J235" s="114"/>
      <c r="K235" s="64">
        <v>15028000</v>
      </c>
      <c r="L235" s="27"/>
      <c r="M235" s="48"/>
      <c r="N235" s="48"/>
      <c r="O235" s="48"/>
      <c r="P235" s="27"/>
      <c r="Q235" s="27"/>
      <c r="R235" s="48"/>
      <c r="S235" s="48"/>
      <c r="T235" s="48"/>
      <c r="U235" s="43">
        <f t="shared" si="66"/>
        <v>0</v>
      </c>
      <c r="V235" s="48"/>
      <c r="W235" s="48"/>
      <c r="X235" s="48"/>
      <c r="Y235" s="43">
        <f t="shared" si="67"/>
        <v>0</v>
      </c>
      <c r="Z235" s="48"/>
      <c r="AA235" s="48"/>
      <c r="AB235" s="48"/>
      <c r="AC235" s="43">
        <f t="shared" si="68"/>
        <v>0</v>
      </c>
      <c r="AD235" s="48"/>
      <c r="AE235" s="48"/>
      <c r="AF235" s="64">
        <v>15028000</v>
      </c>
      <c r="AG235" s="43">
        <f t="shared" si="58"/>
        <v>15028000</v>
      </c>
      <c r="AH235" s="43">
        <f t="shared" si="59"/>
        <v>15028000</v>
      </c>
      <c r="AI235" s="59">
        <f t="shared" si="62"/>
        <v>1.63285351691527E-2</v>
      </c>
      <c r="AJ235" s="59">
        <f t="shared" si="60"/>
        <v>1.3814737219238705E-3</v>
      </c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</row>
    <row r="236" spans="1:106" ht="24.95" customHeight="1" outlineLevel="1">
      <c r="A236" s="26">
        <v>48</v>
      </c>
      <c r="B236" s="26"/>
      <c r="C236" s="37" t="s">
        <v>909</v>
      </c>
      <c r="D236" s="68">
        <v>45971</v>
      </c>
      <c r="E236" s="37" t="s">
        <v>348</v>
      </c>
      <c r="F236" s="69" t="s">
        <v>688</v>
      </c>
      <c r="G236" s="33" t="s">
        <v>689</v>
      </c>
      <c r="H236" s="28"/>
      <c r="I236" s="28"/>
      <c r="J236" s="114"/>
      <c r="K236" s="64">
        <v>15028000</v>
      </c>
      <c r="L236" s="27"/>
      <c r="M236" s="48"/>
      <c r="N236" s="48"/>
      <c r="O236" s="48"/>
      <c r="P236" s="27"/>
      <c r="Q236" s="27"/>
      <c r="R236" s="48"/>
      <c r="S236" s="48"/>
      <c r="T236" s="48"/>
      <c r="U236" s="43">
        <f t="shared" si="66"/>
        <v>0</v>
      </c>
      <c r="V236" s="48"/>
      <c r="W236" s="48"/>
      <c r="X236" s="48"/>
      <c r="Y236" s="43">
        <f t="shared" si="67"/>
        <v>0</v>
      </c>
      <c r="Z236" s="48"/>
      <c r="AA236" s="48"/>
      <c r="AB236" s="48"/>
      <c r="AC236" s="43">
        <f t="shared" si="68"/>
        <v>0</v>
      </c>
      <c r="AD236" s="48"/>
      <c r="AE236" s="48"/>
      <c r="AF236" s="64">
        <v>15028000</v>
      </c>
      <c r="AG236" s="43">
        <f t="shared" si="58"/>
        <v>15028000</v>
      </c>
      <c r="AH236" s="43">
        <f t="shared" si="59"/>
        <v>15028000</v>
      </c>
      <c r="AI236" s="59">
        <f t="shared" si="62"/>
        <v>1.63285351691527E-2</v>
      </c>
      <c r="AJ236" s="59">
        <f t="shared" si="60"/>
        <v>1.3814737219238705E-3</v>
      </c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</row>
    <row r="237" spans="1:106" ht="24.95" customHeight="1" outlineLevel="1">
      <c r="A237" s="26">
        <v>49</v>
      </c>
      <c r="B237" s="26"/>
      <c r="C237" s="37" t="s">
        <v>910</v>
      </c>
      <c r="D237" s="68">
        <v>45971</v>
      </c>
      <c r="E237" s="37" t="s">
        <v>362</v>
      </c>
      <c r="F237" s="69" t="s">
        <v>688</v>
      </c>
      <c r="G237" s="33" t="s">
        <v>689</v>
      </c>
      <c r="H237" s="28"/>
      <c r="I237" s="28"/>
      <c r="J237" s="114"/>
      <c r="K237" s="64">
        <v>12881000</v>
      </c>
      <c r="L237" s="27"/>
      <c r="M237" s="48"/>
      <c r="N237" s="48"/>
      <c r="O237" s="48"/>
      <c r="P237" s="27"/>
      <c r="Q237" s="27"/>
      <c r="R237" s="48"/>
      <c r="S237" s="48"/>
      <c r="T237" s="48"/>
      <c r="U237" s="43">
        <f t="shared" si="66"/>
        <v>0</v>
      </c>
      <c r="V237" s="48"/>
      <c r="W237" s="48"/>
      <c r="X237" s="48"/>
      <c r="Y237" s="43">
        <f t="shared" si="67"/>
        <v>0</v>
      </c>
      <c r="Z237" s="48"/>
      <c r="AA237" s="48"/>
      <c r="AB237" s="48"/>
      <c r="AC237" s="43">
        <f t="shared" si="68"/>
        <v>0</v>
      </c>
      <c r="AD237" s="48"/>
      <c r="AE237" s="48"/>
      <c r="AF237" s="64">
        <v>12881000</v>
      </c>
      <c r="AG237" s="43">
        <f t="shared" si="58"/>
        <v>12881000</v>
      </c>
      <c r="AH237" s="43">
        <f t="shared" si="59"/>
        <v>12881000</v>
      </c>
      <c r="AI237" s="59">
        <f t="shared" si="62"/>
        <v>1.3995732067730599E-2</v>
      </c>
      <c r="AJ237" s="59">
        <f t="shared" si="60"/>
        <v>1.1841072006987874E-3</v>
      </c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</row>
    <row r="238" spans="1:106" ht="24.95" customHeight="1" outlineLevel="1">
      <c r="A238" s="26">
        <v>50</v>
      </c>
      <c r="B238" s="26"/>
      <c r="C238" s="37" t="s">
        <v>911</v>
      </c>
      <c r="D238" s="68">
        <v>45971</v>
      </c>
      <c r="E238" s="37" t="s">
        <v>346</v>
      </c>
      <c r="F238" s="69" t="s">
        <v>688</v>
      </c>
      <c r="G238" s="33" t="s">
        <v>689</v>
      </c>
      <c r="H238" s="28"/>
      <c r="I238" s="28"/>
      <c r="J238" s="114"/>
      <c r="K238" s="64">
        <v>30349000</v>
      </c>
      <c r="L238" s="27"/>
      <c r="M238" s="48"/>
      <c r="N238" s="48"/>
      <c r="O238" s="48"/>
      <c r="P238" s="27"/>
      <c r="Q238" s="27"/>
      <c r="R238" s="48"/>
      <c r="S238" s="48"/>
      <c r="T238" s="48"/>
      <c r="U238" s="43">
        <f t="shared" si="66"/>
        <v>0</v>
      </c>
      <c r="V238" s="48"/>
      <c r="W238" s="48"/>
      <c r="X238" s="48"/>
      <c r="Y238" s="43">
        <f t="shared" si="67"/>
        <v>0</v>
      </c>
      <c r="Z238" s="48"/>
      <c r="AA238" s="48"/>
      <c r="AB238" s="48"/>
      <c r="AC238" s="43">
        <f t="shared" si="68"/>
        <v>0</v>
      </c>
      <c r="AD238" s="48"/>
      <c r="AE238" s="48"/>
      <c r="AF238" s="64">
        <v>30349000</v>
      </c>
      <c r="AG238" s="43">
        <f t="shared" si="58"/>
        <v>30349000</v>
      </c>
      <c r="AH238" s="43">
        <f t="shared" si="59"/>
        <v>30349000</v>
      </c>
      <c r="AI238" s="59">
        <f t="shared" si="62"/>
        <v>3.2975426793226903E-2</v>
      </c>
      <c r="AJ238" s="59">
        <f t="shared" si="60"/>
        <v>2.789881952799278E-3</v>
      </c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</row>
    <row r="239" spans="1:106" ht="24.95" customHeight="1" outlineLevel="1">
      <c r="A239" s="26">
        <v>51</v>
      </c>
      <c r="B239" s="26"/>
      <c r="C239" s="37" t="s">
        <v>912</v>
      </c>
      <c r="D239" s="68">
        <v>45971</v>
      </c>
      <c r="E239" s="37" t="s">
        <v>884</v>
      </c>
      <c r="F239" s="69" t="s">
        <v>688</v>
      </c>
      <c r="G239" s="33" t="s">
        <v>689</v>
      </c>
      <c r="H239" s="28"/>
      <c r="I239" s="28"/>
      <c r="J239" s="114"/>
      <c r="K239" s="64">
        <v>30349000</v>
      </c>
      <c r="L239" s="27"/>
      <c r="M239" s="48"/>
      <c r="N239" s="48"/>
      <c r="O239" s="48"/>
      <c r="P239" s="27"/>
      <c r="Q239" s="27"/>
      <c r="R239" s="48"/>
      <c r="S239" s="48"/>
      <c r="T239" s="48"/>
      <c r="U239" s="43">
        <f t="shared" si="66"/>
        <v>0</v>
      </c>
      <c r="V239" s="48"/>
      <c r="W239" s="48"/>
      <c r="X239" s="48"/>
      <c r="Y239" s="43">
        <f t="shared" si="67"/>
        <v>0</v>
      </c>
      <c r="Z239" s="48"/>
      <c r="AA239" s="48"/>
      <c r="AB239" s="48"/>
      <c r="AC239" s="43">
        <f t="shared" si="68"/>
        <v>0</v>
      </c>
      <c r="AD239" s="48"/>
      <c r="AE239" s="48"/>
      <c r="AF239" s="64">
        <v>30349000</v>
      </c>
      <c r="AG239" s="43">
        <f t="shared" si="58"/>
        <v>30349000</v>
      </c>
      <c r="AH239" s="43">
        <f t="shared" si="59"/>
        <v>30349000</v>
      </c>
      <c r="AI239" s="59">
        <f t="shared" si="62"/>
        <v>3.2975426793226903E-2</v>
      </c>
      <c r="AJ239" s="59">
        <f t="shared" si="60"/>
        <v>2.789881952799278E-3</v>
      </c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</row>
    <row r="240" spans="1:106" ht="24.95" customHeight="1" outlineLevel="1">
      <c r="A240" s="26">
        <v>52</v>
      </c>
      <c r="B240" s="26"/>
      <c r="C240" s="37" t="s">
        <v>913</v>
      </c>
      <c r="D240" s="68">
        <v>45971</v>
      </c>
      <c r="E240" s="37" t="s">
        <v>356</v>
      </c>
      <c r="F240" s="69" t="s">
        <v>688</v>
      </c>
      <c r="G240" s="33" t="s">
        <v>689</v>
      </c>
      <c r="H240" s="28"/>
      <c r="I240" s="28"/>
      <c r="J240" s="114"/>
      <c r="K240" s="64">
        <v>15028000</v>
      </c>
      <c r="L240" s="27"/>
      <c r="M240" s="48"/>
      <c r="N240" s="48"/>
      <c r="O240" s="48"/>
      <c r="P240" s="27"/>
      <c r="Q240" s="27"/>
      <c r="R240" s="48"/>
      <c r="S240" s="48"/>
      <c r="T240" s="48"/>
      <c r="U240" s="43">
        <f t="shared" si="66"/>
        <v>0</v>
      </c>
      <c r="V240" s="48"/>
      <c r="W240" s="48"/>
      <c r="X240" s="48"/>
      <c r="Y240" s="43">
        <f t="shared" si="67"/>
        <v>0</v>
      </c>
      <c r="Z240" s="48"/>
      <c r="AA240" s="48"/>
      <c r="AB240" s="48"/>
      <c r="AC240" s="43">
        <f t="shared" si="68"/>
        <v>0</v>
      </c>
      <c r="AD240" s="48"/>
      <c r="AE240" s="48"/>
      <c r="AF240" s="64">
        <v>15028000</v>
      </c>
      <c r="AG240" s="43">
        <f t="shared" si="58"/>
        <v>15028000</v>
      </c>
      <c r="AH240" s="43">
        <f t="shared" si="59"/>
        <v>15028000</v>
      </c>
      <c r="AI240" s="59">
        <f t="shared" si="62"/>
        <v>1.63285351691527E-2</v>
      </c>
      <c r="AJ240" s="59">
        <f t="shared" si="60"/>
        <v>1.3814737219238705E-3</v>
      </c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</row>
    <row r="241" spans="1:106" ht="24.95" customHeight="1" outlineLevel="1">
      <c r="A241" s="26">
        <v>53</v>
      </c>
      <c r="B241" s="26"/>
      <c r="C241" s="37" t="s">
        <v>914</v>
      </c>
      <c r="D241" s="68">
        <v>45971</v>
      </c>
      <c r="E241" s="37" t="s">
        <v>340</v>
      </c>
      <c r="F241" s="69" t="s">
        <v>688</v>
      </c>
      <c r="G241" s="33" t="s">
        <v>689</v>
      </c>
      <c r="H241" s="28"/>
      <c r="I241" s="28"/>
      <c r="J241" s="114"/>
      <c r="K241" s="64">
        <v>15028000</v>
      </c>
      <c r="L241" s="27"/>
      <c r="M241" s="48"/>
      <c r="N241" s="48"/>
      <c r="O241" s="48"/>
      <c r="P241" s="27"/>
      <c r="Q241" s="27"/>
      <c r="R241" s="48"/>
      <c r="S241" s="48"/>
      <c r="T241" s="48"/>
      <c r="U241" s="43">
        <f t="shared" si="66"/>
        <v>0</v>
      </c>
      <c r="V241" s="48"/>
      <c r="W241" s="48"/>
      <c r="X241" s="48"/>
      <c r="Y241" s="43">
        <f t="shared" si="67"/>
        <v>0</v>
      </c>
      <c r="Z241" s="48"/>
      <c r="AA241" s="48"/>
      <c r="AB241" s="48"/>
      <c r="AC241" s="43">
        <f t="shared" si="68"/>
        <v>0</v>
      </c>
      <c r="AD241" s="48"/>
      <c r="AE241" s="48"/>
      <c r="AF241" s="64">
        <v>15028000</v>
      </c>
      <c r="AG241" s="43">
        <f t="shared" si="58"/>
        <v>15028000</v>
      </c>
      <c r="AH241" s="43">
        <f t="shared" si="59"/>
        <v>15028000</v>
      </c>
      <c r="AI241" s="59">
        <f t="shared" si="62"/>
        <v>1.63285351691527E-2</v>
      </c>
      <c r="AJ241" s="59">
        <f t="shared" si="60"/>
        <v>1.3814737219238705E-3</v>
      </c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</row>
    <row r="242" spans="1:106" ht="24.95" customHeight="1" outlineLevel="1">
      <c r="A242" s="26">
        <v>54</v>
      </c>
      <c r="B242" s="26"/>
      <c r="C242" s="37" t="s">
        <v>915</v>
      </c>
      <c r="D242" s="68">
        <v>45971</v>
      </c>
      <c r="E242" s="37" t="s">
        <v>344</v>
      </c>
      <c r="F242" s="69" t="s">
        <v>688</v>
      </c>
      <c r="G242" s="33" t="s">
        <v>689</v>
      </c>
      <c r="H242" s="28"/>
      <c r="I242" s="28"/>
      <c r="J242" s="114"/>
      <c r="K242" s="64">
        <v>14822000</v>
      </c>
      <c r="L242" s="27"/>
      <c r="M242" s="48"/>
      <c r="N242" s="48"/>
      <c r="O242" s="48"/>
      <c r="P242" s="27"/>
      <c r="Q242" s="27"/>
      <c r="R242" s="48"/>
      <c r="S242" s="48"/>
      <c r="T242" s="48"/>
      <c r="U242" s="43">
        <f t="shared" si="66"/>
        <v>0</v>
      </c>
      <c r="V242" s="48"/>
      <c r="W242" s="48"/>
      <c r="X242" s="48"/>
      <c r="Y242" s="43">
        <f t="shared" si="67"/>
        <v>0</v>
      </c>
      <c r="Z242" s="48"/>
      <c r="AA242" s="48"/>
      <c r="AB242" s="48"/>
      <c r="AC242" s="43">
        <f t="shared" si="68"/>
        <v>0</v>
      </c>
      <c r="AD242" s="48"/>
      <c r="AE242" s="48"/>
      <c r="AF242" s="64">
        <v>14822000</v>
      </c>
      <c r="AG242" s="43">
        <f t="shared" si="58"/>
        <v>14822000</v>
      </c>
      <c r="AH242" s="43">
        <f t="shared" si="59"/>
        <v>14822000</v>
      </c>
      <c r="AI242" s="59">
        <f t="shared" si="62"/>
        <v>1.6104707763985999E-2</v>
      </c>
      <c r="AJ242" s="59">
        <f t="shared" si="60"/>
        <v>1.3625368316712543E-3</v>
      </c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</row>
    <row r="243" spans="1:106" ht="24.95" customHeight="1" outlineLevel="1">
      <c r="A243" s="26">
        <v>55</v>
      </c>
      <c r="B243" s="26"/>
      <c r="C243" s="37" t="s">
        <v>916</v>
      </c>
      <c r="D243" s="68">
        <v>45971</v>
      </c>
      <c r="E243" s="37" t="s">
        <v>338</v>
      </c>
      <c r="F243" s="69" t="s">
        <v>688</v>
      </c>
      <c r="G243" s="33" t="s">
        <v>689</v>
      </c>
      <c r="H243" s="28"/>
      <c r="I243" s="28"/>
      <c r="J243" s="114"/>
      <c r="K243" s="64">
        <v>12881000</v>
      </c>
      <c r="L243" s="27"/>
      <c r="M243" s="48"/>
      <c r="N243" s="48"/>
      <c r="O243" s="48"/>
      <c r="P243" s="27"/>
      <c r="Q243" s="27"/>
      <c r="R243" s="48"/>
      <c r="S243" s="48"/>
      <c r="T243" s="48"/>
      <c r="U243" s="43">
        <f t="shared" si="66"/>
        <v>0</v>
      </c>
      <c r="V243" s="48"/>
      <c r="W243" s="48"/>
      <c r="X243" s="48"/>
      <c r="Y243" s="43">
        <f t="shared" si="67"/>
        <v>0</v>
      </c>
      <c r="Z243" s="48"/>
      <c r="AA243" s="48"/>
      <c r="AB243" s="48"/>
      <c r="AC243" s="43">
        <f t="shared" si="68"/>
        <v>0</v>
      </c>
      <c r="AD243" s="48"/>
      <c r="AE243" s="48"/>
      <c r="AF243" s="64">
        <v>12881000</v>
      </c>
      <c r="AG243" s="43">
        <f t="shared" si="58"/>
        <v>12881000</v>
      </c>
      <c r="AH243" s="43">
        <f t="shared" si="59"/>
        <v>12881000</v>
      </c>
      <c r="AI243" s="59">
        <f t="shared" si="62"/>
        <v>1.3995732067730599E-2</v>
      </c>
      <c r="AJ243" s="59">
        <f t="shared" si="60"/>
        <v>1.1841072006987874E-3</v>
      </c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</row>
    <row r="244" spans="1:106" ht="24.95" customHeight="1" outlineLevel="1">
      <c r="A244" s="26">
        <v>56</v>
      </c>
      <c r="B244" s="26"/>
      <c r="C244" s="37" t="s">
        <v>917</v>
      </c>
      <c r="D244" s="68">
        <v>45971</v>
      </c>
      <c r="E244" s="37" t="s">
        <v>336</v>
      </c>
      <c r="F244" s="69" t="s">
        <v>688</v>
      </c>
      <c r="G244" s="33" t="s">
        <v>689</v>
      </c>
      <c r="H244" s="28"/>
      <c r="I244" s="28"/>
      <c r="J244" s="114"/>
      <c r="K244" s="64">
        <v>12881000</v>
      </c>
      <c r="L244" s="27"/>
      <c r="M244" s="48"/>
      <c r="N244" s="48"/>
      <c r="O244" s="48"/>
      <c r="P244" s="27"/>
      <c r="Q244" s="27"/>
      <c r="R244" s="48"/>
      <c r="S244" s="48"/>
      <c r="T244" s="48"/>
      <c r="U244" s="43">
        <f t="shared" si="66"/>
        <v>0</v>
      </c>
      <c r="V244" s="48"/>
      <c r="W244" s="48"/>
      <c r="X244" s="48"/>
      <c r="Y244" s="43">
        <f t="shared" si="67"/>
        <v>0</v>
      </c>
      <c r="Z244" s="48"/>
      <c r="AA244" s="48"/>
      <c r="AB244" s="48"/>
      <c r="AC244" s="43">
        <f t="shared" si="68"/>
        <v>0</v>
      </c>
      <c r="AD244" s="48"/>
      <c r="AE244" s="48"/>
      <c r="AF244" s="64">
        <v>12881000</v>
      </c>
      <c r="AG244" s="43">
        <f t="shared" si="58"/>
        <v>12881000</v>
      </c>
      <c r="AH244" s="43">
        <f t="shared" si="59"/>
        <v>12881000</v>
      </c>
      <c r="AI244" s="59">
        <f t="shared" si="62"/>
        <v>1.3995732067730599E-2</v>
      </c>
      <c r="AJ244" s="59">
        <f t="shared" si="60"/>
        <v>1.1841072006987874E-3</v>
      </c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</row>
    <row r="245" spans="1:106" ht="24.95" customHeight="1" outlineLevel="1">
      <c r="A245" s="26">
        <v>57</v>
      </c>
      <c r="B245" s="26"/>
      <c r="C245" s="37" t="s">
        <v>918</v>
      </c>
      <c r="D245" s="68">
        <v>45971</v>
      </c>
      <c r="E245" s="37" t="s">
        <v>330</v>
      </c>
      <c r="F245" s="69" t="s">
        <v>688</v>
      </c>
      <c r="G245" s="33" t="s">
        <v>689</v>
      </c>
      <c r="H245" s="28"/>
      <c r="I245" s="28"/>
      <c r="J245" s="114"/>
      <c r="K245" s="64">
        <v>12881000</v>
      </c>
      <c r="L245" s="27"/>
      <c r="M245" s="48"/>
      <c r="N245" s="48"/>
      <c r="O245" s="48"/>
      <c r="P245" s="27"/>
      <c r="Q245" s="27"/>
      <c r="R245" s="48"/>
      <c r="S245" s="48"/>
      <c r="T245" s="48"/>
      <c r="U245" s="43">
        <f t="shared" si="66"/>
        <v>0</v>
      </c>
      <c r="V245" s="48"/>
      <c r="W245" s="48"/>
      <c r="X245" s="48"/>
      <c r="Y245" s="43">
        <f t="shared" si="67"/>
        <v>0</v>
      </c>
      <c r="Z245" s="48"/>
      <c r="AA245" s="48"/>
      <c r="AB245" s="48"/>
      <c r="AC245" s="43">
        <f t="shared" si="68"/>
        <v>0</v>
      </c>
      <c r="AD245" s="48"/>
      <c r="AE245" s="48"/>
      <c r="AF245" s="64">
        <v>12881000</v>
      </c>
      <c r="AG245" s="43">
        <f t="shared" si="58"/>
        <v>12881000</v>
      </c>
      <c r="AH245" s="43">
        <f t="shared" si="59"/>
        <v>12881000</v>
      </c>
      <c r="AI245" s="59">
        <f t="shared" si="62"/>
        <v>1.3995732067730599E-2</v>
      </c>
      <c r="AJ245" s="59">
        <f t="shared" si="60"/>
        <v>1.1841072006987874E-3</v>
      </c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</row>
    <row r="246" spans="1:106" ht="24.95" customHeight="1" outlineLevel="1">
      <c r="A246" s="26">
        <v>58</v>
      </c>
      <c r="B246" s="26"/>
      <c r="C246" s="37" t="s">
        <v>919</v>
      </c>
      <c r="D246" s="68">
        <v>45971</v>
      </c>
      <c r="E246" s="37" t="s">
        <v>368</v>
      </c>
      <c r="F246" s="69" t="s">
        <v>688</v>
      </c>
      <c r="G246" s="33" t="s">
        <v>689</v>
      </c>
      <c r="H246" s="28"/>
      <c r="I246" s="28"/>
      <c r="J246" s="114"/>
      <c r="K246" s="64">
        <v>15028000</v>
      </c>
      <c r="L246" s="27"/>
      <c r="M246" s="48"/>
      <c r="N246" s="48"/>
      <c r="O246" s="48"/>
      <c r="P246" s="27"/>
      <c r="Q246" s="27"/>
      <c r="R246" s="48"/>
      <c r="S246" s="48"/>
      <c r="T246" s="48"/>
      <c r="U246" s="43">
        <f t="shared" si="66"/>
        <v>0</v>
      </c>
      <c r="V246" s="48"/>
      <c r="W246" s="48"/>
      <c r="X246" s="48"/>
      <c r="Y246" s="43">
        <f t="shared" si="67"/>
        <v>0</v>
      </c>
      <c r="Z246" s="48"/>
      <c r="AA246" s="48"/>
      <c r="AB246" s="48"/>
      <c r="AC246" s="43">
        <f t="shared" si="68"/>
        <v>0</v>
      </c>
      <c r="AD246" s="48"/>
      <c r="AE246" s="48"/>
      <c r="AF246" s="64">
        <v>15028000</v>
      </c>
      <c r="AG246" s="43">
        <f t="shared" si="58"/>
        <v>15028000</v>
      </c>
      <c r="AH246" s="43">
        <f t="shared" si="59"/>
        <v>15028000</v>
      </c>
      <c r="AI246" s="59">
        <f t="shared" si="62"/>
        <v>1.63285351691527E-2</v>
      </c>
      <c r="AJ246" s="59">
        <f t="shared" si="60"/>
        <v>1.3814737219238705E-3</v>
      </c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</row>
    <row r="247" spans="1:106" ht="24.95" customHeight="1" outlineLevel="1">
      <c r="A247" s="26">
        <v>59</v>
      </c>
      <c r="B247" s="26"/>
      <c r="C247" s="37" t="s">
        <v>920</v>
      </c>
      <c r="D247" s="68">
        <v>45971</v>
      </c>
      <c r="E247" s="37" t="s">
        <v>865</v>
      </c>
      <c r="F247" s="69" t="s">
        <v>688</v>
      </c>
      <c r="G247" s="33" t="s">
        <v>689</v>
      </c>
      <c r="H247" s="28"/>
      <c r="I247" s="28"/>
      <c r="J247" s="114"/>
      <c r="K247" s="64">
        <v>12881000</v>
      </c>
      <c r="L247" s="27"/>
      <c r="M247" s="48"/>
      <c r="N247" s="48"/>
      <c r="O247" s="48"/>
      <c r="P247" s="27"/>
      <c r="Q247" s="27"/>
      <c r="R247" s="48"/>
      <c r="S247" s="48"/>
      <c r="T247" s="48"/>
      <c r="U247" s="43">
        <f t="shared" si="66"/>
        <v>0</v>
      </c>
      <c r="V247" s="48"/>
      <c r="W247" s="48"/>
      <c r="X247" s="48"/>
      <c r="Y247" s="43">
        <f t="shared" si="67"/>
        <v>0</v>
      </c>
      <c r="Z247" s="48"/>
      <c r="AA247" s="48"/>
      <c r="AB247" s="48"/>
      <c r="AC247" s="43">
        <f t="shared" si="68"/>
        <v>0</v>
      </c>
      <c r="AD247" s="48"/>
      <c r="AE247" s="48"/>
      <c r="AF247" s="64">
        <v>12881000</v>
      </c>
      <c r="AG247" s="43">
        <f t="shared" si="58"/>
        <v>12881000</v>
      </c>
      <c r="AH247" s="43">
        <f t="shared" si="59"/>
        <v>12881000</v>
      </c>
      <c r="AI247" s="59">
        <f t="shared" si="62"/>
        <v>1.3995732067730599E-2</v>
      </c>
      <c r="AJ247" s="59">
        <f t="shared" si="60"/>
        <v>1.1841072006987874E-3</v>
      </c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</row>
    <row r="248" spans="1:106" ht="24.95" customHeight="1" outlineLevel="1">
      <c r="A248" s="26">
        <v>60</v>
      </c>
      <c r="B248" s="26"/>
      <c r="C248" s="37" t="s">
        <v>921</v>
      </c>
      <c r="D248" s="68">
        <v>45971</v>
      </c>
      <c r="E248" s="37" t="s">
        <v>360</v>
      </c>
      <c r="F248" s="69" t="s">
        <v>688</v>
      </c>
      <c r="G248" s="33" t="s">
        <v>689</v>
      </c>
      <c r="H248" s="28"/>
      <c r="I248" s="28"/>
      <c r="J248" s="114"/>
      <c r="K248" s="64">
        <v>12881000</v>
      </c>
      <c r="L248" s="27"/>
      <c r="M248" s="48"/>
      <c r="N248" s="48"/>
      <c r="O248" s="48"/>
      <c r="P248" s="27"/>
      <c r="Q248" s="27"/>
      <c r="R248" s="48"/>
      <c r="S248" s="48"/>
      <c r="T248" s="48"/>
      <c r="U248" s="43">
        <f t="shared" si="66"/>
        <v>0</v>
      </c>
      <c r="V248" s="48"/>
      <c r="W248" s="48"/>
      <c r="X248" s="48"/>
      <c r="Y248" s="43">
        <f t="shared" si="67"/>
        <v>0</v>
      </c>
      <c r="Z248" s="48"/>
      <c r="AA248" s="48"/>
      <c r="AB248" s="48"/>
      <c r="AC248" s="43">
        <f t="shared" si="68"/>
        <v>0</v>
      </c>
      <c r="AD248" s="48"/>
      <c r="AE248" s="48"/>
      <c r="AF248" s="64">
        <v>12881000</v>
      </c>
      <c r="AG248" s="43">
        <f t="shared" si="58"/>
        <v>12881000</v>
      </c>
      <c r="AH248" s="43">
        <f t="shared" si="59"/>
        <v>12881000</v>
      </c>
      <c r="AI248" s="59">
        <f t="shared" si="62"/>
        <v>1.3995732067730599E-2</v>
      </c>
      <c r="AJ248" s="59">
        <f t="shared" si="60"/>
        <v>1.1841072006987874E-3</v>
      </c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</row>
    <row r="249" spans="1:106" s="19" customFormat="1" ht="24.95" customHeight="1">
      <c r="A249" s="117" t="s">
        <v>60</v>
      </c>
      <c r="B249" s="117"/>
      <c r="C249" s="117"/>
      <c r="D249" s="117"/>
      <c r="E249" s="117"/>
      <c r="F249" s="117"/>
      <c r="G249" s="117"/>
      <c r="H249" s="117"/>
      <c r="I249" s="117"/>
      <c r="J249" s="49">
        <f>J188</f>
        <v>920352000</v>
      </c>
      <c r="K249" s="49">
        <f>SUM(K189:K248)</f>
        <v>920352000</v>
      </c>
      <c r="L249" s="29"/>
      <c r="M249" s="49">
        <f>SUM(M189:M248)</f>
        <v>0</v>
      </c>
      <c r="N249" s="49">
        <f>SUM(N189:N248)</f>
        <v>0</v>
      </c>
      <c r="O249" s="49">
        <f>SUM(O189:O248)</f>
        <v>0</v>
      </c>
      <c r="P249" s="50"/>
      <c r="Q249" s="56"/>
      <c r="R249" s="49">
        <f t="shared" ref="R249:AH249" si="69">SUM(R189:R248)</f>
        <v>0</v>
      </c>
      <c r="S249" s="49">
        <f t="shared" si="69"/>
        <v>0</v>
      </c>
      <c r="T249" s="49">
        <f t="shared" si="69"/>
        <v>0</v>
      </c>
      <c r="U249" s="49">
        <f t="shared" si="69"/>
        <v>0</v>
      </c>
      <c r="V249" s="49">
        <f t="shared" si="69"/>
        <v>0</v>
      </c>
      <c r="W249" s="49">
        <f t="shared" si="69"/>
        <v>0</v>
      </c>
      <c r="X249" s="49">
        <f t="shared" si="69"/>
        <v>0</v>
      </c>
      <c r="Y249" s="49">
        <f t="shared" si="69"/>
        <v>0</v>
      </c>
      <c r="Z249" s="49">
        <f t="shared" si="69"/>
        <v>0</v>
      </c>
      <c r="AA249" s="49">
        <f t="shared" si="69"/>
        <v>0</v>
      </c>
      <c r="AB249" s="49">
        <f t="shared" si="69"/>
        <v>0</v>
      </c>
      <c r="AC249" s="49">
        <f t="shared" si="69"/>
        <v>0</v>
      </c>
      <c r="AD249" s="49">
        <f t="shared" si="69"/>
        <v>0</v>
      </c>
      <c r="AE249" s="49">
        <f t="shared" si="69"/>
        <v>0</v>
      </c>
      <c r="AF249" s="49">
        <f t="shared" si="69"/>
        <v>920352000</v>
      </c>
      <c r="AG249" s="49">
        <f t="shared" si="69"/>
        <v>920352000</v>
      </c>
      <c r="AH249" s="49">
        <f t="shared" si="69"/>
        <v>920352000</v>
      </c>
      <c r="AI249" s="61">
        <f>IF(ISERROR(AH249/J249),0,AH249/J249)</f>
        <v>1</v>
      </c>
      <c r="AJ249" s="61">
        <f>IF(ISERROR(AH249/$AH$625),0,AH249/$AH$625)</f>
        <v>8.4604877756193644E-2</v>
      </c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</row>
    <row r="250" spans="1:106" ht="24.95" customHeight="1">
      <c r="A250" s="118" t="s">
        <v>61</v>
      </c>
      <c r="B250" s="118"/>
      <c r="C250" s="118"/>
      <c r="D250" s="118"/>
      <c r="E250" s="118"/>
      <c r="F250" s="23"/>
      <c r="G250" s="24"/>
      <c r="H250" s="39"/>
      <c r="I250" s="39"/>
      <c r="J250" s="113">
        <v>814126000</v>
      </c>
      <c r="K250" s="43"/>
      <c r="L250" s="44"/>
      <c r="M250" s="45"/>
      <c r="N250" s="45"/>
      <c r="O250" s="45"/>
      <c r="P250" s="24"/>
      <c r="Q250" s="55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57"/>
      <c r="AJ250" s="58"/>
    </row>
    <row r="251" spans="1:106" ht="24.95" customHeight="1">
      <c r="A251" s="26">
        <v>1</v>
      </c>
      <c r="B251" s="26"/>
      <c r="C251" s="37" t="s">
        <v>922</v>
      </c>
      <c r="D251" s="31">
        <v>45897</v>
      </c>
      <c r="E251" s="109" t="s">
        <v>381</v>
      </c>
      <c r="F251" s="37" t="s">
        <v>688</v>
      </c>
      <c r="G251" s="33" t="s">
        <v>689</v>
      </c>
      <c r="H251" s="39"/>
      <c r="I251" s="39"/>
      <c r="J251" s="114"/>
      <c r="K251" s="51">
        <v>26828000</v>
      </c>
      <c r="L251" s="44"/>
      <c r="M251" s="45"/>
      <c r="N251" s="45"/>
      <c r="O251" s="45"/>
      <c r="P251" s="24"/>
      <c r="Q251" s="55"/>
      <c r="R251" s="43"/>
      <c r="S251" s="43"/>
      <c r="T251" s="43"/>
      <c r="U251" s="43">
        <f t="shared" ref="U251:U262" si="70">SUM(R251:T251)</f>
        <v>0</v>
      </c>
      <c r="V251" s="43"/>
      <c r="W251" s="43"/>
      <c r="X251" s="51"/>
      <c r="Y251" s="43">
        <f t="shared" ref="Y251:Y262" si="71">SUM(V251:X251)</f>
        <v>0</v>
      </c>
      <c r="Z251" s="51"/>
      <c r="AA251" s="51">
        <v>26828000</v>
      </c>
      <c r="AB251" s="48"/>
      <c r="AC251" s="43">
        <f t="shared" ref="AC251:AC262" si="72">SUM(Z251:AB251)</f>
        <v>26828000</v>
      </c>
      <c r="AD251" s="48"/>
      <c r="AE251" s="48"/>
      <c r="AF251" s="48"/>
      <c r="AG251" s="43">
        <f t="shared" ref="AG251:AG260" si="73">SUM(AD251:AF251)</f>
        <v>0</v>
      </c>
      <c r="AH251" s="43">
        <f t="shared" ref="AH251:AH260" si="74">SUM(U251,Y251,AC251,AG251)</f>
        <v>26828000</v>
      </c>
      <c r="AI251" s="59">
        <f t="shared" ref="AI251:AI306" si="75">IF(ISERROR(AH1050/$J$250),0,AH251/$J$250)</f>
        <v>3.2953130105168003E-2</v>
      </c>
      <c r="AJ251" s="59">
        <f t="shared" ref="AJ251:AJ306" si="76">IF(ISERROR(AH251/$AH$625),"-",AH251/$AH$625)</f>
        <v>2.4662082121222786E-3</v>
      </c>
    </row>
    <row r="252" spans="1:106" ht="24.95" customHeight="1">
      <c r="A252" s="26">
        <v>2</v>
      </c>
      <c r="B252" s="26"/>
      <c r="C252" s="37" t="s">
        <v>923</v>
      </c>
      <c r="D252" s="31">
        <v>45344</v>
      </c>
      <c r="E252" s="109" t="s">
        <v>378</v>
      </c>
      <c r="F252" s="37" t="s">
        <v>688</v>
      </c>
      <c r="G252" s="33" t="s">
        <v>689</v>
      </c>
      <c r="H252" s="39"/>
      <c r="I252" s="39"/>
      <c r="J252" s="114"/>
      <c r="K252" s="51">
        <v>9654000</v>
      </c>
      <c r="L252" s="44"/>
      <c r="M252" s="45"/>
      <c r="N252" s="45"/>
      <c r="O252" s="45"/>
      <c r="P252" s="24"/>
      <c r="Q252" s="55"/>
      <c r="R252" s="43"/>
      <c r="S252" s="43"/>
      <c r="T252" s="43"/>
      <c r="U252" s="43">
        <f t="shared" si="70"/>
        <v>0</v>
      </c>
      <c r="V252" s="43"/>
      <c r="W252" s="43"/>
      <c r="X252" s="51">
        <v>9654000</v>
      </c>
      <c r="Y252" s="43">
        <f t="shared" si="71"/>
        <v>9654000</v>
      </c>
      <c r="Z252" s="48"/>
      <c r="AA252" s="48"/>
      <c r="AB252" s="48"/>
      <c r="AC252" s="43">
        <f t="shared" si="72"/>
        <v>0</v>
      </c>
      <c r="AD252" s="48"/>
      <c r="AE252" s="48"/>
      <c r="AF252" s="48"/>
      <c r="AG252" s="43">
        <f t="shared" si="73"/>
        <v>0</v>
      </c>
      <c r="AH252" s="43">
        <f t="shared" si="74"/>
        <v>9654000</v>
      </c>
      <c r="AI252" s="59">
        <f t="shared" si="75"/>
        <v>1.18581153285855E-2</v>
      </c>
      <c r="AJ252" s="59">
        <f t="shared" si="76"/>
        <v>8.8745989562503643E-4</v>
      </c>
    </row>
    <row r="253" spans="1:106" ht="24.95" customHeight="1">
      <c r="A253" s="26">
        <v>3</v>
      </c>
      <c r="B253" s="26"/>
      <c r="C253" s="37" t="s">
        <v>924</v>
      </c>
      <c r="D253" s="31">
        <v>45329</v>
      </c>
      <c r="E253" s="109" t="s">
        <v>375</v>
      </c>
      <c r="F253" s="37" t="s">
        <v>688</v>
      </c>
      <c r="G253" s="33" t="s">
        <v>689</v>
      </c>
      <c r="H253" s="39"/>
      <c r="I253" s="39"/>
      <c r="J253" s="114"/>
      <c r="K253" s="51">
        <v>11585000</v>
      </c>
      <c r="L253" s="44"/>
      <c r="M253" s="45"/>
      <c r="N253" s="45"/>
      <c r="O253" s="45"/>
      <c r="P253" s="24"/>
      <c r="Q253" s="55"/>
      <c r="R253" s="43"/>
      <c r="S253" s="43"/>
      <c r="T253" s="43"/>
      <c r="U253" s="43">
        <f t="shared" si="70"/>
        <v>0</v>
      </c>
      <c r="V253" s="43"/>
      <c r="W253" s="43"/>
      <c r="X253" s="51">
        <v>11585000</v>
      </c>
      <c r="Y253" s="43">
        <f t="shared" si="71"/>
        <v>11585000</v>
      </c>
      <c r="Z253" s="48"/>
      <c r="AA253" s="48"/>
      <c r="AB253" s="48"/>
      <c r="AC253" s="43">
        <f t="shared" si="72"/>
        <v>0</v>
      </c>
      <c r="AD253" s="48"/>
      <c r="AE253" s="48"/>
      <c r="AF253" s="48"/>
      <c r="AG253" s="43">
        <f t="shared" si="73"/>
        <v>0</v>
      </c>
      <c r="AH253" s="43">
        <f t="shared" si="74"/>
        <v>11585000</v>
      </c>
      <c r="AI253" s="59">
        <f t="shared" si="75"/>
        <v>1.4229984056522E-2</v>
      </c>
      <c r="AJ253" s="59">
        <f t="shared" si="76"/>
        <v>1.064970260080386E-3</v>
      </c>
    </row>
    <row r="254" spans="1:106" ht="24.95" customHeight="1">
      <c r="A254" s="26">
        <v>4</v>
      </c>
      <c r="B254" s="26"/>
      <c r="C254" s="37" t="s">
        <v>925</v>
      </c>
      <c r="D254" s="31">
        <v>45371</v>
      </c>
      <c r="E254" s="109" t="s">
        <v>926</v>
      </c>
      <c r="F254" s="37" t="s">
        <v>688</v>
      </c>
      <c r="G254" s="33" t="s">
        <v>689</v>
      </c>
      <c r="H254" s="39"/>
      <c r="I254" s="39"/>
      <c r="J254" s="114"/>
      <c r="K254" s="51">
        <v>13129000</v>
      </c>
      <c r="L254" s="44"/>
      <c r="M254" s="45"/>
      <c r="N254" s="45"/>
      <c r="O254" s="45"/>
      <c r="P254" s="24"/>
      <c r="Q254" s="55"/>
      <c r="R254" s="43"/>
      <c r="S254" s="43"/>
      <c r="T254" s="43"/>
      <c r="U254" s="43">
        <f t="shared" si="70"/>
        <v>0</v>
      </c>
      <c r="V254" s="43"/>
      <c r="W254" s="43"/>
      <c r="X254" s="51">
        <v>13129000</v>
      </c>
      <c r="Y254" s="43">
        <f t="shared" si="71"/>
        <v>13129000</v>
      </c>
      <c r="Z254" s="48"/>
      <c r="AA254" s="48"/>
      <c r="AB254" s="48"/>
      <c r="AC254" s="43">
        <f t="shared" si="72"/>
        <v>0</v>
      </c>
      <c r="AD254" s="48"/>
      <c r="AE254" s="48"/>
      <c r="AF254" s="48"/>
      <c r="AG254" s="43">
        <f t="shared" si="73"/>
        <v>0</v>
      </c>
      <c r="AH254" s="43">
        <f t="shared" si="74"/>
        <v>13129000</v>
      </c>
      <c r="AI254" s="59">
        <f t="shared" si="75"/>
        <v>1.6126496389993701E-2</v>
      </c>
      <c r="AJ254" s="59">
        <f t="shared" si="76"/>
        <v>1.2069050103232963E-3</v>
      </c>
    </row>
    <row r="255" spans="1:106" ht="24.95" customHeight="1">
      <c r="A255" s="26">
        <v>5</v>
      </c>
      <c r="B255" s="26"/>
      <c r="C255" s="37" t="s">
        <v>927</v>
      </c>
      <c r="D255" s="31">
        <v>45328</v>
      </c>
      <c r="E255" s="109" t="s">
        <v>385</v>
      </c>
      <c r="F255" s="37" t="s">
        <v>688</v>
      </c>
      <c r="G255" s="33" t="s">
        <v>689</v>
      </c>
      <c r="H255" s="39"/>
      <c r="I255" s="39"/>
      <c r="J255" s="114"/>
      <c r="K255" s="51">
        <v>10812000</v>
      </c>
      <c r="L255" s="44"/>
      <c r="M255" s="45"/>
      <c r="N255" s="45"/>
      <c r="O255" s="45"/>
      <c r="P255" s="24"/>
      <c r="Q255" s="55"/>
      <c r="R255" s="43"/>
      <c r="S255" s="43"/>
      <c r="T255" s="43"/>
      <c r="U255" s="43">
        <f t="shared" si="70"/>
        <v>0</v>
      </c>
      <c r="V255" s="43"/>
      <c r="W255" s="43"/>
      <c r="X255" s="51">
        <v>10812000</v>
      </c>
      <c r="Y255" s="43">
        <f t="shared" si="71"/>
        <v>10812000</v>
      </c>
      <c r="Z255" s="48"/>
      <c r="AA255" s="48"/>
      <c r="AB255" s="48"/>
      <c r="AC255" s="43">
        <f t="shared" si="72"/>
        <v>0</v>
      </c>
      <c r="AD255" s="48"/>
      <c r="AE255" s="48"/>
      <c r="AF255" s="48"/>
      <c r="AG255" s="43">
        <f t="shared" si="73"/>
        <v>0</v>
      </c>
      <c r="AH255" s="43">
        <f t="shared" si="74"/>
        <v>10812000</v>
      </c>
      <c r="AI255" s="59">
        <f t="shared" si="75"/>
        <v>1.3280499578689301E-2</v>
      </c>
      <c r="AJ255" s="59">
        <f t="shared" si="76"/>
        <v>9.9391095830721914E-4</v>
      </c>
    </row>
    <row r="256" spans="1:106" ht="24.95" customHeight="1">
      <c r="A256" s="26">
        <v>6</v>
      </c>
      <c r="B256" s="26"/>
      <c r="C256" s="37" t="s">
        <v>687</v>
      </c>
      <c r="D256" s="31">
        <v>45866</v>
      </c>
      <c r="E256" s="109" t="s">
        <v>378</v>
      </c>
      <c r="F256" s="37" t="s">
        <v>688</v>
      </c>
      <c r="G256" s="33" t="s">
        <v>689</v>
      </c>
      <c r="H256" s="39"/>
      <c r="I256" s="39"/>
      <c r="J256" s="114"/>
      <c r="K256" s="51">
        <v>9432000</v>
      </c>
      <c r="L256" s="44"/>
      <c r="M256" s="45"/>
      <c r="N256" s="45"/>
      <c r="O256" s="45"/>
      <c r="P256" s="24"/>
      <c r="Q256" s="55"/>
      <c r="R256" s="43"/>
      <c r="S256" s="43"/>
      <c r="T256" s="43"/>
      <c r="U256" s="43">
        <f t="shared" si="70"/>
        <v>0</v>
      </c>
      <c r="V256" s="43"/>
      <c r="W256" s="43"/>
      <c r="X256" s="51"/>
      <c r="Y256" s="43">
        <f t="shared" si="71"/>
        <v>0</v>
      </c>
      <c r="Z256" s="51">
        <v>9432000</v>
      </c>
      <c r="AA256" s="48"/>
      <c r="AB256" s="48"/>
      <c r="AC256" s="43">
        <f t="shared" si="72"/>
        <v>9432000</v>
      </c>
      <c r="AD256" s="48"/>
      <c r="AE256" s="48"/>
      <c r="AF256" s="48"/>
      <c r="AG256" s="43">
        <f t="shared" si="73"/>
        <v>0</v>
      </c>
      <c r="AH256" s="43">
        <f t="shared" si="74"/>
        <v>9432000</v>
      </c>
      <c r="AI256" s="59">
        <f t="shared" si="75"/>
        <v>1.15854302650941E-2</v>
      </c>
      <c r="AJ256" s="59">
        <f t="shared" si="76"/>
        <v>8.670521789450325E-4</v>
      </c>
    </row>
    <row r="257" spans="1:106" ht="24.95" customHeight="1">
      <c r="A257" s="26">
        <v>7</v>
      </c>
      <c r="B257" s="26"/>
      <c r="C257" s="37" t="s">
        <v>928</v>
      </c>
      <c r="D257" s="31">
        <v>45866</v>
      </c>
      <c r="E257" s="109" t="s">
        <v>398</v>
      </c>
      <c r="F257" s="37" t="s">
        <v>688</v>
      </c>
      <c r="G257" s="33" t="s">
        <v>689</v>
      </c>
      <c r="H257" s="39"/>
      <c r="I257" s="39"/>
      <c r="J257" s="114"/>
      <c r="K257" s="51">
        <v>13414000</v>
      </c>
      <c r="L257" s="44"/>
      <c r="M257" s="45"/>
      <c r="N257" s="45"/>
      <c r="O257" s="45"/>
      <c r="P257" s="24"/>
      <c r="Q257" s="55"/>
      <c r="R257" s="43"/>
      <c r="S257" s="43"/>
      <c r="T257" s="43"/>
      <c r="U257" s="43">
        <f t="shared" si="70"/>
        <v>0</v>
      </c>
      <c r="V257" s="43"/>
      <c r="W257" s="43"/>
      <c r="X257" s="51"/>
      <c r="Y257" s="43">
        <f t="shared" si="71"/>
        <v>0</v>
      </c>
      <c r="Z257" s="51">
        <v>13414000</v>
      </c>
      <c r="AA257" s="48"/>
      <c r="AB257" s="48"/>
      <c r="AC257" s="43">
        <f t="shared" si="72"/>
        <v>13414000</v>
      </c>
      <c r="AD257" s="48"/>
      <c r="AE257" s="48"/>
      <c r="AF257" s="48"/>
      <c r="AG257" s="43">
        <f t="shared" si="73"/>
        <v>0</v>
      </c>
      <c r="AH257" s="43">
        <f t="shared" si="74"/>
        <v>13414000</v>
      </c>
      <c r="AI257" s="59">
        <f t="shared" si="75"/>
        <v>1.6476565052584002E-2</v>
      </c>
      <c r="AJ257" s="59">
        <f t="shared" si="76"/>
        <v>1.2331041060611393E-3</v>
      </c>
    </row>
    <row r="258" spans="1:106" ht="24.95" customHeight="1">
      <c r="A258" s="26">
        <v>8</v>
      </c>
      <c r="B258" s="26"/>
      <c r="C258" s="37" t="s">
        <v>929</v>
      </c>
      <c r="D258" s="31">
        <v>45866</v>
      </c>
      <c r="E258" s="109" t="s">
        <v>375</v>
      </c>
      <c r="F258" s="37" t="s">
        <v>688</v>
      </c>
      <c r="G258" s="33" t="s">
        <v>689</v>
      </c>
      <c r="H258" s="39"/>
      <c r="I258" s="39"/>
      <c r="J258" s="114"/>
      <c r="K258" s="77">
        <v>11318000</v>
      </c>
      <c r="L258" s="44"/>
      <c r="M258" s="45"/>
      <c r="N258" s="45"/>
      <c r="O258" s="45"/>
      <c r="P258" s="24"/>
      <c r="Q258" s="55"/>
      <c r="R258" s="43"/>
      <c r="S258" s="43"/>
      <c r="T258" s="43"/>
      <c r="U258" s="43">
        <f t="shared" si="70"/>
        <v>0</v>
      </c>
      <c r="V258" s="43"/>
      <c r="W258" s="43"/>
      <c r="X258" s="77"/>
      <c r="Y258" s="43">
        <f t="shared" si="71"/>
        <v>0</v>
      </c>
      <c r="Z258" s="77">
        <v>11318000</v>
      </c>
      <c r="AA258" s="48"/>
      <c r="AB258" s="48"/>
      <c r="AC258" s="43">
        <f t="shared" si="72"/>
        <v>11318000</v>
      </c>
      <c r="AD258" s="48"/>
      <c r="AE258" s="48"/>
      <c r="AF258" s="48"/>
      <c r="AG258" s="43">
        <f t="shared" si="73"/>
        <v>0</v>
      </c>
      <c r="AH258" s="43">
        <f t="shared" si="74"/>
        <v>11318000</v>
      </c>
      <c r="AI258" s="59">
        <f t="shared" si="75"/>
        <v>1.3902024993674199E-2</v>
      </c>
      <c r="AJ258" s="59">
        <f t="shared" si="76"/>
        <v>1.0404258440733542E-3</v>
      </c>
    </row>
    <row r="259" spans="1:106" ht="24.95" customHeight="1">
      <c r="A259" s="26">
        <v>9</v>
      </c>
      <c r="B259" s="26"/>
      <c r="C259" s="37" t="s">
        <v>798</v>
      </c>
      <c r="D259" s="31">
        <v>45832</v>
      </c>
      <c r="E259" s="109" t="s">
        <v>377</v>
      </c>
      <c r="F259" s="37" t="s">
        <v>688</v>
      </c>
      <c r="G259" s="33" t="s">
        <v>689</v>
      </c>
      <c r="H259" s="39"/>
      <c r="I259" s="39"/>
      <c r="J259" s="114"/>
      <c r="K259" s="51">
        <v>12073000</v>
      </c>
      <c r="L259" s="44"/>
      <c r="M259" s="45"/>
      <c r="N259" s="45"/>
      <c r="O259" s="45"/>
      <c r="P259" s="24"/>
      <c r="Q259" s="55"/>
      <c r="R259" s="43"/>
      <c r="S259" s="43"/>
      <c r="T259" s="43"/>
      <c r="U259" s="43">
        <f t="shared" si="70"/>
        <v>0</v>
      </c>
      <c r="V259" s="43"/>
      <c r="W259" s="43"/>
      <c r="X259" s="51">
        <v>12073000</v>
      </c>
      <c r="Y259" s="43">
        <f t="shared" si="71"/>
        <v>12073000</v>
      </c>
      <c r="Z259" s="48"/>
      <c r="AA259" s="48"/>
      <c r="AB259" s="48"/>
      <c r="AC259" s="43">
        <f t="shared" si="72"/>
        <v>0</v>
      </c>
      <c r="AD259" s="48"/>
      <c r="AE259" s="48"/>
      <c r="AF259" s="48"/>
      <c r="AG259" s="43">
        <f t="shared" si="73"/>
        <v>0</v>
      </c>
      <c r="AH259" s="43">
        <f t="shared" si="74"/>
        <v>12073000</v>
      </c>
      <c r="AI259" s="59">
        <f t="shared" si="75"/>
        <v>1.48293998717643E-2</v>
      </c>
      <c r="AJ259" s="59">
        <f t="shared" si="76"/>
        <v>1.1098304661157101E-3</v>
      </c>
    </row>
    <row r="260" spans="1:106" ht="24.95" customHeight="1" outlineLevel="1">
      <c r="A260" s="26">
        <v>10</v>
      </c>
      <c r="B260" s="26"/>
      <c r="C260" s="37" t="s">
        <v>803</v>
      </c>
      <c r="D260" s="31">
        <v>45832</v>
      </c>
      <c r="E260" s="109" t="s">
        <v>384</v>
      </c>
      <c r="F260" s="37" t="s">
        <v>688</v>
      </c>
      <c r="G260" s="33" t="s">
        <v>689</v>
      </c>
      <c r="H260" s="28"/>
      <c r="I260" s="28"/>
      <c r="J260" s="114"/>
      <c r="K260" s="51">
        <v>13204000</v>
      </c>
      <c r="L260" s="27"/>
      <c r="M260" s="48"/>
      <c r="N260" s="48"/>
      <c r="O260" s="48"/>
      <c r="P260" s="27"/>
      <c r="Q260" s="27"/>
      <c r="R260" s="48"/>
      <c r="S260" s="48"/>
      <c r="T260" s="48"/>
      <c r="U260" s="43">
        <f t="shared" si="70"/>
        <v>0</v>
      </c>
      <c r="V260" s="48"/>
      <c r="W260" s="48"/>
      <c r="X260" s="51">
        <v>13204000</v>
      </c>
      <c r="Y260" s="43">
        <f t="shared" si="71"/>
        <v>13204000</v>
      </c>
      <c r="Z260" s="48"/>
      <c r="AA260" s="48"/>
      <c r="AB260" s="48"/>
      <c r="AC260" s="43">
        <f t="shared" si="72"/>
        <v>0</v>
      </c>
      <c r="AD260" s="48"/>
      <c r="AE260" s="48"/>
      <c r="AF260" s="48"/>
      <c r="AG260" s="43">
        <f t="shared" si="73"/>
        <v>0</v>
      </c>
      <c r="AH260" s="43">
        <f t="shared" si="74"/>
        <v>13204000</v>
      </c>
      <c r="AI260" s="59">
        <f t="shared" si="75"/>
        <v>1.6218619722254302E-2</v>
      </c>
      <c r="AJ260" s="59">
        <f t="shared" si="76"/>
        <v>1.213799509201676E-3</v>
      </c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</row>
    <row r="261" spans="1:106" ht="24.95" customHeight="1" outlineLevel="1">
      <c r="A261" s="26">
        <v>11</v>
      </c>
      <c r="B261" s="26"/>
      <c r="C261" s="37" t="s">
        <v>930</v>
      </c>
      <c r="D261" s="31">
        <v>45887</v>
      </c>
      <c r="E261" s="109" t="s">
        <v>373</v>
      </c>
      <c r="F261" s="37" t="s">
        <v>688</v>
      </c>
      <c r="G261" s="33" t="s">
        <v>689</v>
      </c>
      <c r="H261" s="28"/>
      <c r="I261" s="28"/>
      <c r="J261" s="114"/>
      <c r="K261" s="51">
        <v>11860000</v>
      </c>
      <c r="L261" s="27"/>
      <c r="M261" s="48"/>
      <c r="N261" s="48"/>
      <c r="O261" s="48"/>
      <c r="P261" s="27"/>
      <c r="Q261" s="27"/>
      <c r="R261" s="48"/>
      <c r="S261" s="48"/>
      <c r="T261" s="48"/>
      <c r="U261" s="43">
        <f t="shared" si="70"/>
        <v>0</v>
      </c>
      <c r="V261" s="48"/>
      <c r="W261" s="48"/>
      <c r="X261" s="51"/>
      <c r="Y261" s="43">
        <f t="shared" si="71"/>
        <v>0</v>
      </c>
      <c r="Z261" s="48"/>
      <c r="AA261" s="51">
        <v>11860000</v>
      </c>
      <c r="AB261" s="48"/>
      <c r="AC261" s="43">
        <f t="shared" si="72"/>
        <v>11860000</v>
      </c>
      <c r="AD261" s="48"/>
      <c r="AE261" s="48"/>
      <c r="AF261" s="48"/>
      <c r="AG261" s="43">
        <f t="shared" ref="AG261:AG306" si="77">SUM(AD261:AF261)</f>
        <v>0</v>
      </c>
      <c r="AH261" s="43">
        <f t="shared" ref="AH261:AH306" si="78">SUM(U261,Y261,AC261,AG261)</f>
        <v>11860000</v>
      </c>
      <c r="AI261" s="59">
        <f t="shared" si="75"/>
        <v>1.4567769608144199E-2</v>
      </c>
      <c r="AJ261" s="59">
        <f t="shared" si="76"/>
        <v>1.0902500893011117E-3</v>
      </c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</row>
    <row r="262" spans="1:106" ht="24.95" customHeight="1" outlineLevel="1">
      <c r="A262" s="26">
        <v>12</v>
      </c>
      <c r="B262" s="26"/>
      <c r="C262" s="37" t="s">
        <v>931</v>
      </c>
      <c r="D262" s="31">
        <v>45887</v>
      </c>
      <c r="E262" s="109" t="s">
        <v>392</v>
      </c>
      <c r="F262" s="37" t="s">
        <v>688</v>
      </c>
      <c r="G262" s="33" t="s">
        <v>689</v>
      </c>
      <c r="H262" s="28"/>
      <c r="I262" s="28"/>
      <c r="J262" s="114"/>
      <c r="K262" s="51">
        <v>11318000</v>
      </c>
      <c r="L262" s="27"/>
      <c r="M262" s="48"/>
      <c r="N262" s="48"/>
      <c r="O262" s="48"/>
      <c r="P262" s="27"/>
      <c r="Q262" s="27"/>
      <c r="R262" s="48"/>
      <c r="S262" s="48"/>
      <c r="T262" s="48"/>
      <c r="U262" s="43">
        <f t="shared" si="70"/>
        <v>0</v>
      </c>
      <c r="V262" s="48"/>
      <c r="W262" s="48"/>
      <c r="X262" s="51"/>
      <c r="Y262" s="43">
        <f t="shared" si="71"/>
        <v>0</v>
      </c>
      <c r="Z262" s="48"/>
      <c r="AA262" s="51">
        <v>11318000</v>
      </c>
      <c r="AB262" s="48"/>
      <c r="AC262" s="43">
        <f t="shared" si="72"/>
        <v>11318000</v>
      </c>
      <c r="AD262" s="48"/>
      <c r="AE262" s="48"/>
      <c r="AF262" s="51"/>
      <c r="AG262" s="43">
        <f t="shared" si="77"/>
        <v>0</v>
      </c>
      <c r="AH262" s="43">
        <f t="shared" si="78"/>
        <v>11318000</v>
      </c>
      <c r="AI262" s="59">
        <f t="shared" si="75"/>
        <v>1.3902024993674199E-2</v>
      </c>
      <c r="AJ262" s="59">
        <f t="shared" si="76"/>
        <v>1.0404258440733542E-3</v>
      </c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</row>
    <row r="263" spans="1:106" ht="24.95" customHeight="1" outlineLevel="1">
      <c r="A263" s="26">
        <v>13</v>
      </c>
      <c r="B263" s="26"/>
      <c r="C263" s="37" t="s">
        <v>932</v>
      </c>
      <c r="D263" s="31">
        <v>46022</v>
      </c>
      <c r="E263" s="109" t="s">
        <v>395</v>
      </c>
      <c r="F263" s="37" t="s">
        <v>688</v>
      </c>
      <c r="G263" s="33" t="s">
        <v>689</v>
      </c>
      <c r="H263" s="28"/>
      <c r="I263" s="28"/>
      <c r="J263" s="114"/>
      <c r="K263" s="51">
        <v>16000000</v>
      </c>
      <c r="L263" s="27"/>
      <c r="M263" s="48"/>
      <c r="N263" s="48"/>
      <c r="O263" s="48"/>
      <c r="P263" s="27"/>
      <c r="Q263" s="27"/>
      <c r="R263" s="48"/>
      <c r="S263" s="48"/>
      <c r="T263" s="48"/>
      <c r="U263" s="43">
        <f t="shared" ref="U263:U306" si="79">SUM(R263:T263)</f>
        <v>0</v>
      </c>
      <c r="V263" s="48"/>
      <c r="W263" s="48"/>
      <c r="X263" s="51"/>
      <c r="Y263" s="43">
        <f t="shared" ref="Y263:Y306" si="80">SUM(V263:X263)</f>
        <v>0</v>
      </c>
      <c r="Z263" s="48"/>
      <c r="AA263" s="51"/>
      <c r="AB263" s="48"/>
      <c r="AC263" s="43">
        <f t="shared" ref="AC263:AC306" si="81">SUM(Z263:AB263)</f>
        <v>0</v>
      </c>
      <c r="AD263" s="48"/>
      <c r="AE263" s="48"/>
      <c r="AF263" s="51">
        <v>16000000</v>
      </c>
      <c r="AG263" s="43">
        <f t="shared" si="77"/>
        <v>16000000</v>
      </c>
      <c r="AH263" s="43">
        <f t="shared" si="78"/>
        <v>16000000</v>
      </c>
      <c r="AI263" s="59">
        <f t="shared" si="75"/>
        <v>1.9652977548929799E-2</v>
      </c>
      <c r="AJ263" s="59">
        <f t="shared" si="76"/>
        <v>1.4708264273876716E-3</v>
      </c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</row>
    <row r="264" spans="1:106" ht="24.95" customHeight="1" outlineLevel="1">
      <c r="A264" s="26">
        <v>14</v>
      </c>
      <c r="B264" s="26"/>
      <c r="C264" s="37" t="s">
        <v>531</v>
      </c>
      <c r="D264" s="31">
        <v>46014</v>
      </c>
      <c r="E264" s="32" t="s">
        <v>371</v>
      </c>
      <c r="F264" s="37" t="s">
        <v>688</v>
      </c>
      <c r="G264" s="33" t="s">
        <v>689</v>
      </c>
      <c r="H264" s="28"/>
      <c r="I264" s="28"/>
      <c r="J264" s="114"/>
      <c r="K264" s="51">
        <v>28963000</v>
      </c>
      <c r="L264" s="27"/>
      <c r="M264" s="48"/>
      <c r="N264" s="48"/>
      <c r="O264" s="48"/>
      <c r="P264" s="27"/>
      <c r="Q264" s="27"/>
      <c r="R264" s="48"/>
      <c r="S264" s="48"/>
      <c r="T264" s="48"/>
      <c r="U264" s="43">
        <f t="shared" si="79"/>
        <v>0</v>
      </c>
      <c r="V264" s="48"/>
      <c r="W264" s="48"/>
      <c r="X264" s="51"/>
      <c r="Y264" s="43">
        <f t="shared" si="80"/>
        <v>0</v>
      </c>
      <c r="Z264" s="48"/>
      <c r="AA264" s="51"/>
      <c r="AB264" s="48"/>
      <c r="AC264" s="43">
        <f t="shared" si="81"/>
        <v>0</v>
      </c>
      <c r="AD264" s="48"/>
      <c r="AE264" s="48"/>
      <c r="AF264" s="51">
        <v>28963000</v>
      </c>
      <c r="AG264" s="43">
        <f t="shared" si="77"/>
        <v>28963000</v>
      </c>
      <c r="AH264" s="43">
        <f t="shared" si="78"/>
        <v>28963000</v>
      </c>
      <c r="AI264" s="59">
        <f t="shared" si="75"/>
        <v>3.5575574296853298E-2</v>
      </c>
      <c r="AJ264" s="59">
        <f t="shared" si="76"/>
        <v>2.6624716135268209E-3</v>
      </c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</row>
    <row r="265" spans="1:106" ht="24.95" customHeight="1" outlineLevel="1">
      <c r="A265" s="26">
        <v>15</v>
      </c>
      <c r="B265" s="26"/>
      <c r="C265" s="37" t="s">
        <v>531</v>
      </c>
      <c r="D265" s="31">
        <v>46014</v>
      </c>
      <c r="E265" s="32" t="s">
        <v>395</v>
      </c>
      <c r="F265" s="37" t="s">
        <v>688</v>
      </c>
      <c r="G265" s="33" t="s">
        <v>689</v>
      </c>
      <c r="H265" s="28"/>
      <c r="I265" s="28"/>
      <c r="J265" s="114"/>
      <c r="K265" s="51">
        <v>14160000</v>
      </c>
      <c r="L265" s="27"/>
      <c r="M265" s="48"/>
      <c r="N265" s="48"/>
      <c r="O265" s="48"/>
      <c r="P265" s="27"/>
      <c r="Q265" s="27"/>
      <c r="R265" s="48"/>
      <c r="S265" s="48"/>
      <c r="T265" s="48"/>
      <c r="U265" s="43">
        <f t="shared" si="79"/>
        <v>0</v>
      </c>
      <c r="V265" s="48"/>
      <c r="W265" s="48"/>
      <c r="X265" s="51"/>
      <c r="Y265" s="43">
        <f t="shared" si="80"/>
        <v>0</v>
      </c>
      <c r="Z265" s="48"/>
      <c r="AA265" s="51"/>
      <c r="AB265" s="48"/>
      <c r="AC265" s="43">
        <f t="shared" si="81"/>
        <v>0</v>
      </c>
      <c r="AD265" s="48"/>
      <c r="AE265" s="48"/>
      <c r="AF265" s="51">
        <v>14160000</v>
      </c>
      <c r="AG265" s="43">
        <f t="shared" si="77"/>
        <v>14160000</v>
      </c>
      <c r="AH265" s="43">
        <f t="shared" si="78"/>
        <v>14160000</v>
      </c>
      <c r="AI265" s="59">
        <f t="shared" si="75"/>
        <v>1.7392885130802799E-2</v>
      </c>
      <c r="AJ265" s="59">
        <f t="shared" si="76"/>
        <v>1.3016813882380895E-3</v>
      </c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</row>
    <row r="266" spans="1:106" ht="24.95" customHeight="1" outlineLevel="1">
      <c r="A266" s="26">
        <v>16</v>
      </c>
      <c r="B266" s="26"/>
      <c r="C266" s="37" t="s">
        <v>531</v>
      </c>
      <c r="D266" s="31">
        <v>46014</v>
      </c>
      <c r="E266" s="32" t="s">
        <v>933</v>
      </c>
      <c r="F266" s="37" t="s">
        <v>688</v>
      </c>
      <c r="G266" s="33" t="s">
        <v>689</v>
      </c>
      <c r="H266" s="28"/>
      <c r="I266" s="28"/>
      <c r="J266" s="114"/>
      <c r="K266" s="51">
        <v>14022000</v>
      </c>
      <c r="L266" s="27"/>
      <c r="M266" s="48"/>
      <c r="N266" s="48"/>
      <c r="O266" s="48"/>
      <c r="P266" s="27"/>
      <c r="Q266" s="27"/>
      <c r="R266" s="48"/>
      <c r="S266" s="48"/>
      <c r="T266" s="48"/>
      <c r="U266" s="43">
        <f t="shared" si="79"/>
        <v>0</v>
      </c>
      <c r="V266" s="48"/>
      <c r="W266" s="48"/>
      <c r="X266" s="51"/>
      <c r="Y266" s="43">
        <f t="shared" si="80"/>
        <v>0</v>
      </c>
      <c r="Z266" s="48"/>
      <c r="AA266" s="51"/>
      <c r="AB266" s="48"/>
      <c r="AC266" s="43">
        <f t="shared" si="81"/>
        <v>0</v>
      </c>
      <c r="AD266" s="48"/>
      <c r="AE266" s="48"/>
      <c r="AF266" s="51">
        <v>14022000</v>
      </c>
      <c r="AG266" s="43">
        <f t="shared" si="77"/>
        <v>14022000</v>
      </c>
      <c r="AH266" s="43">
        <f t="shared" si="78"/>
        <v>14022000</v>
      </c>
      <c r="AI266" s="59">
        <f t="shared" si="75"/>
        <v>1.72233781994433E-2</v>
      </c>
      <c r="AJ266" s="59">
        <f t="shared" si="76"/>
        <v>1.2889955103018707E-3</v>
      </c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</row>
    <row r="267" spans="1:106" ht="24.95" customHeight="1" outlineLevel="1">
      <c r="A267" s="26">
        <v>17</v>
      </c>
      <c r="B267" s="26"/>
      <c r="C267" s="37" t="s">
        <v>531</v>
      </c>
      <c r="D267" s="31">
        <v>46014</v>
      </c>
      <c r="E267" s="32" t="s">
        <v>370</v>
      </c>
      <c r="F267" s="37" t="s">
        <v>688</v>
      </c>
      <c r="G267" s="33" t="s">
        <v>689</v>
      </c>
      <c r="H267" s="28"/>
      <c r="I267" s="28"/>
      <c r="J267" s="114"/>
      <c r="K267" s="51">
        <v>16091000</v>
      </c>
      <c r="L267" s="27"/>
      <c r="M267" s="48"/>
      <c r="N267" s="48"/>
      <c r="O267" s="48"/>
      <c r="P267" s="27"/>
      <c r="Q267" s="27"/>
      <c r="R267" s="48"/>
      <c r="S267" s="48"/>
      <c r="T267" s="48"/>
      <c r="U267" s="43">
        <f t="shared" si="79"/>
        <v>0</v>
      </c>
      <c r="V267" s="48"/>
      <c r="W267" s="48"/>
      <c r="X267" s="51"/>
      <c r="Y267" s="43">
        <f t="shared" si="80"/>
        <v>0</v>
      </c>
      <c r="Z267" s="48"/>
      <c r="AA267" s="51"/>
      <c r="AB267" s="48"/>
      <c r="AC267" s="43">
        <f t="shared" si="81"/>
        <v>0</v>
      </c>
      <c r="AD267" s="48"/>
      <c r="AE267" s="48"/>
      <c r="AF267" s="51">
        <v>16091000</v>
      </c>
      <c r="AG267" s="43">
        <f t="shared" si="77"/>
        <v>16091000</v>
      </c>
      <c r="AH267" s="43">
        <f t="shared" si="78"/>
        <v>16091000</v>
      </c>
      <c r="AI267" s="59">
        <f t="shared" si="75"/>
        <v>1.9764753858739301E-2</v>
      </c>
      <c r="AJ267" s="59">
        <f t="shared" si="76"/>
        <v>1.479191752693439E-3</v>
      </c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</row>
    <row r="268" spans="1:106" ht="24.95" customHeight="1" outlineLevel="1">
      <c r="A268" s="26">
        <v>18</v>
      </c>
      <c r="B268" s="26"/>
      <c r="C268" s="37" t="s">
        <v>531</v>
      </c>
      <c r="D268" s="31">
        <v>46014</v>
      </c>
      <c r="E268" s="32" t="s">
        <v>388</v>
      </c>
      <c r="F268" s="37" t="s">
        <v>688</v>
      </c>
      <c r="G268" s="33" t="s">
        <v>689</v>
      </c>
      <c r="H268" s="28"/>
      <c r="I268" s="28"/>
      <c r="J268" s="114"/>
      <c r="K268" s="51">
        <v>17527000</v>
      </c>
      <c r="L268" s="27"/>
      <c r="M268" s="48"/>
      <c r="N268" s="48"/>
      <c r="O268" s="48"/>
      <c r="P268" s="27"/>
      <c r="Q268" s="27"/>
      <c r="R268" s="48"/>
      <c r="S268" s="48"/>
      <c r="T268" s="48"/>
      <c r="U268" s="43">
        <f t="shared" si="79"/>
        <v>0</v>
      </c>
      <c r="V268" s="48"/>
      <c r="W268" s="48"/>
      <c r="X268" s="51"/>
      <c r="Y268" s="43">
        <f t="shared" si="80"/>
        <v>0</v>
      </c>
      <c r="Z268" s="48"/>
      <c r="AA268" s="51"/>
      <c r="AB268" s="48"/>
      <c r="AC268" s="43">
        <f t="shared" si="81"/>
        <v>0</v>
      </c>
      <c r="AD268" s="48"/>
      <c r="AE268" s="48"/>
      <c r="AF268" s="51">
        <v>17527000</v>
      </c>
      <c r="AG268" s="43">
        <f t="shared" si="77"/>
        <v>17527000</v>
      </c>
      <c r="AH268" s="43">
        <f t="shared" si="78"/>
        <v>17527000</v>
      </c>
      <c r="AI268" s="59">
        <f t="shared" si="75"/>
        <v>2.1528608593755799E-2</v>
      </c>
      <c r="AJ268" s="59">
        <f t="shared" si="76"/>
        <v>1.6111984245514826E-3</v>
      </c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</row>
    <row r="269" spans="1:106" ht="24.95" customHeight="1" outlineLevel="1">
      <c r="A269" s="26">
        <v>19</v>
      </c>
      <c r="B269" s="26"/>
      <c r="C269" s="37" t="s">
        <v>531</v>
      </c>
      <c r="D269" s="31">
        <v>46014</v>
      </c>
      <c r="E269" s="32" t="s">
        <v>391</v>
      </c>
      <c r="F269" s="37" t="s">
        <v>688</v>
      </c>
      <c r="G269" s="33" t="s">
        <v>689</v>
      </c>
      <c r="H269" s="28"/>
      <c r="I269" s="28"/>
      <c r="J269" s="114"/>
      <c r="K269" s="51">
        <v>11871000</v>
      </c>
      <c r="L269" s="27"/>
      <c r="M269" s="48"/>
      <c r="N269" s="48"/>
      <c r="O269" s="48"/>
      <c r="P269" s="27"/>
      <c r="Q269" s="27"/>
      <c r="R269" s="48"/>
      <c r="S269" s="48"/>
      <c r="T269" s="48"/>
      <c r="U269" s="43">
        <f t="shared" si="79"/>
        <v>0</v>
      </c>
      <c r="V269" s="48"/>
      <c r="W269" s="48"/>
      <c r="X269" s="51"/>
      <c r="Y269" s="43">
        <f t="shared" si="80"/>
        <v>0</v>
      </c>
      <c r="Z269" s="48"/>
      <c r="AA269" s="51"/>
      <c r="AB269" s="48"/>
      <c r="AC269" s="43">
        <f t="shared" si="81"/>
        <v>0</v>
      </c>
      <c r="AD269" s="48"/>
      <c r="AE269" s="48"/>
      <c r="AF269" s="51">
        <v>11871000</v>
      </c>
      <c r="AG269" s="43">
        <f t="shared" si="77"/>
        <v>11871000</v>
      </c>
      <c r="AH269" s="43">
        <f t="shared" si="78"/>
        <v>11871000</v>
      </c>
      <c r="AI269" s="59">
        <f t="shared" si="75"/>
        <v>1.4581281030209101E-2</v>
      </c>
      <c r="AJ269" s="59">
        <f t="shared" si="76"/>
        <v>1.0912612824699407E-3</v>
      </c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</row>
    <row r="270" spans="1:106" ht="24.95" customHeight="1" outlineLevel="1">
      <c r="A270" s="26">
        <v>20</v>
      </c>
      <c r="B270" s="26"/>
      <c r="C270" s="37" t="s">
        <v>531</v>
      </c>
      <c r="D270" s="31">
        <v>46014</v>
      </c>
      <c r="E270" s="32" t="s">
        <v>387</v>
      </c>
      <c r="F270" s="37" t="s">
        <v>688</v>
      </c>
      <c r="G270" s="33" t="s">
        <v>689</v>
      </c>
      <c r="H270" s="28"/>
      <c r="I270" s="28"/>
      <c r="J270" s="114"/>
      <c r="K270" s="51">
        <v>13609000</v>
      </c>
      <c r="L270" s="27"/>
      <c r="M270" s="48"/>
      <c r="N270" s="48"/>
      <c r="O270" s="48"/>
      <c r="P270" s="27"/>
      <c r="Q270" s="27"/>
      <c r="R270" s="48"/>
      <c r="S270" s="48"/>
      <c r="T270" s="48"/>
      <c r="U270" s="43">
        <f t="shared" si="79"/>
        <v>0</v>
      </c>
      <c r="V270" s="48"/>
      <c r="W270" s="48"/>
      <c r="X270" s="51"/>
      <c r="Y270" s="43">
        <f t="shared" si="80"/>
        <v>0</v>
      </c>
      <c r="Z270" s="48"/>
      <c r="AA270" s="51"/>
      <c r="AB270" s="48"/>
      <c r="AC270" s="43">
        <f t="shared" si="81"/>
        <v>0</v>
      </c>
      <c r="AD270" s="48"/>
      <c r="AE270" s="48"/>
      <c r="AF270" s="51">
        <v>13609000</v>
      </c>
      <c r="AG270" s="43">
        <f t="shared" si="77"/>
        <v>13609000</v>
      </c>
      <c r="AH270" s="43">
        <f t="shared" si="78"/>
        <v>13609000</v>
      </c>
      <c r="AI270" s="59">
        <f t="shared" si="75"/>
        <v>1.67160857164616E-2</v>
      </c>
      <c r="AJ270" s="59">
        <f t="shared" si="76"/>
        <v>1.2510298031449265E-3</v>
      </c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</row>
    <row r="271" spans="1:106" ht="24.95" customHeight="1" outlineLevel="1">
      <c r="A271" s="26">
        <v>21</v>
      </c>
      <c r="B271" s="26"/>
      <c r="C271" s="37" t="s">
        <v>531</v>
      </c>
      <c r="D271" s="31">
        <v>46014</v>
      </c>
      <c r="E271" s="32" t="s">
        <v>926</v>
      </c>
      <c r="F271" s="37" t="s">
        <v>688</v>
      </c>
      <c r="G271" s="33" t="s">
        <v>689</v>
      </c>
      <c r="H271" s="28"/>
      <c r="I271" s="28"/>
      <c r="J271" s="114"/>
      <c r="K271" s="51">
        <v>13850000</v>
      </c>
      <c r="L271" s="27"/>
      <c r="M271" s="48"/>
      <c r="N271" s="48"/>
      <c r="O271" s="48"/>
      <c r="P271" s="27"/>
      <c r="Q271" s="27"/>
      <c r="R271" s="48"/>
      <c r="S271" s="48"/>
      <c r="T271" s="48"/>
      <c r="U271" s="43">
        <f t="shared" si="79"/>
        <v>0</v>
      </c>
      <c r="V271" s="48"/>
      <c r="W271" s="48"/>
      <c r="X271" s="51"/>
      <c r="Y271" s="43">
        <f t="shared" si="80"/>
        <v>0</v>
      </c>
      <c r="Z271" s="48"/>
      <c r="AA271" s="51"/>
      <c r="AB271" s="48"/>
      <c r="AC271" s="43">
        <f t="shared" si="81"/>
        <v>0</v>
      </c>
      <c r="AD271" s="48"/>
      <c r="AE271" s="48"/>
      <c r="AF271" s="51">
        <v>13850000</v>
      </c>
      <c r="AG271" s="43">
        <f t="shared" si="77"/>
        <v>13850000</v>
      </c>
      <c r="AH271" s="43">
        <f t="shared" si="78"/>
        <v>13850000</v>
      </c>
      <c r="AI271" s="59">
        <f t="shared" si="75"/>
        <v>1.70121086907923E-2</v>
      </c>
      <c r="AJ271" s="59">
        <f t="shared" si="76"/>
        <v>1.2731841262074532E-3</v>
      </c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</row>
    <row r="272" spans="1:106" ht="24.95" customHeight="1" outlineLevel="1">
      <c r="A272" s="26">
        <v>22</v>
      </c>
      <c r="B272" s="26"/>
      <c r="C272" s="37" t="s">
        <v>531</v>
      </c>
      <c r="D272" s="31">
        <v>46014</v>
      </c>
      <c r="E272" s="32" t="s">
        <v>379</v>
      </c>
      <c r="F272" s="37" t="s">
        <v>688</v>
      </c>
      <c r="G272" s="33" t="s">
        <v>689</v>
      </c>
      <c r="H272" s="28"/>
      <c r="I272" s="28"/>
      <c r="J272" s="114"/>
      <c r="K272" s="51">
        <v>11080000</v>
      </c>
      <c r="L272" s="27"/>
      <c r="M272" s="48"/>
      <c r="N272" s="48"/>
      <c r="O272" s="48"/>
      <c r="P272" s="27"/>
      <c r="Q272" s="27"/>
      <c r="R272" s="48"/>
      <c r="S272" s="48"/>
      <c r="T272" s="48"/>
      <c r="U272" s="43">
        <f t="shared" si="79"/>
        <v>0</v>
      </c>
      <c r="V272" s="48"/>
      <c r="W272" s="48"/>
      <c r="X272" s="51"/>
      <c r="Y272" s="43">
        <f t="shared" si="80"/>
        <v>0</v>
      </c>
      <c r="Z272" s="48"/>
      <c r="AA272" s="51"/>
      <c r="AB272" s="48"/>
      <c r="AC272" s="43">
        <f t="shared" si="81"/>
        <v>0</v>
      </c>
      <c r="AD272" s="48"/>
      <c r="AE272" s="48"/>
      <c r="AF272" s="51">
        <v>11080000</v>
      </c>
      <c r="AG272" s="43">
        <f t="shared" si="77"/>
        <v>11080000</v>
      </c>
      <c r="AH272" s="43">
        <f t="shared" si="78"/>
        <v>11080000</v>
      </c>
      <c r="AI272" s="59">
        <f t="shared" si="75"/>
        <v>1.36096869526339E-2</v>
      </c>
      <c r="AJ272" s="59">
        <f t="shared" si="76"/>
        <v>1.0185473009659627E-3</v>
      </c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</row>
    <row r="273" spans="1:106" ht="24.95" customHeight="1" outlineLevel="1">
      <c r="A273" s="26">
        <v>23</v>
      </c>
      <c r="B273" s="26"/>
      <c r="C273" s="37" t="s">
        <v>531</v>
      </c>
      <c r="D273" s="31">
        <v>46014</v>
      </c>
      <c r="E273" s="109" t="s">
        <v>934</v>
      </c>
      <c r="F273" s="37" t="s">
        <v>688</v>
      </c>
      <c r="G273" s="33" t="s">
        <v>689</v>
      </c>
      <c r="H273" s="28"/>
      <c r="I273" s="28"/>
      <c r="J273" s="114"/>
      <c r="K273" s="51">
        <v>14160000</v>
      </c>
      <c r="L273" s="27"/>
      <c r="M273" s="48"/>
      <c r="N273" s="48"/>
      <c r="O273" s="48"/>
      <c r="P273" s="27"/>
      <c r="Q273" s="27"/>
      <c r="R273" s="48"/>
      <c r="S273" s="48"/>
      <c r="T273" s="48"/>
      <c r="U273" s="43">
        <f t="shared" si="79"/>
        <v>0</v>
      </c>
      <c r="V273" s="48"/>
      <c r="W273" s="48"/>
      <c r="X273" s="51"/>
      <c r="Y273" s="43">
        <f t="shared" si="80"/>
        <v>0</v>
      </c>
      <c r="Z273" s="48"/>
      <c r="AA273" s="51"/>
      <c r="AB273" s="48"/>
      <c r="AC273" s="43">
        <f t="shared" si="81"/>
        <v>0</v>
      </c>
      <c r="AD273" s="48"/>
      <c r="AE273" s="48"/>
      <c r="AF273" s="51">
        <v>14160000</v>
      </c>
      <c r="AG273" s="43">
        <f t="shared" si="77"/>
        <v>14160000</v>
      </c>
      <c r="AH273" s="43">
        <f t="shared" si="78"/>
        <v>14160000</v>
      </c>
      <c r="AI273" s="59">
        <f t="shared" si="75"/>
        <v>1.7392885130802799E-2</v>
      </c>
      <c r="AJ273" s="59">
        <f t="shared" si="76"/>
        <v>1.3016813882380895E-3</v>
      </c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</row>
    <row r="274" spans="1:106" ht="24.95" customHeight="1" outlineLevel="1">
      <c r="A274" s="26">
        <v>24</v>
      </c>
      <c r="B274" s="26"/>
      <c r="C274" s="37" t="s">
        <v>531</v>
      </c>
      <c r="D274" s="31">
        <v>46014</v>
      </c>
      <c r="E274" s="109" t="s">
        <v>372</v>
      </c>
      <c r="F274" s="37" t="s">
        <v>688</v>
      </c>
      <c r="G274" s="33" t="s">
        <v>689</v>
      </c>
      <c r="H274" s="28"/>
      <c r="I274" s="28"/>
      <c r="J274" s="114"/>
      <c r="K274" s="51">
        <v>9893000</v>
      </c>
      <c r="L274" s="27"/>
      <c r="M274" s="48"/>
      <c r="N274" s="48"/>
      <c r="O274" s="48"/>
      <c r="P274" s="27"/>
      <c r="Q274" s="27"/>
      <c r="R274" s="48"/>
      <c r="S274" s="48"/>
      <c r="T274" s="48"/>
      <c r="U274" s="43">
        <f t="shared" si="79"/>
        <v>0</v>
      </c>
      <c r="V274" s="48"/>
      <c r="W274" s="48"/>
      <c r="X274" s="51"/>
      <c r="Y274" s="43">
        <f t="shared" si="80"/>
        <v>0</v>
      </c>
      <c r="Z274" s="48"/>
      <c r="AA274" s="51"/>
      <c r="AB274" s="48"/>
      <c r="AC274" s="43">
        <f t="shared" si="81"/>
        <v>0</v>
      </c>
      <c r="AD274" s="48"/>
      <c r="AE274" s="48"/>
      <c r="AF274" s="51">
        <v>9893000</v>
      </c>
      <c r="AG274" s="43">
        <f t="shared" si="77"/>
        <v>9893000</v>
      </c>
      <c r="AH274" s="43">
        <f t="shared" si="78"/>
        <v>9893000</v>
      </c>
      <c r="AI274" s="59">
        <f t="shared" si="75"/>
        <v>1.2151681680722601E-2</v>
      </c>
      <c r="AJ274" s="59">
        <f t="shared" si="76"/>
        <v>9.0943036538413975E-4</v>
      </c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</row>
    <row r="275" spans="1:106" ht="24.95" customHeight="1" outlineLevel="1">
      <c r="A275" s="26">
        <v>25</v>
      </c>
      <c r="B275" s="26"/>
      <c r="C275" s="37" t="s">
        <v>531</v>
      </c>
      <c r="D275" s="31">
        <v>46014</v>
      </c>
      <c r="E275" s="109" t="s">
        <v>393</v>
      </c>
      <c r="F275" s="37" t="s">
        <v>688</v>
      </c>
      <c r="G275" s="33" t="s">
        <v>689</v>
      </c>
      <c r="H275" s="28"/>
      <c r="I275" s="28"/>
      <c r="J275" s="114"/>
      <c r="K275" s="51">
        <v>9893000</v>
      </c>
      <c r="L275" s="27"/>
      <c r="M275" s="48"/>
      <c r="N275" s="48"/>
      <c r="O275" s="48"/>
      <c r="P275" s="27"/>
      <c r="Q275" s="27"/>
      <c r="R275" s="48"/>
      <c r="S275" s="48"/>
      <c r="T275" s="48"/>
      <c r="U275" s="43">
        <f t="shared" si="79"/>
        <v>0</v>
      </c>
      <c r="V275" s="48"/>
      <c r="W275" s="48"/>
      <c r="X275" s="51"/>
      <c r="Y275" s="43">
        <f t="shared" si="80"/>
        <v>0</v>
      </c>
      <c r="Z275" s="48"/>
      <c r="AA275" s="51"/>
      <c r="AB275" s="48"/>
      <c r="AC275" s="43">
        <f t="shared" si="81"/>
        <v>0</v>
      </c>
      <c r="AD275" s="48"/>
      <c r="AE275" s="48"/>
      <c r="AF275" s="51">
        <v>9893000</v>
      </c>
      <c r="AG275" s="43">
        <f t="shared" si="77"/>
        <v>9893000</v>
      </c>
      <c r="AH275" s="43">
        <f t="shared" si="78"/>
        <v>9893000</v>
      </c>
      <c r="AI275" s="59">
        <f t="shared" si="75"/>
        <v>1.2151681680722601E-2</v>
      </c>
      <c r="AJ275" s="59">
        <f t="shared" si="76"/>
        <v>9.0943036538413975E-4</v>
      </c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</row>
    <row r="276" spans="1:106" ht="24.95" customHeight="1" outlineLevel="1">
      <c r="A276" s="26">
        <v>26</v>
      </c>
      <c r="B276" s="26"/>
      <c r="C276" s="37" t="s">
        <v>531</v>
      </c>
      <c r="D276" s="31">
        <v>46014</v>
      </c>
      <c r="E276" s="109" t="s">
        <v>385</v>
      </c>
      <c r="F276" s="37" t="s">
        <v>688</v>
      </c>
      <c r="G276" s="33" t="s">
        <v>689</v>
      </c>
      <c r="H276" s="28"/>
      <c r="I276" s="28"/>
      <c r="J276" s="114"/>
      <c r="K276" s="51">
        <v>11080000</v>
      </c>
      <c r="L276" s="27"/>
      <c r="M276" s="48"/>
      <c r="N276" s="48"/>
      <c r="O276" s="48"/>
      <c r="P276" s="27"/>
      <c r="Q276" s="27"/>
      <c r="R276" s="48"/>
      <c r="S276" s="48"/>
      <c r="T276" s="48"/>
      <c r="U276" s="43">
        <f t="shared" si="79"/>
        <v>0</v>
      </c>
      <c r="V276" s="48"/>
      <c r="W276" s="48"/>
      <c r="X276" s="51"/>
      <c r="Y276" s="43">
        <f t="shared" si="80"/>
        <v>0</v>
      </c>
      <c r="Z276" s="48"/>
      <c r="AA276" s="51"/>
      <c r="AB276" s="48"/>
      <c r="AC276" s="43">
        <f t="shared" si="81"/>
        <v>0</v>
      </c>
      <c r="AD276" s="48"/>
      <c r="AE276" s="48"/>
      <c r="AF276" s="51">
        <v>11080000</v>
      </c>
      <c r="AG276" s="43">
        <f t="shared" si="77"/>
        <v>11080000</v>
      </c>
      <c r="AH276" s="43">
        <f t="shared" si="78"/>
        <v>11080000</v>
      </c>
      <c r="AI276" s="59">
        <f t="shared" si="75"/>
        <v>1.36096869526339E-2</v>
      </c>
      <c r="AJ276" s="59">
        <f t="shared" si="76"/>
        <v>1.0185473009659627E-3</v>
      </c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</row>
    <row r="277" spans="1:106" ht="24.95" customHeight="1" outlineLevel="1">
      <c r="A277" s="26">
        <v>27</v>
      </c>
      <c r="B277" s="26"/>
      <c r="C277" s="37" t="s">
        <v>531</v>
      </c>
      <c r="D277" s="31">
        <v>46014</v>
      </c>
      <c r="E277" s="109" t="s">
        <v>390</v>
      </c>
      <c r="F277" s="37" t="s">
        <v>688</v>
      </c>
      <c r="G277" s="33" t="s">
        <v>689</v>
      </c>
      <c r="H277" s="28"/>
      <c r="I277" s="28"/>
      <c r="J277" s="114"/>
      <c r="K277" s="51">
        <v>11871000</v>
      </c>
      <c r="L277" s="27"/>
      <c r="M277" s="48"/>
      <c r="N277" s="48"/>
      <c r="O277" s="48"/>
      <c r="P277" s="27"/>
      <c r="Q277" s="27"/>
      <c r="R277" s="48"/>
      <c r="S277" s="48"/>
      <c r="T277" s="48"/>
      <c r="U277" s="43">
        <f t="shared" si="79"/>
        <v>0</v>
      </c>
      <c r="V277" s="48"/>
      <c r="W277" s="48"/>
      <c r="X277" s="51"/>
      <c r="Y277" s="43">
        <f t="shared" si="80"/>
        <v>0</v>
      </c>
      <c r="Z277" s="48"/>
      <c r="AA277" s="51"/>
      <c r="AB277" s="48"/>
      <c r="AC277" s="43">
        <f t="shared" si="81"/>
        <v>0</v>
      </c>
      <c r="AD277" s="48"/>
      <c r="AE277" s="48"/>
      <c r="AF277" s="51">
        <v>11871000</v>
      </c>
      <c r="AG277" s="43">
        <f t="shared" si="77"/>
        <v>11871000</v>
      </c>
      <c r="AH277" s="43">
        <f t="shared" si="78"/>
        <v>11871000</v>
      </c>
      <c r="AI277" s="59">
        <f t="shared" si="75"/>
        <v>1.4581281030209101E-2</v>
      </c>
      <c r="AJ277" s="59">
        <f t="shared" si="76"/>
        <v>1.0912612824699407E-3</v>
      </c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</row>
    <row r="278" spans="1:106" ht="24.95" customHeight="1" outlineLevel="1">
      <c r="A278" s="26">
        <v>28</v>
      </c>
      <c r="B278" s="26"/>
      <c r="C278" s="37" t="s">
        <v>531</v>
      </c>
      <c r="D278" s="31">
        <v>46014</v>
      </c>
      <c r="E278" s="109" t="s">
        <v>399</v>
      </c>
      <c r="F278" s="37" t="s">
        <v>688</v>
      </c>
      <c r="G278" s="33" t="s">
        <v>689</v>
      </c>
      <c r="H278" s="28"/>
      <c r="I278" s="28"/>
      <c r="J278" s="114"/>
      <c r="K278" s="51">
        <v>13850000</v>
      </c>
      <c r="L278" s="27"/>
      <c r="M278" s="48"/>
      <c r="N278" s="48"/>
      <c r="O278" s="48"/>
      <c r="P278" s="27"/>
      <c r="Q278" s="27"/>
      <c r="R278" s="48"/>
      <c r="S278" s="48"/>
      <c r="T278" s="48"/>
      <c r="U278" s="43">
        <f t="shared" si="79"/>
        <v>0</v>
      </c>
      <c r="V278" s="48"/>
      <c r="W278" s="48"/>
      <c r="X278" s="51"/>
      <c r="Y278" s="43">
        <f t="shared" si="80"/>
        <v>0</v>
      </c>
      <c r="Z278" s="48"/>
      <c r="AA278" s="51"/>
      <c r="AB278" s="48"/>
      <c r="AC278" s="43">
        <f t="shared" si="81"/>
        <v>0</v>
      </c>
      <c r="AD278" s="48"/>
      <c r="AE278" s="48"/>
      <c r="AF278" s="51">
        <v>13850000</v>
      </c>
      <c r="AG278" s="43">
        <f t="shared" si="77"/>
        <v>13850000</v>
      </c>
      <c r="AH278" s="43">
        <f t="shared" si="78"/>
        <v>13850000</v>
      </c>
      <c r="AI278" s="59">
        <f t="shared" si="75"/>
        <v>1.70121086907923E-2</v>
      </c>
      <c r="AJ278" s="59">
        <f t="shared" si="76"/>
        <v>1.2731841262074532E-3</v>
      </c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</row>
    <row r="279" spans="1:106" ht="24.95" customHeight="1" outlineLevel="1">
      <c r="A279" s="26">
        <v>29</v>
      </c>
      <c r="B279" s="26"/>
      <c r="C279" s="37" t="s">
        <v>531</v>
      </c>
      <c r="D279" s="31">
        <v>46014</v>
      </c>
      <c r="E279" s="109" t="s">
        <v>369</v>
      </c>
      <c r="F279" s="37" t="s">
        <v>688</v>
      </c>
      <c r="G279" s="33" t="s">
        <v>689</v>
      </c>
      <c r="H279" s="28"/>
      <c r="I279" s="28"/>
      <c r="J279" s="114"/>
      <c r="K279" s="51">
        <v>31549000</v>
      </c>
      <c r="L279" s="27"/>
      <c r="M279" s="48"/>
      <c r="N279" s="48"/>
      <c r="O279" s="48"/>
      <c r="P279" s="27"/>
      <c r="Q279" s="27"/>
      <c r="R279" s="48"/>
      <c r="S279" s="48"/>
      <c r="T279" s="48"/>
      <c r="U279" s="43">
        <f t="shared" si="79"/>
        <v>0</v>
      </c>
      <c r="V279" s="48"/>
      <c r="W279" s="48"/>
      <c r="X279" s="51"/>
      <c r="Y279" s="43">
        <f t="shared" si="80"/>
        <v>0</v>
      </c>
      <c r="Z279" s="48"/>
      <c r="AA279" s="51"/>
      <c r="AB279" s="48"/>
      <c r="AC279" s="43">
        <f t="shared" si="81"/>
        <v>0</v>
      </c>
      <c r="AD279" s="48"/>
      <c r="AE279" s="48"/>
      <c r="AF279" s="51">
        <v>31549000</v>
      </c>
      <c r="AG279" s="43">
        <f t="shared" si="77"/>
        <v>31549000</v>
      </c>
      <c r="AH279" s="43">
        <f t="shared" si="78"/>
        <v>31549000</v>
      </c>
      <c r="AI279" s="59">
        <f t="shared" si="75"/>
        <v>3.8751986793199099E-2</v>
      </c>
      <c r="AJ279" s="59">
        <f t="shared" si="76"/>
        <v>2.9001939348533533E-3</v>
      </c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</row>
    <row r="280" spans="1:106" ht="24.95" customHeight="1" outlineLevel="1">
      <c r="A280" s="26">
        <v>30</v>
      </c>
      <c r="B280" s="26"/>
      <c r="C280" s="37" t="s">
        <v>531</v>
      </c>
      <c r="D280" s="31">
        <v>46014</v>
      </c>
      <c r="E280" s="109" t="s">
        <v>380</v>
      </c>
      <c r="F280" s="37" t="s">
        <v>688</v>
      </c>
      <c r="G280" s="33" t="s">
        <v>689</v>
      </c>
      <c r="H280" s="28"/>
      <c r="I280" s="28"/>
      <c r="J280" s="114"/>
      <c r="K280" s="51">
        <v>13609000</v>
      </c>
      <c r="L280" s="27"/>
      <c r="M280" s="48"/>
      <c r="N280" s="48"/>
      <c r="O280" s="48"/>
      <c r="P280" s="27"/>
      <c r="Q280" s="27"/>
      <c r="R280" s="48"/>
      <c r="S280" s="48"/>
      <c r="T280" s="48"/>
      <c r="U280" s="43">
        <f t="shared" si="79"/>
        <v>0</v>
      </c>
      <c r="V280" s="48"/>
      <c r="W280" s="48"/>
      <c r="X280" s="51"/>
      <c r="Y280" s="43">
        <f t="shared" si="80"/>
        <v>0</v>
      </c>
      <c r="Z280" s="48"/>
      <c r="AA280" s="51"/>
      <c r="AB280" s="48"/>
      <c r="AC280" s="43">
        <f t="shared" si="81"/>
        <v>0</v>
      </c>
      <c r="AD280" s="48"/>
      <c r="AE280" s="48"/>
      <c r="AF280" s="51">
        <v>13609000</v>
      </c>
      <c r="AG280" s="43">
        <f t="shared" si="77"/>
        <v>13609000</v>
      </c>
      <c r="AH280" s="43">
        <f t="shared" si="78"/>
        <v>13609000</v>
      </c>
      <c r="AI280" s="59">
        <f t="shared" si="75"/>
        <v>1.67160857164616E-2</v>
      </c>
      <c r="AJ280" s="59">
        <f t="shared" si="76"/>
        <v>1.2510298031449265E-3</v>
      </c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</row>
    <row r="281" spans="1:106" ht="24.95" customHeight="1" outlineLevel="1">
      <c r="A281" s="26">
        <v>31</v>
      </c>
      <c r="B281" s="26"/>
      <c r="C281" s="37" t="s">
        <v>531</v>
      </c>
      <c r="D281" s="31">
        <v>46014</v>
      </c>
      <c r="E281" s="109" t="s">
        <v>382</v>
      </c>
      <c r="F281" s="37" t="s">
        <v>688</v>
      </c>
      <c r="G281" s="33" t="s">
        <v>689</v>
      </c>
      <c r="H281" s="28"/>
      <c r="I281" s="28"/>
      <c r="J281" s="114"/>
      <c r="K281" s="51">
        <v>13850000</v>
      </c>
      <c r="L281" s="27"/>
      <c r="M281" s="48"/>
      <c r="N281" s="48"/>
      <c r="O281" s="48"/>
      <c r="P281" s="27"/>
      <c r="Q281" s="27"/>
      <c r="R281" s="48"/>
      <c r="S281" s="48"/>
      <c r="T281" s="48"/>
      <c r="U281" s="43">
        <f t="shared" si="79"/>
        <v>0</v>
      </c>
      <c r="V281" s="48"/>
      <c r="W281" s="48"/>
      <c r="X281" s="51"/>
      <c r="Y281" s="43">
        <f t="shared" si="80"/>
        <v>0</v>
      </c>
      <c r="Z281" s="48"/>
      <c r="AA281" s="51"/>
      <c r="AB281" s="48"/>
      <c r="AC281" s="43">
        <f t="shared" si="81"/>
        <v>0</v>
      </c>
      <c r="AD281" s="48"/>
      <c r="AE281" s="48"/>
      <c r="AF281" s="51">
        <v>13850000</v>
      </c>
      <c r="AG281" s="43">
        <f t="shared" si="77"/>
        <v>13850000</v>
      </c>
      <c r="AH281" s="43">
        <f t="shared" si="78"/>
        <v>13850000</v>
      </c>
      <c r="AI281" s="59">
        <f t="shared" si="75"/>
        <v>1.70121086907923E-2</v>
      </c>
      <c r="AJ281" s="59">
        <f t="shared" si="76"/>
        <v>1.2731841262074532E-3</v>
      </c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</row>
    <row r="282" spans="1:106" ht="24.95" customHeight="1" outlineLevel="1">
      <c r="A282" s="26">
        <v>32</v>
      </c>
      <c r="B282" s="26"/>
      <c r="C282" s="37" t="s">
        <v>531</v>
      </c>
      <c r="D282" s="31">
        <v>46014</v>
      </c>
      <c r="E282" s="109" t="s">
        <v>397</v>
      </c>
      <c r="F282" s="37" t="s">
        <v>688</v>
      </c>
      <c r="G282" s="33" t="s">
        <v>689</v>
      </c>
      <c r="H282" s="28"/>
      <c r="I282" s="28"/>
      <c r="J282" s="114"/>
      <c r="K282" s="51">
        <v>13850000</v>
      </c>
      <c r="L282" s="27"/>
      <c r="M282" s="48"/>
      <c r="N282" s="48"/>
      <c r="O282" s="48"/>
      <c r="P282" s="27"/>
      <c r="Q282" s="27"/>
      <c r="R282" s="48"/>
      <c r="S282" s="48"/>
      <c r="T282" s="48"/>
      <c r="U282" s="43">
        <f t="shared" si="79"/>
        <v>0</v>
      </c>
      <c r="V282" s="48"/>
      <c r="W282" s="48"/>
      <c r="X282" s="51"/>
      <c r="Y282" s="43">
        <f t="shared" si="80"/>
        <v>0</v>
      </c>
      <c r="Z282" s="48"/>
      <c r="AA282" s="51"/>
      <c r="AB282" s="48"/>
      <c r="AC282" s="43">
        <f t="shared" si="81"/>
        <v>0</v>
      </c>
      <c r="AD282" s="48"/>
      <c r="AE282" s="48"/>
      <c r="AF282" s="51">
        <v>13850000</v>
      </c>
      <c r="AG282" s="43">
        <f t="shared" si="77"/>
        <v>13850000</v>
      </c>
      <c r="AH282" s="43">
        <f t="shared" si="78"/>
        <v>13850000</v>
      </c>
      <c r="AI282" s="59">
        <f t="shared" si="75"/>
        <v>1.70121086907923E-2</v>
      </c>
      <c r="AJ282" s="59">
        <f t="shared" si="76"/>
        <v>1.2731841262074532E-3</v>
      </c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</row>
    <row r="283" spans="1:106" ht="24.95" customHeight="1" outlineLevel="1">
      <c r="A283" s="26">
        <v>33</v>
      </c>
      <c r="B283" s="26"/>
      <c r="C283" s="37" t="s">
        <v>531</v>
      </c>
      <c r="D283" s="31">
        <v>46014</v>
      </c>
      <c r="E283" s="109" t="s">
        <v>400</v>
      </c>
      <c r="F283" s="37" t="s">
        <v>688</v>
      </c>
      <c r="G283" s="33" t="s">
        <v>689</v>
      </c>
      <c r="H283" s="28"/>
      <c r="I283" s="28"/>
      <c r="J283" s="114"/>
      <c r="K283" s="51">
        <v>13850000</v>
      </c>
      <c r="L283" s="27"/>
      <c r="M283" s="48"/>
      <c r="N283" s="48"/>
      <c r="O283" s="48"/>
      <c r="P283" s="27"/>
      <c r="Q283" s="27"/>
      <c r="R283" s="48"/>
      <c r="S283" s="48"/>
      <c r="T283" s="48"/>
      <c r="U283" s="43">
        <f t="shared" si="79"/>
        <v>0</v>
      </c>
      <c r="V283" s="48"/>
      <c r="W283" s="48"/>
      <c r="X283" s="51"/>
      <c r="Y283" s="43">
        <f t="shared" si="80"/>
        <v>0</v>
      </c>
      <c r="Z283" s="48"/>
      <c r="AA283" s="51"/>
      <c r="AB283" s="48"/>
      <c r="AC283" s="43">
        <f t="shared" si="81"/>
        <v>0</v>
      </c>
      <c r="AD283" s="48"/>
      <c r="AE283" s="48"/>
      <c r="AF283" s="51">
        <v>13850000</v>
      </c>
      <c r="AG283" s="43">
        <f t="shared" si="77"/>
        <v>13850000</v>
      </c>
      <c r="AH283" s="43">
        <f t="shared" si="78"/>
        <v>13850000</v>
      </c>
      <c r="AI283" s="59">
        <f t="shared" si="75"/>
        <v>1.70121086907923E-2</v>
      </c>
      <c r="AJ283" s="59">
        <f t="shared" si="76"/>
        <v>1.2731841262074532E-3</v>
      </c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</row>
    <row r="284" spans="1:106" ht="24.95" customHeight="1" outlineLevel="1">
      <c r="A284" s="26">
        <v>34</v>
      </c>
      <c r="B284" s="26"/>
      <c r="C284" s="37" t="s">
        <v>531</v>
      </c>
      <c r="D284" s="31">
        <v>46014</v>
      </c>
      <c r="E284" s="109" t="s">
        <v>376</v>
      </c>
      <c r="F284" s="37" t="s">
        <v>688</v>
      </c>
      <c r="G284" s="33" t="s">
        <v>689</v>
      </c>
      <c r="H284" s="28"/>
      <c r="I284" s="28"/>
      <c r="J284" s="114"/>
      <c r="K284" s="51">
        <v>13850000</v>
      </c>
      <c r="L284" s="27"/>
      <c r="M284" s="48"/>
      <c r="N284" s="48"/>
      <c r="O284" s="48"/>
      <c r="P284" s="27"/>
      <c r="Q284" s="27"/>
      <c r="R284" s="48"/>
      <c r="S284" s="48"/>
      <c r="T284" s="48"/>
      <c r="U284" s="43">
        <f t="shared" si="79"/>
        <v>0</v>
      </c>
      <c r="V284" s="48"/>
      <c r="W284" s="48"/>
      <c r="X284" s="51"/>
      <c r="Y284" s="43">
        <f t="shared" si="80"/>
        <v>0</v>
      </c>
      <c r="Z284" s="48"/>
      <c r="AA284" s="51"/>
      <c r="AB284" s="48"/>
      <c r="AC284" s="43">
        <f t="shared" si="81"/>
        <v>0</v>
      </c>
      <c r="AD284" s="48"/>
      <c r="AE284" s="48"/>
      <c r="AF284" s="51">
        <v>13850000</v>
      </c>
      <c r="AG284" s="43">
        <f t="shared" si="77"/>
        <v>13850000</v>
      </c>
      <c r="AH284" s="43">
        <f t="shared" si="78"/>
        <v>13850000</v>
      </c>
      <c r="AI284" s="59">
        <f t="shared" si="75"/>
        <v>1.70121086907923E-2</v>
      </c>
      <c r="AJ284" s="59">
        <f t="shared" si="76"/>
        <v>1.2731841262074532E-3</v>
      </c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</row>
    <row r="285" spans="1:106" ht="24.95" customHeight="1" outlineLevel="1">
      <c r="A285" s="26">
        <v>35</v>
      </c>
      <c r="B285" s="26"/>
      <c r="C285" s="37" t="s">
        <v>531</v>
      </c>
      <c r="D285" s="31">
        <v>46014</v>
      </c>
      <c r="E285" s="109" t="s">
        <v>374</v>
      </c>
      <c r="F285" s="37" t="s">
        <v>688</v>
      </c>
      <c r="G285" s="33" t="s">
        <v>689</v>
      </c>
      <c r="H285" s="28"/>
      <c r="I285" s="28"/>
      <c r="J285" s="114"/>
      <c r="K285" s="51">
        <v>15828000</v>
      </c>
      <c r="L285" s="27"/>
      <c r="M285" s="48"/>
      <c r="N285" s="48"/>
      <c r="O285" s="48"/>
      <c r="P285" s="27"/>
      <c r="Q285" s="27"/>
      <c r="R285" s="48"/>
      <c r="S285" s="48"/>
      <c r="T285" s="48"/>
      <c r="U285" s="43">
        <f t="shared" si="79"/>
        <v>0</v>
      </c>
      <c r="V285" s="48"/>
      <c r="W285" s="48"/>
      <c r="X285" s="51"/>
      <c r="Y285" s="43">
        <f t="shared" si="80"/>
        <v>0</v>
      </c>
      <c r="Z285" s="48"/>
      <c r="AA285" s="51"/>
      <c r="AB285" s="48"/>
      <c r="AC285" s="43">
        <f t="shared" si="81"/>
        <v>0</v>
      </c>
      <c r="AD285" s="48"/>
      <c r="AE285" s="48"/>
      <c r="AF285" s="51">
        <v>15828000</v>
      </c>
      <c r="AG285" s="43">
        <f t="shared" si="77"/>
        <v>15828000</v>
      </c>
      <c r="AH285" s="43">
        <f t="shared" si="78"/>
        <v>15828000</v>
      </c>
      <c r="AI285" s="59">
        <f t="shared" si="75"/>
        <v>1.94417080402788E-2</v>
      </c>
      <c r="AJ285" s="59">
        <f t="shared" si="76"/>
        <v>1.4550150432932542E-3</v>
      </c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</row>
    <row r="286" spans="1:106" ht="24.95" customHeight="1" outlineLevel="1">
      <c r="A286" s="26">
        <v>36</v>
      </c>
      <c r="B286" s="26"/>
      <c r="C286" s="37" t="s">
        <v>531</v>
      </c>
      <c r="D286" s="31">
        <v>46014</v>
      </c>
      <c r="E286" s="109" t="s">
        <v>373</v>
      </c>
      <c r="F286" s="37" t="s">
        <v>688</v>
      </c>
      <c r="G286" s="33" t="s">
        <v>689</v>
      </c>
      <c r="H286" s="28"/>
      <c r="I286" s="28"/>
      <c r="J286" s="114"/>
      <c r="K286" s="51">
        <v>13609000</v>
      </c>
      <c r="L286" s="27"/>
      <c r="M286" s="48"/>
      <c r="N286" s="48"/>
      <c r="O286" s="48"/>
      <c r="P286" s="27"/>
      <c r="Q286" s="27"/>
      <c r="R286" s="48"/>
      <c r="S286" s="48"/>
      <c r="T286" s="48"/>
      <c r="U286" s="43">
        <f t="shared" si="79"/>
        <v>0</v>
      </c>
      <c r="V286" s="48"/>
      <c r="W286" s="48"/>
      <c r="X286" s="51"/>
      <c r="Y286" s="43">
        <f t="shared" si="80"/>
        <v>0</v>
      </c>
      <c r="Z286" s="48"/>
      <c r="AA286" s="51"/>
      <c r="AB286" s="48"/>
      <c r="AC286" s="43">
        <f t="shared" si="81"/>
        <v>0</v>
      </c>
      <c r="AD286" s="48"/>
      <c r="AE286" s="48"/>
      <c r="AF286" s="51">
        <v>13609000</v>
      </c>
      <c r="AG286" s="43">
        <f t="shared" si="77"/>
        <v>13609000</v>
      </c>
      <c r="AH286" s="43">
        <f t="shared" si="78"/>
        <v>13609000</v>
      </c>
      <c r="AI286" s="59">
        <f t="shared" si="75"/>
        <v>1.67160857164616E-2</v>
      </c>
      <c r="AJ286" s="59">
        <f t="shared" si="76"/>
        <v>1.2510298031449265E-3</v>
      </c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</row>
    <row r="287" spans="1:106" ht="24.95" customHeight="1" outlineLevel="1">
      <c r="A287" s="26">
        <v>37</v>
      </c>
      <c r="B287" s="26"/>
      <c r="C287" s="37" t="s">
        <v>531</v>
      </c>
      <c r="D287" s="31">
        <v>46014</v>
      </c>
      <c r="E287" s="109" t="s">
        <v>389</v>
      </c>
      <c r="F287" s="37" t="s">
        <v>688</v>
      </c>
      <c r="G287" s="33" t="s">
        <v>689</v>
      </c>
      <c r="H287" s="28"/>
      <c r="I287" s="28"/>
      <c r="J287" s="114"/>
      <c r="K287" s="51">
        <v>12151000</v>
      </c>
      <c r="L287" s="27"/>
      <c r="M287" s="48"/>
      <c r="N287" s="48"/>
      <c r="O287" s="48"/>
      <c r="P287" s="27"/>
      <c r="Q287" s="27"/>
      <c r="R287" s="48"/>
      <c r="S287" s="48"/>
      <c r="T287" s="48"/>
      <c r="U287" s="43">
        <f t="shared" si="79"/>
        <v>0</v>
      </c>
      <c r="V287" s="48"/>
      <c r="W287" s="48"/>
      <c r="X287" s="51"/>
      <c r="Y287" s="43">
        <f t="shared" si="80"/>
        <v>0</v>
      </c>
      <c r="Z287" s="48"/>
      <c r="AA287" s="51"/>
      <c r="AB287" s="48"/>
      <c r="AC287" s="43">
        <f t="shared" si="81"/>
        <v>0</v>
      </c>
      <c r="AD287" s="48"/>
      <c r="AE287" s="48"/>
      <c r="AF287" s="51">
        <v>12151000</v>
      </c>
      <c r="AG287" s="43">
        <f t="shared" si="77"/>
        <v>12151000</v>
      </c>
      <c r="AH287" s="43">
        <f t="shared" si="78"/>
        <v>12151000</v>
      </c>
      <c r="AI287" s="59">
        <f t="shared" si="75"/>
        <v>1.4925208137315399E-2</v>
      </c>
      <c r="AJ287" s="59">
        <f t="shared" si="76"/>
        <v>1.1170007449492249E-3</v>
      </c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</row>
    <row r="288" spans="1:106" ht="24.95" customHeight="1" outlineLevel="1">
      <c r="A288" s="26">
        <v>38</v>
      </c>
      <c r="B288" s="26"/>
      <c r="C288" s="37" t="s">
        <v>2075</v>
      </c>
      <c r="D288" s="31">
        <v>46017</v>
      </c>
      <c r="E288" s="109" t="s">
        <v>385</v>
      </c>
      <c r="F288" s="37" t="s">
        <v>688</v>
      </c>
      <c r="G288" s="33" t="s">
        <v>689</v>
      </c>
      <c r="H288" s="28"/>
      <c r="I288" s="28"/>
      <c r="J288" s="114"/>
      <c r="K288" s="51">
        <v>12100000</v>
      </c>
      <c r="L288" s="27"/>
      <c r="M288" s="48"/>
      <c r="N288" s="48"/>
      <c r="O288" s="48"/>
      <c r="P288" s="27"/>
      <c r="Q288" s="27"/>
      <c r="R288" s="48"/>
      <c r="S288" s="48"/>
      <c r="T288" s="48"/>
      <c r="U288" s="43">
        <f t="shared" si="79"/>
        <v>0</v>
      </c>
      <c r="V288" s="48"/>
      <c r="W288" s="48"/>
      <c r="X288" s="51"/>
      <c r="Y288" s="43">
        <f t="shared" si="80"/>
        <v>0</v>
      </c>
      <c r="Z288" s="48"/>
      <c r="AA288" s="51"/>
      <c r="AB288" s="48"/>
      <c r="AC288" s="43">
        <f t="shared" si="81"/>
        <v>0</v>
      </c>
      <c r="AD288" s="48"/>
      <c r="AE288" s="48"/>
      <c r="AF288" s="51">
        <v>12100000</v>
      </c>
      <c r="AG288" s="43">
        <f t="shared" si="77"/>
        <v>12100000</v>
      </c>
      <c r="AH288" s="43">
        <f t="shared" si="78"/>
        <v>12100000</v>
      </c>
      <c r="AI288" s="59">
        <f t="shared" si="75"/>
        <v>1.4862564271378101E-2</v>
      </c>
      <c r="AJ288" s="59">
        <f t="shared" si="76"/>
        <v>1.1123124857119267E-3</v>
      </c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</row>
    <row r="289" spans="1:106" ht="24.95" customHeight="1" outlineLevel="1">
      <c r="A289" s="26">
        <v>39</v>
      </c>
      <c r="B289" s="26"/>
      <c r="C289" s="37" t="s">
        <v>566</v>
      </c>
      <c r="D289" s="31">
        <v>46021</v>
      </c>
      <c r="E289" s="109" t="s">
        <v>371</v>
      </c>
      <c r="F289" s="37" t="s">
        <v>688</v>
      </c>
      <c r="G289" s="33" t="s">
        <v>689</v>
      </c>
      <c r="H289" s="28"/>
      <c r="I289" s="28"/>
      <c r="J289" s="114"/>
      <c r="K289" s="51">
        <v>30584000</v>
      </c>
      <c r="L289" s="27"/>
      <c r="M289" s="48"/>
      <c r="N289" s="48"/>
      <c r="O289" s="48"/>
      <c r="P289" s="27"/>
      <c r="Q289" s="27"/>
      <c r="R289" s="48"/>
      <c r="S289" s="48"/>
      <c r="T289" s="48"/>
      <c r="U289" s="43">
        <f t="shared" si="79"/>
        <v>0</v>
      </c>
      <c r="V289" s="48"/>
      <c r="W289" s="48"/>
      <c r="X289" s="51"/>
      <c r="Y289" s="43">
        <f t="shared" si="80"/>
        <v>0</v>
      </c>
      <c r="Z289" s="48"/>
      <c r="AA289" s="51"/>
      <c r="AB289" s="48"/>
      <c r="AC289" s="43">
        <f t="shared" si="81"/>
        <v>0</v>
      </c>
      <c r="AD289" s="48"/>
      <c r="AE289" s="48"/>
      <c r="AF289" s="51">
        <v>30584000</v>
      </c>
      <c r="AG289" s="43">
        <f t="shared" si="77"/>
        <v>30584000</v>
      </c>
      <c r="AH289" s="43">
        <f t="shared" si="78"/>
        <v>30584000</v>
      </c>
      <c r="AI289" s="59">
        <f t="shared" si="75"/>
        <v>3.75666665847793E-2</v>
      </c>
      <c r="AJ289" s="59">
        <f t="shared" si="76"/>
        <v>2.8114847159515345E-3</v>
      </c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</row>
    <row r="290" spans="1:106" ht="24.95" customHeight="1" outlineLevel="1">
      <c r="A290" s="26">
        <v>40</v>
      </c>
      <c r="B290" s="26"/>
      <c r="C290" s="37" t="s">
        <v>935</v>
      </c>
      <c r="D290" s="31">
        <v>46021</v>
      </c>
      <c r="E290" s="32" t="s">
        <v>933</v>
      </c>
      <c r="F290" s="37" t="s">
        <v>688</v>
      </c>
      <c r="G290" s="33" t="s">
        <v>689</v>
      </c>
      <c r="H290" s="28"/>
      <c r="I290" s="28"/>
      <c r="J290" s="114"/>
      <c r="K290" s="51">
        <v>15175000</v>
      </c>
      <c r="L290" s="27"/>
      <c r="M290" s="48"/>
      <c r="N290" s="48"/>
      <c r="O290" s="48"/>
      <c r="P290" s="27"/>
      <c r="Q290" s="27"/>
      <c r="R290" s="48"/>
      <c r="S290" s="48"/>
      <c r="T290" s="48"/>
      <c r="U290" s="43">
        <f t="shared" si="79"/>
        <v>0</v>
      </c>
      <c r="V290" s="48"/>
      <c r="W290" s="48"/>
      <c r="X290" s="51"/>
      <c r="Y290" s="43">
        <f t="shared" si="80"/>
        <v>0</v>
      </c>
      <c r="Z290" s="48"/>
      <c r="AA290" s="51"/>
      <c r="AB290" s="48"/>
      <c r="AC290" s="43">
        <f t="shared" si="81"/>
        <v>0</v>
      </c>
      <c r="AD290" s="48"/>
      <c r="AE290" s="48"/>
      <c r="AF290" s="51">
        <v>15175000</v>
      </c>
      <c r="AG290" s="43">
        <f t="shared" si="77"/>
        <v>15175000</v>
      </c>
      <c r="AH290" s="43">
        <f t="shared" si="78"/>
        <v>15175000</v>
      </c>
      <c r="AI290" s="59">
        <f t="shared" si="75"/>
        <v>1.86396208940631E-2</v>
      </c>
      <c r="AJ290" s="59">
        <f t="shared" si="76"/>
        <v>1.3949869397254949E-3</v>
      </c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</row>
    <row r="291" spans="1:106" ht="24.95" customHeight="1" outlineLevel="1">
      <c r="A291" s="26">
        <v>41</v>
      </c>
      <c r="B291" s="26"/>
      <c r="C291" s="37" t="s">
        <v>936</v>
      </c>
      <c r="D291" s="31">
        <v>46021</v>
      </c>
      <c r="E291" s="32" t="s">
        <v>400</v>
      </c>
      <c r="F291" s="37" t="s">
        <v>688</v>
      </c>
      <c r="G291" s="33" t="s">
        <v>689</v>
      </c>
      <c r="H291" s="28"/>
      <c r="I291" s="28"/>
      <c r="J291" s="114"/>
      <c r="K291" s="51">
        <v>15028000</v>
      </c>
      <c r="L291" s="27"/>
      <c r="M291" s="48"/>
      <c r="N291" s="48"/>
      <c r="O291" s="48"/>
      <c r="P291" s="27"/>
      <c r="Q291" s="27"/>
      <c r="R291" s="48"/>
      <c r="S291" s="48"/>
      <c r="T291" s="48"/>
      <c r="U291" s="43">
        <f t="shared" si="79"/>
        <v>0</v>
      </c>
      <c r="V291" s="48"/>
      <c r="W291" s="48"/>
      <c r="X291" s="51"/>
      <c r="Y291" s="43">
        <f t="shared" si="80"/>
        <v>0</v>
      </c>
      <c r="Z291" s="48"/>
      <c r="AA291" s="51"/>
      <c r="AB291" s="48"/>
      <c r="AC291" s="43">
        <f t="shared" si="81"/>
        <v>0</v>
      </c>
      <c r="AD291" s="48"/>
      <c r="AE291" s="48"/>
      <c r="AF291" s="51">
        <v>15028000</v>
      </c>
      <c r="AG291" s="43">
        <f t="shared" si="77"/>
        <v>15028000</v>
      </c>
      <c r="AH291" s="43">
        <f t="shared" si="78"/>
        <v>15028000</v>
      </c>
      <c r="AI291" s="59">
        <f t="shared" si="75"/>
        <v>1.84590591628323E-2</v>
      </c>
      <c r="AJ291" s="59">
        <f t="shared" si="76"/>
        <v>1.3814737219238705E-3</v>
      </c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</row>
    <row r="292" spans="1:106" ht="24.95" customHeight="1" outlineLevel="1">
      <c r="A292" s="26">
        <v>42</v>
      </c>
      <c r="B292" s="26"/>
      <c r="C292" s="37" t="s">
        <v>937</v>
      </c>
      <c r="D292" s="31">
        <v>46021</v>
      </c>
      <c r="E292" s="32" t="s">
        <v>384</v>
      </c>
      <c r="F292" s="37" t="s">
        <v>688</v>
      </c>
      <c r="G292" s="33" t="s">
        <v>689</v>
      </c>
      <c r="H292" s="28"/>
      <c r="I292" s="28"/>
      <c r="J292" s="114"/>
      <c r="K292" s="51">
        <v>15028000</v>
      </c>
      <c r="L292" s="27"/>
      <c r="M292" s="48"/>
      <c r="N292" s="48"/>
      <c r="O292" s="48"/>
      <c r="P292" s="27"/>
      <c r="Q292" s="27"/>
      <c r="R292" s="48"/>
      <c r="S292" s="48"/>
      <c r="T292" s="48"/>
      <c r="U292" s="43">
        <f t="shared" si="79"/>
        <v>0</v>
      </c>
      <c r="V292" s="48"/>
      <c r="W292" s="48"/>
      <c r="X292" s="51"/>
      <c r="Y292" s="43">
        <f t="shared" si="80"/>
        <v>0</v>
      </c>
      <c r="Z292" s="48"/>
      <c r="AA292" s="51"/>
      <c r="AB292" s="48"/>
      <c r="AC292" s="43">
        <f t="shared" si="81"/>
        <v>0</v>
      </c>
      <c r="AD292" s="48"/>
      <c r="AE292" s="48"/>
      <c r="AF292" s="51">
        <v>15028000</v>
      </c>
      <c r="AG292" s="43">
        <f t="shared" si="77"/>
        <v>15028000</v>
      </c>
      <c r="AH292" s="43">
        <f t="shared" si="78"/>
        <v>15028000</v>
      </c>
      <c r="AI292" s="59">
        <f t="shared" si="75"/>
        <v>1.84590591628323E-2</v>
      </c>
      <c r="AJ292" s="59">
        <f t="shared" si="76"/>
        <v>1.3814737219238705E-3</v>
      </c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</row>
    <row r="293" spans="1:106" ht="24.95" customHeight="1" outlineLevel="1">
      <c r="A293" s="26">
        <v>43</v>
      </c>
      <c r="B293" s="26"/>
      <c r="C293" s="37" t="s">
        <v>938</v>
      </c>
      <c r="D293" s="31">
        <v>46021</v>
      </c>
      <c r="E293" s="32" t="s">
        <v>387</v>
      </c>
      <c r="F293" s="37" t="s">
        <v>688</v>
      </c>
      <c r="G293" s="33" t="s">
        <v>689</v>
      </c>
      <c r="H293" s="28"/>
      <c r="I293" s="28"/>
      <c r="J293" s="114"/>
      <c r="K293" s="51">
        <v>14822000</v>
      </c>
      <c r="L293" s="27"/>
      <c r="M293" s="48"/>
      <c r="N293" s="48"/>
      <c r="O293" s="48"/>
      <c r="P293" s="27"/>
      <c r="Q293" s="27"/>
      <c r="R293" s="48"/>
      <c r="S293" s="48"/>
      <c r="T293" s="48"/>
      <c r="U293" s="43">
        <f t="shared" si="79"/>
        <v>0</v>
      </c>
      <c r="V293" s="48"/>
      <c r="W293" s="48"/>
      <c r="X293" s="51"/>
      <c r="Y293" s="43">
        <f t="shared" si="80"/>
        <v>0</v>
      </c>
      <c r="Z293" s="48"/>
      <c r="AA293" s="51"/>
      <c r="AB293" s="48"/>
      <c r="AC293" s="43">
        <f t="shared" si="81"/>
        <v>0</v>
      </c>
      <c r="AD293" s="48"/>
      <c r="AE293" s="48"/>
      <c r="AF293" s="51">
        <v>14822000</v>
      </c>
      <c r="AG293" s="43">
        <f t="shared" si="77"/>
        <v>14822000</v>
      </c>
      <c r="AH293" s="43">
        <f t="shared" si="78"/>
        <v>14822000</v>
      </c>
      <c r="AI293" s="59">
        <f t="shared" si="75"/>
        <v>1.82060270768898E-2</v>
      </c>
      <c r="AJ293" s="59">
        <f t="shared" si="76"/>
        <v>1.3625368316712543E-3</v>
      </c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</row>
    <row r="294" spans="1:106" ht="24.95" customHeight="1" outlineLevel="1">
      <c r="A294" s="26">
        <v>44</v>
      </c>
      <c r="B294" s="26"/>
      <c r="C294" s="37" t="s">
        <v>189</v>
      </c>
      <c r="D294" s="31">
        <v>46020</v>
      </c>
      <c r="E294" s="32" t="s">
        <v>393</v>
      </c>
      <c r="F294" s="37" t="s">
        <v>688</v>
      </c>
      <c r="G294" s="33" t="s">
        <v>689</v>
      </c>
      <c r="H294" s="28"/>
      <c r="I294" s="28"/>
      <c r="J294" s="114"/>
      <c r="K294" s="51">
        <v>12100000</v>
      </c>
      <c r="L294" s="27"/>
      <c r="M294" s="48"/>
      <c r="N294" s="48"/>
      <c r="O294" s="48"/>
      <c r="P294" s="27"/>
      <c r="Q294" s="27"/>
      <c r="R294" s="48"/>
      <c r="S294" s="48"/>
      <c r="T294" s="48"/>
      <c r="U294" s="43">
        <f t="shared" si="79"/>
        <v>0</v>
      </c>
      <c r="V294" s="48"/>
      <c r="W294" s="48"/>
      <c r="X294" s="51"/>
      <c r="Y294" s="43">
        <f t="shared" si="80"/>
        <v>0</v>
      </c>
      <c r="Z294" s="48"/>
      <c r="AA294" s="51"/>
      <c r="AB294" s="48"/>
      <c r="AC294" s="43">
        <f t="shared" si="81"/>
        <v>0</v>
      </c>
      <c r="AD294" s="48"/>
      <c r="AE294" s="48"/>
      <c r="AF294" s="51">
        <v>12100000</v>
      </c>
      <c r="AG294" s="43">
        <f t="shared" si="77"/>
        <v>12100000</v>
      </c>
      <c r="AH294" s="43">
        <f t="shared" si="78"/>
        <v>12100000</v>
      </c>
      <c r="AI294" s="59">
        <f t="shared" si="75"/>
        <v>1.4862564271378101E-2</v>
      </c>
      <c r="AJ294" s="59">
        <f t="shared" si="76"/>
        <v>1.1123124857119267E-3</v>
      </c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</row>
    <row r="295" spans="1:106" ht="24.95" customHeight="1" outlineLevel="1">
      <c r="A295" s="26">
        <v>45</v>
      </c>
      <c r="B295" s="26"/>
      <c r="C295" s="37" t="s">
        <v>577</v>
      </c>
      <c r="D295" s="31">
        <v>46020</v>
      </c>
      <c r="E295" s="32" t="s">
        <v>646</v>
      </c>
      <c r="F295" s="37" t="s">
        <v>688</v>
      </c>
      <c r="G295" s="33" t="s">
        <v>689</v>
      </c>
      <c r="H295" s="28"/>
      <c r="I295" s="28"/>
      <c r="J295" s="114"/>
      <c r="K295" s="51">
        <v>15292000</v>
      </c>
      <c r="L295" s="27"/>
      <c r="M295" s="48"/>
      <c r="N295" s="48"/>
      <c r="O295" s="48"/>
      <c r="P295" s="27"/>
      <c r="Q295" s="27"/>
      <c r="R295" s="48"/>
      <c r="S295" s="48"/>
      <c r="T295" s="48"/>
      <c r="U295" s="43">
        <f t="shared" si="79"/>
        <v>0</v>
      </c>
      <c r="V295" s="48"/>
      <c r="W295" s="48"/>
      <c r="X295" s="51"/>
      <c r="Y295" s="43">
        <f t="shared" si="80"/>
        <v>0</v>
      </c>
      <c r="Z295" s="48"/>
      <c r="AA295" s="51"/>
      <c r="AB295" s="48"/>
      <c r="AC295" s="43">
        <f t="shared" si="81"/>
        <v>0</v>
      </c>
      <c r="AD295" s="48"/>
      <c r="AE295" s="48"/>
      <c r="AF295" s="51">
        <v>15292000</v>
      </c>
      <c r="AG295" s="43">
        <f t="shared" si="77"/>
        <v>15292000</v>
      </c>
      <c r="AH295" s="43">
        <f t="shared" si="78"/>
        <v>15292000</v>
      </c>
      <c r="AI295" s="59">
        <f t="shared" si="75"/>
        <v>1.8783333292389601E-2</v>
      </c>
      <c r="AJ295" s="59">
        <f t="shared" si="76"/>
        <v>1.4057423579757673E-3</v>
      </c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</row>
    <row r="296" spans="1:106" ht="24.95" customHeight="1" outlineLevel="1">
      <c r="A296" s="26">
        <v>46</v>
      </c>
      <c r="B296" s="26"/>
      <c r="C296" s="37" t="s">
        <v>583</v>
      </c>
      <c r="D296" s="31">
        <v>46020</v>
      </c>
      <c r="E296" s="32" t="s">
        <v>376</v>
      </c>
      <c r="F296" s="37" t="s">
        <v>688</v>
      </c>
      <c r="G296" s="33" t="s">
        <v>689</v>
      </c>
      <c r="H296" s="28"/>
      <c r="I296" s="28"/>
      <c r="J296" s="114"/>
      <c r="K296" s="51">
        <v>12100000</v>
      </c>
      <c r="L296" s="27"/>
      <c r="M296" s="48"/>
      <c r="N296" s="48"/>
      <c r="O296" s="48"/>
      <c r="P296" s="27"/>
      <c r="Q296" s="27"/>
      <c r="R296" s="48"/>
      <c r="S296" s="48"/>
      <c r="T296" s="48"/>
      <c r="U296" s="43">
        <f t="shared" si="79"/>
        <v>0</v>
      </c>
      <c r="V296" s="48"/>
      <c r="W296" s="48"/>
      <c r="X296" s="51"/>
      <c r="Y296" s="43">
        <f t="shared" si="80"/>
        <v>0</v>
      </c>
      <c r="Z296" s="48"/>
      <c r="AA296" s="51"/>
      <c r="AB296" s="48"/>
      <c r="AC296" s="43">
        <f t="shared" si="81"/>
        <v>0</v>
      </c>
      <c r="AD296" s="48"/>
      <c r="AE296" s="48"/>
      <c r="AF296" s="51">
        <v>12100000</v>
      </c>
      <c r="AG296" s="43">
        <f t="shared" si="77"/>
        <v>12100000</v>
      </c>
      <c r="AH296" s="43">
        <f t="shared" si="78"/>
        <v>12100000</v>
      </c>
      <c r="AI296" s="59">
        <f t="shared" si="75"/>
        <v>1.4862564271378101E-2</v>
      </c>
      <c r="AJ296" s="59">
        <f t="shared" si="76"/>
        <v>1.1123124857119267E-3</v>
      </c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</row>
    <row r="297" spans="1:106" ht="24.95" customHeight="1" outlineLevel="1">
      <c r="A297" s="26">
        <v>47</v>
      </c>
      <c r="B297" s="26"/>
      <c r="C297" s="37" t="s">
        <v>583</v>
      </c>
      <c r="D297" s="31">
        <v>46020</v>
      </c>
      <c r="E297" s="32" t="s">
        <v>390</v>
      </c>
      <c r="F297" s="37" t="s">
        <v>688</v>
      </c>
      <c r="G297" s="33" t="s">
        <v>689</v>
      </c>
      <c r="H297" s="28"/>
      <c r="I297" s="28"/>
      <c r="J297" s="114"/>
      <c r="K297" s="51">
        <v>15028000</v>
      </c>
      <c r="L297" s="27"/>
      <c r="M297" s="48"/>
      <c r="N297" s="48"/>
      <c r="O297" s="48"/>
      <c r="P297" s="27"/>
      <c r="Q297" s="27"/>
      <c r="R297" s="48"/>
      <c r="S297" s="48"/>
      <c r="T297" s="48"/>
      <c r="U297" s="43">
        <f t="shared" si="79"/>
        <v>0</v>
      </c>
      <c r="V297" s="48"/>
      <c r="W297" s="48"/>
      <c r="X297" s="51"/>
      <c r="Y297" s="43">
        <f t="shared" si="80"/>
        <v>0</v>
      </c>
      <c r="Z297" s="48"/>
      <c r="AA297" s="51"/>
      <c r="AB297" s="48"/>
      <c r="AC297" s="43">
        <f t="shared" si="81"/>
        <v>0</v>
      </c>
      <c r="AD297" s="48"/>
      <c r="AE297" s="48"/>
      <c r="AF297" s="51">
        <v>15028000</v>
      </c>
      <c r="AG297" s="43">
        <f t="shared" si="77"/>
        <v>15028000</v>
      </c>
      <c r="AH297" s="43">
        <f t="shared" si="78"/>
        <v>15028000</v>
      </c>
      <c r="AI297" s="59">
        <f t="shared" si="75"/>
        <v>1.84590591628323E-2</v>
      </c>
      <c r="AJ297" s="59">
        <f t="shared" si="76"/>
        <v>1.3814737219238705E-3</v>
      </c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</row>
    <row r="298" spans="1:106" ht="24.95" customHeight="1" outlineLevel="1">
      <c r="A298" s="26">
        <v>48</v>
      </c>
      <c r="B298" s="26"/>
      <c r="C298" s="37" t="s">
        <v>583</v>
      </c>
      <c r="D298" s="31">
        <v>46020</v>
      </c>
      <c r="E298" s="32" t="s">
        <v>374</v>
      </c>
      <c r="F298" s="37" t="s">
        <v>688</v>
      </c>
      <c r="G298" s="33" t="s">
        <v>689</v>
      </c>
      <c r="H298" s="28"/>
      <c r="I298" s="28"/>
      <c r="J298" s="114"/>
      <c r="K298" s="51">
        <v>15028000</v>
      </c>
      <c r="L298" s="27"/>
      <c r="M298" s="48"/>
      <c r="N298" s="48"/>
      <c r="O298" s="48"/>
      <c r="P298" s="27"/>
      <c r="Q298" s="27"/>
      <c r="R298" s="48"/>
      <c r="S298" s="48"/>
      <c r="T298" s="48"/>
      <c r="U298" s="43">
        <f t="shared" si="79"/>
        <v>0</v>
      </c>
      <c r="V298" s="48"/>
      <c r="W298" s="48"/>
      <c r="X298" s="51"/>
      <c r="Y298" s="43">
        <f t="shared" si="80"/>
        <v>0</v>
      </c>
      <c r="Z298" s="48"/>
      <c r="AA298" s="51"/>
      <c r="AB298" s="48"/>
      <c r="AC298" s="43">
        <f t="shared" si="81"/>
        <v>0</v>
      </c>
      <c r="AD298" s="48"/>
      <c r="AE298" s="48"/>
      <c r="AF298" s="51">
        <v>15028000</v>
      </c>
      <c r="AG298" s="43">
        <f t="shared" si="77"/>
        <v>15028000</v>
      </c>
      <c r="AH298" s="43">
        <f t="shared" si="78"/>
        <v>15028000</v>
      </c>
      <c r="AI298" s="59">
        <f t="shared" si="75"/>
        <v>1.84590591628323E-2</v>
      </c>
      <c r="AJ298" s="59">
        <f t="shared" si="76"/>
        <v>1.3814737219238705E-3</v>
      </c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</row>
    <row r="299" spans="1:106" ht="24.95" customHeight="1" outlineLevel="1">
      <c r="A299" s="26">
        <v>49</v>
      </c>
      <c r="B299" s="26"/>
      <c r="C299" s="37" t="s">
        <v>568</v>
      </c>
      <c r="D299" s="31">
        <v>46020</v>
      </c>
      <c r="E299" s="32" t="s">
        <v>389</v>
      </c>
      <c r="F299" s="37" t="s">
        <v>688</v>
      </c>
      <c r="G299" s="33" t="s">
        <v>689</v>
      </c>
      <c r="H299" s="28"/>
      <c r="I299" s="28"/>
      <c r="J299" s="114"/>
      <c r="K299" s="51">
        <v>14822000</v>
      </c>
      <c r="L299" s="27"/>
      <c r="M299" s="48"/>
      <c r="N299" s="48"/>
      <c r="O299" s="48"/>
      <c r="P299" s="27"/>
      <c r="Q299" s="27"/>
      <c r="R299" s="48"/>
      <c r="S299" s="48"/>
      <c r="T299" s="48"/>
      <c r="U299" s="43">
        <f t="shared" si="79"/>
        <v>0</v>
      </c>
      <c r="V299" s="48"/>
      <c r="W299" s="48"/>
      <c r="X299" s="51"/>
      <c r="Y299" s="43">
        <f t="shared" si="80"/>
        <v>0</v>
      </c>
      <c r="Z299" s="48"/>
      <c r="AA299" s="51"/>
      <c r="AB299" s="48"/>
      <c r="AC299" s="43">
        <f t="shared" si="81"/>
        <v>0</v>
      </c>
      <c r="AD299" s="48"/>
      <c r="AE299" s="48"/>
      <c r="AF299" s="51">
        <v>14822000</v>
      </c>
      <c r="AG299" s="43">
        <f t="shared" si="77"/>
        <v>14822000</v>
      </c>
      <c r="AH299" s="43">
        <f t="shared" si="78"/>
        <v>14822000</v>
      </c>
      <c r="AI299" s="59">
        <f t="shared" si="75"/>
        <v>1.82060270768898E-2</v>
      </c>
      <c r="AJ299" s="59">
        <f t="shared" si="76"/>
        <v>1.3625368316712543E-3</v>
      </c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</row>
    <row r="300" spans="1:106" ht="24.95" customHeight="1" outlineLevel="1">
      <c r="A300" s="26">
        <v>50</v>
      </c>
      <c r="B300" s="26"/>
      <c r="C300" s="37" t="s">
        <v>585</v>
      </c>
      <c r="D300" s="31">
        <v>46020</v>
      </c>
      <c r="E300" s="32" t="s">
        <v>376</v>
      </c>
      <c r="F300" s="37" t="s">
        <v>688</v>
      </c>
      <c r="G300" s="33" t="s">
        <v>689</v>
      </c>
      <c r="H300" s="28"/>
      <c r="I300" s="28"/>
      <c r="J300" s="114"/>
      <c r="K300" s="51">
        <v>15028000</v>
      </c>
      <c r="L300" s="27"/>
      <c r="M300" s="48"/>
      <c r="N300" s="48"/>
      <c r="O300" s="48"/>
      <c r="P300" s="27"/>
      <c r="Q300" s="27"/>
      <c r="R300" s="48"/>
      <c r="S300" s="48"/>
      <c r="T300" s="48"/>
      <c r="U300" s="43">
        <f t="shared" si="79"/>
        <v>0</v>
      </c>
      <c r="V300" s="48"/>
      <c r="W300" s="48"/>
      <c r="X300" s="51"/>
      <c r="Y300" s="43">
        <f t="shared" si="80"/>
        <v>0</v>
      </c>
      <c r="Z300" s="48"/>
      <c r="AA300" s="51"/>
      <c r="AB300" s="48"/>
      <c r="AC300" s="43">
        <f t="shared" si="81"/>
        <v>0</v>
      </c>
      <c r="AD300" s="48"/>
      <c r="AE300" s="48"/>
      <c r="AF300" s="51">
        <v>15028000</v>
      </c>
      <c r="AG300" s="43">
        <f t="shared" si="77"/>
        <v>15028000</v>
      </c>
      <c r="AH300" s="43">
        <f t="shared" si="78"/>
        <v>15028000</v>
      </c>
      <c r="AI300" s="59">
        <f t="shared" si="75"/>
        <v>1.84590591628323E-2</v>
      </c>
      <c r="AJ300" s="59">
        <f t="shared" si="76"/>
        <v>1.3814737219238705E-3</v>
      </c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</row>
    <row r="301" spans="1:106" ht="24.95" customHeight="1" outlineLevel="1">
      <c r="A301" s="26">
        <v>51</v>
      </c>
      <c r="B301" s="26"/>
      <c r="C301" s="37" t="s">
        <v>587</v>
      </c>
      <c r="D301" s="31">
        <v>46020</v>
      </c>
      <c r="E301" s="32" t="s">
        <v>398</v>
      </c>
      <c r="F301" s="37" t="s">
        <v>688</v>
      </c>
      <c r="G301" s="33" t="s">
        <v>689</v>
      </c>
      <c r="H301" s="28"/>
      <c r="I301" s="28"/>
      <c r="J301" s="114"/>
      <c r="K301" s="51">
        <v>15292000</v>
      </c>
      <c r="L301" s="27"/>
      <c r="M301" s="48"/>
      <c r="N301" s="48"/>
      <c r="O301" s="48"/>
      <c r="P301" s="27"/>
      <c r="Q301" s="27"/>
      <c r="R301" s="48"/>
      <c r="S301" s="48"/>
      <c r="T301" s="48"/>
      <c r="U301" s="43">
        <f t="shared" si="79"/>
        <v>0</v>
      </c>
      <c r="V301" s="48"/>
      <c r="W301" s="48"/>
      <c r="X301" s="51"/>
      <c r="Y301" s="43">
        <f t="shared" si="80"/>
        <v>0</v>
      </c>
      <c r="Z301" s="48"/>
      <c r="AA301" s="51"/>
      <c r="AB301" s="48"/>
      <c r="AC301" s="43">
        <f t="shared" si="81"/>
        <v>0</v>
      </c>
      <c r="AD301" s="48"/>
      <c r="AE301" s="48"/>
      <c r="AF301" s="51">
        <v>15292000</v>
      </c>
      <c r="AG301" s="43">
        <f t="shared" si="77"/>
        <v>15292000</v>
      </c>
      <c r="AH301" s="43">
        <f t="shared" si="78"/>
        <v>15292000</v>
      </c>
      <c r="AI301" s="59">
        <f t="shared" si="75"/>
        <v>1.8783333292389601E-2</v>
      </c>
      <c r="AJ301" s="59">
        <f t="shared" si="76"/>
        <v>1.4057423579757673E-3</v>
      </c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</row>
    <row r="302" spans="1:106" ht="24.95" customHeight="1" outlineLevel="1">
      <c r="A302" s="26">
        <v>52</v>
      </c>
      <c r="B302" s="26"/>
      <c r="C302" s="37" t="s">
        <v>219</v>
      </c>
      <c r="D302" s="31">
        <v>46020</v>
      </c>
      <c r="E302" s="32" t="s">
        <v>397</v>
      </c>
      <c r="F302" s="37" t="s">
        <v>688</v>
      </c>
      <c r="G302" s="33" t="s">
        <v>689</v>
      </c>
      <c r="H302" s="28"/>
      <c r="I302" s="28"/>
      <c r="J302" s="114"/>
      <c r="K302" s="51">
        <v>15028000</v>
      </c>
      <c r="L302" s="27"/>
      <c r="M302" s="48"/>
      <c r="N302" s="48"/>
      <c r="O302" s="48"/>
      <c r="P302" s="27"/>
      <c r="Q302" s="27"/>
      <c r="R302" s="48"/>
      <c r="S302" s="48"/>
      <c r="T302" s="48"/>
      <c r="U302" s="43">
        <f t="shared" si="79"/>
        <v>0</v>
      </c>
      <c r="V302" s="48"/>
      <c r="W302" s="48"/>
      <c r="X302" s="51"/>
      <c r="Y302" s="43">
        <f t="shared" si="80"/>
        <v>0</v>
      </c>
      <c r="Z302" s="48"/>
      <c r="AA302" s="51"/>
      <c r="AB302" s="48"/>
      <c r="AC302" s="43">
        <f t="shared" si="81"/>
        <v>0</v>
      </c>
      <c r="AD302" s="48"/>
      <c r="AE302" s="48"/>
      <c r="AF302" s="51">
        <v>15028000</v>
      </c>
      <c r="AG302" s="43">
        <f t="shared" si="77"/>
        <v>15028000</v>
      </c>
      <c r="AH302" s="43">
        <f t="shared" si="78"/>
        <v>15028000</v>
      </c>
      <c r="AI302" s="59">
        <f t="shared" si="75"/>
        <v>1.84590591628323E-2</v>
      </c>
      <c r="AJ302" s="59">
        <f t="shared" si="76"/>
        <v>1.3814737219238705E-3</v>
      </c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</row>
    <row r="303" spans="1:106" ht="24.95" customHeight="1" outlineLevel="1">
      <c r="A303" s="26">
        <v>53</v>
      </c>
      <c r="B303" s="26"/>
      <c r="C303" s="37" t="s">
        <v>227</v>
      </c>
      <c r="D303" s="31">
        <v>46020</v>
      </c>
      <c r="E303" s="32" t="s">
        <v>382</v>
      </c>
      <c r="F303" s="37" t="s">
        <v>688</v>
      </c>
      <c r="G303" s="33" t="s">
        <v>689</v>
      </c>
      <c r="H303" s="28"/>
      <c r="I303" s="28"/>
      <c r="J303" s="114"/>
      <c r="K303" s="51">
        <v>15028000</v>
      </c>
      <c r="L303" s="27"/>
      <c r="M303" s="48"/>
      <c r="N303" s="48"/>
      <c r="O303" s="48"/>
      <c r="P303" s="27"/>
      <c r="Q303" s="27"/>
      <c r="R303" s="48"/>
      <c r="S303" s="48"/>
      <c r="T303" s="48"/>
      <c r="U303" s="43">
        <f t="shared" si="79"/>
        <v>0</v>
      </c>
      <c r="V303" s="48"/>
      <c r="W303" s="48"/>
      <c r="X303" s="51"/>
      <c r="Y303" s="43">
        <f t="shared" si="80"/>
        <v>0</v>
      </c>
      <c r="Z303" s="48"/>
      <c r="AA303" s="51"/>
      <c r="AB303" s="48"/>
      <c r="AC303" s="43">
        <f t="shared" si="81"/>
        <v>0</v>
      </c>
      <c r="AD303" s="48"/>
      <c r="AE303" s="48"/>
      <c r="AF303" s="51">
        <v>15028000</v>
      </c>
      <c r="AG303" s="43">
        <f t="shared" si="77"/>
        <v>15028000</v>
      </c>
      <c r="AH303" s="43">
        <f t="shared" si="78"/>
        <v>15028000</v>
      </c>
      <c r="AI303" s="59">
        <f t="shared" si="75"/>
        <v>1.84590591628323E-2</v>
      </c>
      <c r="AJ303" s="59">
        <f t="shared" si="76"/>
        <v>1.3814737219238705E-3</v>
      </c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</row>
    <row r="304" spans="1:106" ht="24.95" customHeight="1" outlineLevel="1">
      <c r="A304" s="26">
        <v>54</v>
      </c>
      <c r="B304" s="26"/>
      <c r="C304" s="37" t="s">
        <v>2076</v>
      </c>
      <c r="D304" s="31">
        <v>46020</v>
      </c>
      <c r="E304" s="32" t="s">
        <v>380</v>
      </c>
      <c r="F304" s="37" t="s">
        <v>688</v>
      </c>
      <c r="G304" s="33" t="s">
        <v>689</v>
      </c>
      <c r="H304" s="28"/>
      <c r="I304" s="28"/>
      <c r="J304" s="114"/>
      <c r="K304" s="51">
        <v>14822000</v>
      </c>
      <c r="L304" s="27"/>
      <c r="M304" s="48"/>
      <c r="N304" s="48"/>
      <c r="O304" s="48"/>
      <c r="P304" s="27"/>
      <c r="Q304" s="27"/>
      <c r="R304" s="48"/>
      <c r="S304" s="48"/>
      <c r="T304" s="48"/>
      <c r="U304" s="43">
        <f t="shared" si="79"/>
        <v>0</v>
      </c>
      <c r="V304" s="48"/>
      <c r="W304" s="48"/>
      <c r="X304" s="51"/>
      <c r="Y304" s="43">
        <f t="shared" si="80"/>
        <v>0</v>
      </c>
      <c r="Z304" s="48"/>
      <c r="AA304" s="51"/>
      <c r="AB304" s="48"/>
      <c r="AC304" s="43">
        <f t="shared" si="81"/>
        <v>0</v>
      </c>
      <c r="AD304" s="48"/>
      <c r="AE304" s="48"/>
      <c r="AF304" s="51">
        <v>14822000</v>
      </c>
      <c r="AG304" s="43">
        <f t="shared" si="77"/>
        <v>14822000</v>
      </c>
      <c r="AH304" s="43">
        <f t="shared" si="78"/>
        <v>14822000</v>
      </c>
      <c r="AI304" s="59">
        <f t="shared" si="75"/>
        <v>1.82060270768898E-2</v>
      </c>
      <c r="AJ304" s="59">
        <f t="shared" si="76"/>
        <v>1.3625368316712543E-3</v>
      </c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</row>
    <row r="305" spans="1:106" ht="24.95" customHeight="1" outlineLevel="1">
      <c r="A305" s="26">
        <v>55</v>
      </c>
      <c r="B305" s="26"/>
      <c r="C305" s="37" t="s">
        <v>207</v>
      </c>
      <c r="D305" s="31">
        <v>46020</v>
      </c>
      <c r="E305" s="32" t="s">
        <v>396</v>
      </c>
      <c r="F305" s="37" t="s">
        <v>688</v>
      </c>
      <c r="G305" s="33" t="s">
        <v>689</v>
      </c>
      <c r="H305" s="28"/>
      <c r="I305" s="28"/>
      <c r="J305" s="114"/>
      <c r="K305" s="51">
        <v>15028000</v>
      </c>
      <c r="L305" s="27"/>
      <c r="M305" s="48"/>
      <c r="N305" s="48"/>
      <c r="O305" s="48"/>
      <c r="P305" s="27"/>
      <c r="Q305" s="27"/>
      <c r="R305" s="48"/>
      <c r="S305" s="48"/>
      <c r="T305" s="48"/>
      <c r="U305" s="43">
        <f t="shared" si="79"/>
        <v>0</v>
      </c>
      <c r="V305" s="48"/>
      <c r="W305" s="48"/>
      <c r="X305" s="51"/>
      <c r="Y305" s="43">
        <f t="shared" si="80"/>
        <v>0</v>
      </c>
      <c r="Z305" s="48"/>
      <c r="AA305" s="51"/>
      <c r="AB305" s="48"/>
      <c r="AC305" s="43">
        <f t="shared" si="81"/>
        <v>0</v>
      </c>
      <c r="AD305" s="48"/>
      <c r="AE305" s="48"/>
      <c r="AF305" s="51">
        <v>15028000</v>
      </c>
      <c r="AG305" s="43">
        <f t="shared" si="77"/>
        <v>15028000</v>
      </c>
      <c r="AH305" s="43">
        <f t="shared" si="78"/>
        <v>15028000</v>
      </c>
      <c r="AI305" s="59">
        <f t="shared" si="75"/>
        <v>1.84590591628323E-2</v>
      </c>
      <c r="AJ305" s="59">
        <f t="shared" si="76"/>
        <v>1.3814737219238705E-3</v>
      </c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</row>
    <row r="306" spans="1:106" ht="24.95" customHeight="1" outlineLevel="1">
      <c r="A306" s="26">
        <v>56</v>
      </c>
      <c r="B306" s="26"/>
      <c r="C306" s="37" t="s">
        <v>189</v>
      </c>
      <c r="D306" s="31">
        <v>46020</v>
      </c>
      <c r="E306" s="32" t="s">
        <v>372</v>
      </c>
      <c r="F306" s="37" t="s">
        <v>688</v>
      </c>
      <c r="G306" s="33" t="s">
        <v>689</v>
      </c>
      <c r="H306" s="28"/>
      <c r="I306" s="28"/>
      <c r="J306" s="114"/>
      <c r="K306" s="51">
        <v>12100000</v>
      </c>
      <c r="L306" s="27"/>
      <c r="M306" s="48"/>
      <c r="N306" s="48"/>
      <c r="O306" s="48"/>
      <c r="P306" s="27"/>
      <c r="Q306" s="27"/>
      <c r="R306" s="48"/>
      <c r="S306" s="48"/>
      <c r="T306" s="48"/>
      <c r="U306" s="43">
        <f t="shared" si="79"/>
        <v>0</v>
      </c>
      <c r="V306" s="48"/>
      <c r="W306" s="48"/>
      <c r="X306" s="51"/>
      <c r="Y306" s="43">
        <f t="shared" si="80"/>
        <v>0</v>
      </c>
      <c r="Z306" s="48"/>
      <c r="AA306" s="51"/>
      <c r="AB306" s="48"/>
      <c r="AC306" s="43">
        <f t="shared" si="81"/>
        <v>0</v>
      </c>
      <c r="AD306" s="48"/>
      <c r="AE306" s="48"/>
      <c r="AF306" s="51">
        <v>12100000</v>
      </c>
      <c r="AG306" s="43">
        <f t="shared" si="77"/>
        <v>12100000</v>
      </c>
      <c r="AH306" s="43">
        <f t="shared" si="78"/>
        <v>12100000</v>
      </c>
      <c r="AI306" s="59">
        <f t="shared" si="75"/>
        <v>1.4862564271378101E-2</v>
      </c>
      <c r="AJ306" s="59">
        <f t="shared" si="76"/>
        <v>1.1123124857119267E-3</v>
      </c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</row>
    <row r="307" spans="1:106" s="19" customFormat="1" ht="24.95" customHeight="1">
      <c r="A307" s="117" t="s">
        <v>62</v>
      </c>
      <c r="B307" s="117"/>
      <c r="C307" s="117"/>
      <c r="D307" s="117"/>
      <c r="E307" s="117"/>
      <c r="F307" s="117"/>
      <c r="G307" s="117"/>
      <c r="H307" s="117"/>
      <c r="I307" s="117"/>
      <c r="J307" s="49">
        <f>+J250</f>
        <v>814126000</v>
      </c>
      <c r="K307" s="49">
        <f>SUM(K251:K306)</f>
        <v>814126000</v>
      </c>
      <c r="L307" s="29"/>
      <c r="M307" s="49">
        <f>SUM(M260:M260)</f>
        <v>0</v>
      </c>
      <c r="N307" s="49">
        <f>SUM(N260:N260)</f>
        <v>0</v>
      </c>
      <c r="O307" s="49">
        <f>SUM(O260:O260)</f>
        <v>0</v>
      </c>
      <c r="P307" s="50"/>
      <c r="Q307" s="56"/>
      <c r="R307" s="49">
        <f>SUM(R260:R260)</f>
        <v>0</v>
      </c>
      <c r="S307" s="49">
        <f>SUM(S260:S260)</f>
        <v>0</v>
      </c>
      <c r="T307" s="49">
        <f>SUM(T260:T260)</f>
        <v>0</v>
      </c>
      <c r="U307" s="49">
        <f>SUM(U260:U260)</f>
        <v>0</v>
      </c>
      <c r="V307" s="49">
        <f>SUM(V251:V260)</f>
        <v>0</v>
      </c>
      <c r="W307" s="49">
        <f>SUM(W251:W260)</f>
        <v>0</v>
      </c>
      <c r="X307" s="49">
        <f>SUM(X251:X260)</f>
        <v>70457000</v>
      </c>
      <c r="Y307" s="49">
        <f>SUM(Y251:Y260)</f>
        <v>70457000</v>
      </c>
      <c r="Z307" s="49">
        <f t="shared" ref="Z307:AH307" si="82">SUM(Z251:Z306)</f>
        <v>34164000</v>
      </c>
      <c r="AA307" s="49">
        <f t="shared" si="82"/>
        <v>50006000</v>
      </c>
      <c r="AB307" s="49">
        <f t="shared" si="82"/>
        <v>0</v>
      </c>
      <c r="AC307" s="49">
        <f t="shared" si="82"/>
        <v>84170000</v>
      </c>
      <c r="AD307" s="49">
        <f t="shared" si="82"/>
        <v>0</v>
      </c>
      <c r="AE307" s="49">
        <f t="shared" si="82"/>
        <v>0</v>
      </c>
      <c r="AF307" s="49">
        <f t="shared" si="82"/>
        <v>659499000</v>
      </c>
      <c r="AG307" s="49">
        <f t="shared" si="82"/>
        <v>659499000</v>
      </c>
      <c r="AH307" s="49">
        <f t="shared" si="82"/>
        <v>814126000</v>
      </c>
      <c r="AI307" s="61">
        <f>IF(ISERROR(AH307/J307),0,AH307/J307)</f>
        <v>1</v>
      </c>
      <c r="AJ307" s="61">
        <f>IF(ISERROR(AH307/$AH$625),0,AH307/$AH$625)</f>
        <v>7.4839877251463474E-2</v>
      </c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</row>
    <row r="308" spans="1:106" ht="24.95" customHeight="1">
      <c r="A308" s="118" t="s">
        <v>63</v>
      </c>
      <c r="B308" s="118"/>
      <c r="C308" s="118"/>
      <c r="D308" s="118"/>
      <c r="E308" s="118"/>
      <c r="F308" s="23"/>
      <c r="G308" s="24"/>
      <c r="H308" s="25"/>
      <c r="I308" s="25"/>
      <c r="J308" s="113">
        <v>1052054000</v>
      </c>
      <c r="K308" s="43"/>
      <c r="L308" s="44"/>
      <c r="M308" s="45"/>
      <c r="N308" s="45"/>
      <c r="O308" s="45"/>
      <c r="P308" s="24"/>
      <c r="Q308" s="55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57"/>
      <c r="AJ308" s="58"/>
    </row>
    <row r="309" spans="1:106" ht="24.95" customHeight="1" outlineLevel="1">
      <c r="A309" s="26">
        <v>1</v>
      </c>
      <c r="B309" s="26"/>
      <c r="C309" s="30" t="s">
        <v>2077</v>
      </c>
      <c r="D309" s="31">
        <v>46008</v>
      </c>
      <c r="E309" s="32" t="s">
        <v>402</v>
      </c>
      <c r="F309" s="37" t="s">
        <v>688</v>
      </c>
      <c r="G309" s="33" t="s">
        <v>689</v>
      </c>
      <c r="H309" s="40"/>
      <c r="I309" s="40"/>
      <c r="J309" s="114"/>
      <c r="K309" s="51">
        <v>17175000</v>
      </c>
      <c r="L309" s="41"/>
      <c r="M309" s="52"/>
      <c r="N309" s="53"/>
      <c r="O309" s="52"/>
      <c r="P309" s="33"/>
      <c r="Q309" s="33"/>
      <c r="R309" s="48"/>
      <c r="S309" s="48"/>
      <c r="T309" s="48"/>
      <c r="U309" s="43">
        <f>SUM(R309:T309)</f>
        <v>0</v>
      </c>
      <c r="V309" s="48"/>
      <c r="W309" s="48"/>
      <c r="X309" s="48"/>
      <c r="Y309" s="43">
        <f>SUM(V309:X309)</f>
        <v>0</v>
      </c>
      <c r="Z309" s="51"/>
      <c r="AA309" s="48"/>
      <c r="AB309" s="48"/>
      <c r="AC309" s="43">
        <f>SUM(Z309:AB309)</f>
        <v>0</v>
      </c>
      <c r="AD309" s="48"/>
      <c r="AE309" s="48">
        <v>0</v>
      </c>
      <c r="AF309" s="51">
        <v>17175000</v>
      </c>
      <c r="AG309" s="43">
        <f t="shared" ref="AG309:AG371" si="83">SUM(AD309:AF309)</f>
        <v>17175000</v>
      </c>
      <c r="AH309" s="43">
        <f t="shared" ref="AH309:AH371" si="84">SUM(U309,Y309,AC309,AG309)</f>
        <v>17175000</v>
      </c>
      <c r="AI309" s="59">
        <f t="shared" ref="AI309:AI371" si="85">IF(ISERROR(AH309/$J$308),0,AH309/$J$308)</f>
        <v>1.6325207641432901E-2</v>
      </c>
      <c r="AJ309" s="59">
        <f t="shared" ref="AJ309:AJ371" si="86">IF(ISERROR(AH309/$AH$625),"-",AH309/$AH$625)</f>
        <v>1.5788402431489539E-3</v>
      </c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</row>
    <row r="310" spans="1:106" ht="24.95" customHeight="1" outlineLevel="1">
      <c r="A310" s="26">
        <v>2</v>
      </c>
      <c r="B310" s="26"/>
      <c r="C310" s="30" t="s">
        <v>940</v>
      </c>
      <c r="D310" s="31">
        <v>46006</v>
      </c>
      <c r="E310" s="32" t="s">
        <v>424</v>
      </c>
      <c r="F310" s="37" t="s">
        <v>688</v>
      </c>
      <c r="G310" s="33" t="s">
        <v>689</v>
      </c>
      <c r="H310" s="40"/>
      <c r="I310" s="40"/>
      <c r="J310" s="114"/>
      <c r="K310" s="51">
        <v>15028000</v>
      </c>
      <c r="L310" s="41"/>
      <c r="M310" s="52"/>
      <c r="N310" s="53"/>
      <c r="O310" s="52"/>
      <c r="P310" s="33"/>
      <c r="Q310" s="33"/>
      <c r="R310" s="48"/>
      <c r="S310" s="48"/>
      <c r="T310" s="48"/>
      <c r="U310" s="43">
        <f t="shared" ref="U310:U341" si="87">SUM(R310:T310)</f>
        <v>0</v>
      </c>
      <c r="V310" s="48"/>
      <c r="W310" s="48"/>
      <c r="X310" s="48"/>
      <c r="Y310" s="43">
        <f t="shared" ref="Y310:Y341" si="88">SUM(V310:X310)</f>
        <v>0</v>
      </c>
      <c r="Z310" s="51"/>
      <c r="AA310" s="48"/>
      <c r="AB310" s="48"/>
      <c r="AC310" s="43">
        <f t="shared" ref="AC310:AC341" si="89">SUM(Z310:AB310)</f>
        <v>0</v>
      </c>
      <c r="AD310" s="48"/>
      <c r="AE310" s="48"/>
      <c r="AF310" s="51">
        <v>15028000</v>
      </c>
      <c r="AG310" s="43">
        <f t="shared" si="83"/>
        <v>15028000</v>
      </c>
      <c r="AH310" s="43">
        <f t="shared" si="84"/>
        <v>15028000</v>
      </c>
      <c r="AI310" s="59">
        <f t="shared" si="85"/>
        <v>1.4284437871059799E-2</v>
      </c>
      <c r="AJ310" s="59">
        <f t="shared" si="86"/>
        <v>1.3814737219238705E-3</v>
      </c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</row>
    <row r="311" spans="1:106" ht="24.95" customHeight="1" outlineLevel="1">
      <c r="A311" s="26">
        <v>4</v>
      </c>
      <c r="B311" s="26"/>
      <c r="C311" s="30" t="s">
        <v>941</v>
      </c>
      <c r="D311" s="31">
        <v>45925</v>
      </c>
      <c r="E311" s="32" t="s">
        <v>434</v>
      </c>
      <c r="F311" s="37" t="s">
        <v>688</v>
      </c>
      <c r="G311" s="33" t="s">
        <v>689</v>
      </c>
      <c r="H311" s="40"/>
      <c r="I311" s="40"/>
      <c r="J311" s="114"/>
      <c r="K311" s="51">
        <v>15028000</v>
      </c>
      <c r="L311" s="41"/>
      <c r="M311" s="52"/>
      <c r="N311" s="53"/>
      <c r="O311" s="52"/>
      <c r="P311" s="33"/>
      <c r="Q311" s="33"/>
      <c r="R311" s="48"/>
      <c r="S311" s="48"/>
      <c r="T311" s="48"/>
      <c r="U311" s="43">
        <f t="shared" si="87"/>
        <v>0</v>
      </c>
      <c r="V311" s="48"/>
      <c r="W311" s="48"/>
      <c r="X311" s="48"/>
      <c r="Y311" s="43">
        <f t="shared" si="88"/>
        <v>0</v>
      </c>
      <c r="Z311" s="51"/>
      <c r="AA311" s="48"/>
      <c r="AB311" s="48"/>
      <c r="AC311" s="43">
        <f t="shared" si="89"/>
        <v>0</v>
      </c>
      <c r="AD311" s="48"/>
      <c r="AE311" s="48"/>
      <c r="AF311" s="51">
        <v>15028000</v>
      </c>
      <c r="AG311" s="43">
        <f t="shared" si="83"/>
        <v>15028000</v>
      </c>
      <c r="AH311" s="43">
        <f t="shared" si="84"/>
        <v>15028000</v>
      </c>
      <c r="AI311" s="59">
        <f t="shared" si="85"/>
        <v>1.4284437871059799E-2</v>
      </c>
      <c r="AJ311" s="59">
        <f t="shared" si="86"/>
        <v>1.3814737219238705E-3</v>
      </c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</row>
    <row r="312" spans="1:106" ht="24.95" customHeight="1" outlineLevel="1">
      <c r="A312" s="26">
        <v>4</v>
      </c>
      <c r="B312" s="26"/>
      <c r="C312" s="30" t="s">
        <v>942</v>
      </c>
      <c r="D312" s="31">
        <v>45925</v>
      </c>
      <c r="E312" s="32" t="s">
        <v>943</v>
      </c>
      <c r="F312" s="37" t="s">
        <v>688</v>
      </c>
      <c r="G312" s="33" t="s">
        <v>689</v>
      </c>
      <c r="H312" s="40"/>
      <c r="I312" s="40"/>
      <c r="J312" s="114"/>
      <c r="K312" s="51">
        <v>15028000</v>
      </c>
      <c r="L312" s="41"/>
      <c r="M312" s="52"/>
      <c r="N312" s="53"/>
      <c r="O312" s="52"/>
      <c r="P312" s="33"/>
      <c r="Q312" s="33"/>
      <c r="R312" s="48"/>
      <c r="S312" s="48"/>
      <c r="T312" s="48"/>
      <c r="U312" s="43">
        <f t="shared" si="87"/>
        <v>0</v>
      </c>
      <c r="V312" s="48"/>
      <c r="W312" s="48"/>
      <c r="X312" s="48"/>
      <c r="Y312" s="43">
        <f t="shared" si="88"/>
        <v>0</v>
      </c>
      <c r="Z312" s="51"/>
      <c r="AA312" s="48"/>
      <c r="AB312" s="48"/>
      <c r="AC312" s="43">
        <f t="shared" si="89"/>
        <v>0</v>
      </c>
      <c r="AD312" s="48"/>
      <c r="AE312" s="48"/>
      <c r="AF312" s="51">
        <v>15028000</v>
      </c>
      <c r="AG312" s="43">
        <f t="shared" si="83"/>
        <v>15028000</v>
      </c>
      <c r="AH312" s="43">
        <f t="shared" si="84"/>
        <v>15028000</v>
      </c>
      <c r="AI312" s="59">
        <f t="shared" si="85"/>
        <v>1.4284437871059799E-2</v>
      </c>
      <c r="AJ312" s="59">
        <f t="shared" si="86"/>
        <v>1.3814737219238705E-3</v>
      </c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</row>
    <row r="313" spans="1:106" ht="24.95" customHeight="1" outlineLevel="1">
      <c r="A313" s="26">
        <v>5</v>
      </c>
      <c r="B313" s="26"/>
      <c r="C313" s="30" t="s">
        <v>944</v>
      </c>
      <c r="D313" s="31">
        <v>45953</v>
      </c>
      <c r="E313" s="32" t="s">
        <v>403</v>
      </c>
      <c r="F313" s="37" t="s">
        <v>688</v>
      </c>
      <c r="G313" s="33" t="s">
        <v>689</v>
      </c>
      <c r="H313" s="40"/>
      <c r="I313" s="40"/>
      <c r="J313" s="114"/>
      <c r="K313" s="51">
        <v>24903000</v>
      </c>
      <c r="L313" s="41"/>
      <c r="M313" s="52"/>
      <c r="N313" s="53"/>
      <c r="O313" s="52"/>
      <c r="P313" s="33"/>
      <c r="Q313" s="33"/>
      <c r="R313" s="48"/>
      <c r="S313" s="48"/>
      <c r="T313" s="48"/>
      <c r="U313" s="43">
        <f t="shared" si="87"/>
        <v>0</v>
      </c>
      <c r="V313" s="48"/>
      <c r="W313" s="48"/>
      <c r="X313" s="48"/>
      <c r="Y313" s="43">
        <f t="shared" si="88"/>
        <v>0</v>
      </c>
      <c r="Z313" s="51"/>
      <c r="AA313" s="48"/>
      <c r="AB313" s="48"/>
      <c r="AC313" s="43">
        <f t="shared" si="89"/>
        <v>0</v>
      </c>
      <c r="AD313" s="48"/>
      <c r="AE313" s="48"/>
      <c r="AF313" s="51">
        <v>24903000</v>
      </c>
      <c r="AG313" s="43">
        <f t="shared" si="83"/>
        <v>24903000</v>
      </c>
      <c r="AH313" s="43">
        <f t="shared" si="84"/>
        <v>24903000</v>
      </c>
      <c r="AI313" s="59">
        <f t="shared" si="85"/>
        <v>2.36708381889143E-2</v>
      </c>
      <c r="AJ313" s="59">
        <f t="shared" si="86"/>
        <v>2.2892494075771991E-3</v>
      </c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</row>
    <row r="314" spans="1:106" ht="24.95" customHeight="1" outlineLevel="1">
      <c r="A314" s="26">
        <v>6</v>
      </c>
      <c r="B314" s="26"/>
      <c r="C314" s="30" t="s">
        <v>723</v>
      </c>
      <c r="D314" s="31">
        <v>45925</v>
      </c>
      <c r="E314" s="32" t="s">
        <v>420</v>
      </c>
      <c r="F314" s="37" t="s">
        <v>688</v>
      </c>
      <c r="G314" s="33" t="s">
        <v>689</v>
      </c>
      <c r="H314" s="40"/>
      <c r="I314" s="40"/>
      <c r="J314" s="114"/>
      <c r="K314" s="51">
        <v>15881000</v>
      </c>
      <c r="L314" s="41"/>
      <c r="M314" s="52"/>
      <c r="N314" s="53"/>
      <c r="O314" s="52"/>
      <c r="P314" s="33"/>
      <c r="Q314" s="33"/>
      <c r="R314" s="48"/>
      <c r="S314" s="48"/>
      <c r="T314" s="48"/>
      <c r="U314" s="43">
        <f t="shared" si="87"/>
        <v>0</v>
      </c>
      <c r="V314" s="48"/>
      <c r="W314" s="48"/>
      <c r="X314" s="48"/>
      <c r="Y314" s="43">
        <f t="shared" si="88"/>
        <v>0</v>
      </c>
      <c r="Z314" s="51"/>
      <c r="AA314" s="48"/>
      <c r="AB314" s="48"/>
      <c r="AC314" s="43">
        <f t="shared" si="89"/>
        <v>0</v>
      </c>
      <c r="AD314" s="48"/>
      <c r="AE314" s="48"/>
      <c r="AF314" s="51">
        <v>15881000</v>
      </c>
      <c r="AG314" s="43">
        <f t="shared" si="83"/>
        <v>15881000</v>
      </c>
      <c r="AH314" s="43">
        <f t="shared" si="84"/>
        <v>15881000</v>
      </c>
      <c r="AI314" s="59">
        <f t="shared" si="85"/>
        <v>1.50952327542122E-2</v>
      </c>
      <c r="AJ314" s="59">
        <f t="shared" si="86"/>
        <v>1.4598871558339759E-3</v>
      </c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</row>
    <row r="315" spans="1:106" ht="24.95" customHeight="1" outlineLevel="1">
      <c r="A315" s="26">
        <v>7</v>
      </c>
      <c r="B315" s="26"/>
      <c r="C315" s="30" t="s">
        <v>945</v>
      </c>
      <c r="D315" s="31">
        <v>45937</v>
      </c>
      <c r="E315" s="32" t="s">
        <v>405</v>
      </c>
      <c r="F315" s="37" t="s">
        <v>688</v>
      </c>
      <c r="G315" s="33" t="s">
        <v>689</v>
      </c>
      <c r="H315" s="40"/>
      <c r="I315" s="40"/>
      <c r="J315" s="114"/>
      <c r="K315" s="51">
        <v>12881000</v>
      </c>
      <c r="L315" s="41"/>
      <c r="M315" s="52"/>
      <c r="N315" s="53"/>
      <c r="O315" s="52"/>
      <c r="P315" s="33"/>
      <c r="Q315" s="33"/>
      <c r="R315" s="48"/>
      <c r="S315" s="48"/>
      <c r="T315" s="48"/>
      <c r="U315" s="43">
        <f t="shared" si="87"/>
        <v>0</v>
      </c>
      <c r="V315" s="48"/>
      <c r="W315" s="48"/>
      <c r="X315" s="48"/>
      <c r="Y315" s="43">
        <f t="shared" si="88"/>
        <v>0</v>
      </c>
      <c r="Z315" s="51"/>
      <c r="AA315" s="48"/>
      <c r="AB315" s="48"/>
      <c r="AC315" s="43">
        <f t="shared" si="89"/>
        <v>0</v>
      </c>
      <c r="AD315" s="48"/>
      <c r="AE315" s="48"/>
      <c r="AF315" s="51">
        <v>12881000</v>
      </c>
      <c r="AG315" s="43">
        <f t="shared" si="83"/>
        <v>12881000</v>
      </c>
      <c r="AH315" s="43">
        <f t="shared" si="84"/>
        <v>12881000</v>
      </c>
      <c r="AI315" s="59">
        <f t="shared" si="85"/>
        <v>1.22436681006868E-2</v>
      </c>
      <c r="AJ315" s="59">
        <f t="shared" si="86"/>
        <v>1.1841072006987874E-3</v>
      </c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</row>
    <row r="316" spans="1:106" ht="24.95" customHeight="1" outlineLevel="1">
      <c r="A316" s="26">
        <v>8</v>
      </c>
      <c r="B316" s="26"/>
      <c r="C316" s="30" t="s">
        <v>946</v>
      </c>
      <c r="D316" s="31">
        <v>45925</v>
      </c>
      <c r="E316" s="32" t="s">
        <v>442</v>
      </c>
      <c r="F316" s="37" t="s">
        <v>688</v>
      </c>
      <c r="G316" s="33" t="s">
        <v>689</v>
      </c>
      <c r="H316" s="40"/>
      <c r="I316" s="40"/>
      <c r="J316" s="114"/>
      <c r="K316" s="51">
        <v>18033000</v>
      </c>
      <c r="L316" s="41"/>
      <c r="M316" s="52"/>
      <c r="N316" s="53"/>
      <c r="O316" s="52"/>
      <c r="P316" s="33"/>
      <c r="Q316" s="33"/>
      <c r="R316" s="48"/>
      <c r="S316" s="48"/>
      <c r="T316" s="48"/>
      <c r="U316" s="43">
        <f t="shared" si="87"/>
        <v>0</v>
      </c>
      <c r="V316" s="48"/>
      <c r="W316" s="48"/>
      <c r="X316" s="48"/>
      <c r="Y316" s="43">
        <f t="shared" si="88"/>
        <v>0</v>
      </c>
      <c r="Z316" s="51"/>
      <c r="AA316" s="48"/>
      <c r="AB316" s="48"/>
      <c r="AC316" s="43">
        <f t="shared" si="89"/>
        <v>0</v>
      </c>
      <c r="AD316" s="48"/>
      <c r="AE316" s="48"/>
      <c r="AF316" s="51">
        <v>18033000</v>
      </c>
      <c r="AG316" s="43">
        <f t="shared" si="83"/>
        <v>18033000</v>
      </c>
      <c r="AH316" s="43">
        <f t="shared" si="84"/>
        <v>18033000</v>
      </c>
      <c r="AI316" s="59">
        <f t="shared" si="85"/>
        <v>1.71407551323411E-2</v>
      </c>
      <c r="AJ316" s="59">
        <f t="shared" si="86"/>
        <v>1.6577133103176176E-3</v>
      </c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</row>
    <row r="317" spans="1:106" ht="24.95" customHeight="1" outlineLevel="1">
      <c r="A317" s="26">
        <v>9</v>
      </c>
      <c r="B317" s="26"/>
      <c r="C317" s="30" t="s">
        <v>947</v>
      </c>
      <c r="D317" s="31">
        <v>45534</v>
      </c>
      <c r="E317" s="32" t="s">
        <v>420</v>
      </c>
      <c r="F317" s="37" t="s">
        <v>688</v>
      </c>
      <c r="G317" s="33" t="s">
        <v>689</v>
      </c>
      <c r="H317" s="40"/>
      <c r="I317" s="40"/>
      <c r="J317" s="114"/>
      <c r="K317" s="51">
        <v>14581000</v>
      </c>
      <c r="L317" s="41"/>
      <c r="M317" s="52"/>
      <c r="N317" s="53"/>
      <c r="O317" s="52"/>
      <c r="P317" s="33"/>
      <c r="Q317" s="33"/>
      <c r="R317" s="48"/>
      <c r="S317" s="48"/>
      <c r="T317" s="48"/>
      <c r="U317" s="43">
        <f t="shared" si="87"/>
        <v>0</v>
      </c>
      <c r="V317" s="48"/>
      <c r="W317" s="48"/>
      <c r="X317" s="48"/>
      <c r="Y317" s="43">
        <f t="shared" si="88"/>
        <v>0</v>
      </c>
      <c r="Z317" s="51"/>
      <c r="AA317" s="48"/>
      <c r="AB317" s="48"/>
      <c r="AC317" s="43">
        <f t="shared" si="89"/>
        <v>0</v>
      </c>
      <c r="AD317" s="48"/>
      <c r="AE317" s="48"/>
      <c r="AF317" s="51">
        <v>14581000</v>
      </c>
      <c r="AG317" s="43">
        <f t="shared" si="83"/>
        <v>14581000</v>
      </c>
      <c r="AH317" s="43">
        <f t="shared" si="84"/>
        <v>14581000</v>
      </c>
      <c r="AI317" s="59">
        <f t="shared" si="85"/>
        <v>1.3859554737684601E-2</v>
      </c>
      <c r="AJ317" s="59">
        <f t="shared" si="86"/>
        <v>1.3403825086087276E-3</v>
      </c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</row>
    <row r="318" spans="1:106" ht="24.95" customHeight="1" outlineLevel="1">
      <c r="A318" s="26">
        <v>10</v>
      </c>
      <c r="B318" s="26"/>
      <c r="C318" s="30" t="s">
        <v>948</v>
      </c>
      <c r="D318" s="31">
        <v>45534</v>
      </c>
      <c r="E318" s="32" t="s">
        <v>405</v>
      </c>
      <c r="F318" s="37" t="s">
        <v>688</v>
      </c>
      <c r="G318" s="33" t="s">
        <v>689</v>
      </c>
      <c r="H318" s="40"/>
      <c r="I318" s="40"/>
      <c r="J318" s="114"/>
      <c r="K318" s="51">
        <v>11871000</v>
      </c>
      <c r="L318" s="41"/>
      <c r="M318" s="52"/>
      <c r="N318" s="53"/>
      <c r="O318" s="52"/>
      <c r="P318" s="33"/>
      <c r="Q318" s="33"/>
      <c r="R318" s="48"/>
      <c r="S318" s="48"/>
      <c r="T318" s="48"/>
      <c r="U318" s="43">
        <f t="shared" si="87"/>
        <v>0</v>
      </c>
      <c r="V318" s="48"/>
      <c r="W318" s="48"/>
      <c r="X318" s="48"/>
      <c r="Y318" s="43">
        <f t="shared" si="88"/>
        <v>0</v>
      </c>
      <c r="Z318" s="51"/>
      <c r="AA318" s="48"/>
      <c r="AB318" s="48"/>
      <c r="AC318" s="43">
        <f t="shared" si="89"/>
        <v>0</v>
      </c>
      <c r="AD318" s="48"/>
      <c r="AE318" s="48"/>
      <c r="AF318" s="51">
        <v>11871000</v>
      </c>
      <c r="AG318" s="43">
        <f t="shared" si="83"/>
        <v>11871000</v>
      </c>
      <c r="AH318" s="43">
        <f t="shared" si="84"/>
        <v>11871000</v>
      </c>
      <c r="AI318" s="59">
        <f t="shared" si="85"/>
        <v>1.1283641334E-2</v>
      </c>
      <c r="AJ318" s="59">
        <f t="shared" si="86"/>
        <v>1.0912612824699407E-3</v>
      </c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</row>
    <row r="319" spans="1:106" ht="24.95" customHeight="1" outlineLevel="1">
      <c r="A319" s="26">
        <v>11</v>
      </c>
      <c r="B319" s="26"/>
      <c r="C319" s="30" t="s">
        <v>949</v>
      </c>
      <c r="D319" s="31">
        <v>45534</v>
      </c>
      <c r="E319" s="32" t="s">
        <v>411</v>
      </c>
      <c r="F319" s="37" t="s">
        <v>688</v>
      </c>
      <c r="G319" s="33" t="s">
        <v>689</v>
      </c>
      <c r="H319" s="40"/>
      <c r="I319" s="40"/>
      <c r="J319" s="114"/>
      <c r="K319" s="51">
        <v>11871000</v>
      </c>
      <c r="L319" s="41"/>
      <c r="M319" s="52"/>
      <c r="N319" s="53"/>
      <c r="O319" s="52"/>
      <c r="P319" s="33"/>
      <c r="Q319" s="33"/>
      <c r="R319" s="48"/>
      <c r="S319" s="48"/>
      <c r="T319" s="48"/>
      <c r="U319" s="43">
        <f t="shared" si="87"/>
        <v>0</v>
      </c>
      <c r="V319" s="48"/>
      <c r="W319" s="48"/>
      <c r="X319" s="48"/>
      <c r="Y319" s="43">
        <f t="shared" si="88"/>
        <v>0</v>
      </c>
      <c r="Z319" s="51"/>
      <c r="AA319" s="48"/>
      <c r="AB319" s="48"/>
      <c r="AC319" s="43">
        <f t="shared" si="89"/>
        <v>0</v>
      </c>
      <c r="AD319" s="48"/>
      <c r="AE319" s="48"/>
      <c r="AF319" s="51">
        <v>11871000</v>
      </c>
      <c r="AG319" s="43">
        <f t="shared" si="83"/>
        <v>11871000</v>
      </c>
      <c r="AH319" s="43">
        <f t="shared" si="84"/>
        <v>11871000</v>
      </c>
      <c r="AI319" s="59">
        <f t="shared" si="85"/>
        <v>1.1283641334E-2</v>
      </c>
      <c r="AJ319" s="59">
        <f t="shared" si="86"/>
        <v>1.0912612824699407E-3</v>
      </c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</row>
    <row r="320" spans="1:106" ht="24.95" customHeight="1" outlineLevel="1">
      <c r="A320" s="26">
        <v>12</v>
      </c>
      <c r="B320" s="26"/>
      <c r="C320" s="30" t="s">
        <v>950</v>
      </c>
      <c r="D320" s="31">
        <v>45953</v>
      </c>
      <c r="E320" s="32" t="s">
        <v>456</v>
      </c>
      <c r="F320" s="37" t="s">
        <v>688</v>
      </c>
      <c r="G320" s="33" t="s">
        <v>689</v>
      </c>
      <c r="H320" s="40"/>
      <c r="I320" s="40"/>
      <c r="J320" s="114"/>
      <c r="K320" s="51">
        <v>19321000</v>
      </c>
      <c r="L320" s="41"/>
      <c r="M320" s="52"/>
      <c r="N320" s="53"/>
      <c r="O320" s="52"/>
      <c r="P320" s="33"/>
      <c r="Q320" s="33"/>
      <c r="R320" s="48"/>
      <c r="S320" s="48"/>
      <c r="T320" s="48"/>
      <c r="U320" s="43">
        <f t="shared" si="87"/>
        <v>0</v>
      </c>
      <c r="V320" s="48"/>
      <c r="W320" s="48"/>
      <c r="X320" s="48"/>
      <c r="Y320" s="43">
        <f t="shared" si="88"/>
        <v>0</v>
      </c>
      <c r="Z320" s="51"/>
      <c r="AA320" s="48"/>
      <c r="AB320" s="48"/>
      <c r="AC320" s="43">
        <f t="shared" si="89"/>
        <v>0</v>
      </c>
      <c r="AD320" s="48"/>
      <c r="AE320" s="48"/>
      <c r="AF320" s="51">
        <v>19321000</v>
      </c>
      <c r="AG320" s="43">
        <f t="shared" si="83"/>
        <v>19321000</v>
      </c>
      <c r="AH320" s="43">
        <f t="shared" si="84"/>
        <v>19321000</v>
      </c>
      <c r="AI320" s="59">
        <f t="shared" si="85"/>
        <v>1.8365026890254699E-2</v>
      </c>
      <c r="AJ320" s="59">
        <f t="shared" si="86"/>
        <v>1.7761148377223252E-3</v>
      </c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</row>
    <row r="321" spans="1:106" ht="24.95" customHeight="1" outlineLevel="1">
      <c r="A321" s="26">
        <v>13</v>
      </c>
      <c r="B321" s="26"/>
      <c r="C321" s="30" t="s">
        <v>951</v>
      </c>
      <c r="D321" s="31">
        <v>45929</v>
      </c>
      <c r="E321" s="32" t="s">
        <v>440</v>
      </c>
      <c r="F321" s="37" t="s">
        <v>688</v>
      </c>
      <c r="G321" s="33" t="s">
        <v>689</v>
      </c>
      <c r="H321" s="40"/>
      <c r="I321" s="40"/>
      <c r="J321" s="114"/>
      <c r="K321" s="51">
        <v>15175000</v>
      </c>
      <c r="L321" s="41"/>
      <c r="M321" s="52"/>
      <c r="N321" s="53"/>
      <c r="O321" s="52"/>
      <c r="P321" s="33"/>
      <c r="Q321" s="33"/>
      <c r="R321" s="48"/>
      <c r="S321" s="48"/>
      <c r="T321" s="48"/>
      <c r="U321" s="43">
        <f t="shared" si="87"/>
        <v>0</v>
      </c>
      <c r="V321" s="48"/>
      <c r="W321" s="48"/>
      <c r="X321" s="48"/>
      <c r="Y321" s="43">
        <f t="shared" si="88"/>
        <v>0</v>
      </c>
      <c r="Z321" s="51"/>
      <c r="AA321" s="48"/>
      <c r="AB321" s="48"/>
      <c r="AC321" s="43">
        <f t="shared" si="89"/>
        <v>0</v>
      </c>
      <c r="AD321" s="48"/>
      <c r="AE321" s="48"/>
      <c r="AF321" s="51">
        <v>15175000</v>
      </c>
      <c r="AG321" s="43">
        <f t="shared" si="83"/>
        <v>15175000</v>
      </c>
      <c r="AH321" s="43">
        <f t="shared" si="84"/>
        <v>15175000</v>
      </c>
      <c r="AI321" s="59">
        <f t="shared" si="85"/>
        <v>1.4424164539082599E-2</v>
      </c>
      <c r="AJ321" s="59">
        <f t="shared" si="86"/>
        <v>1.3949869397254949E-3</v>
      </c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</row>
    <row r="322" spans="1:106" ht="24.95" customHeight="1" outlineLevel="1">
      <c r="A322" s="26">
        <v>14</v>
      </c>
      <c r="B322" s="26"/>
      <c r="C322" s="30" t="s">
        <v>952</v>
      </c>
      <c r="D322" s="31">
        <v>45937</v>
      </c>
      <c r="E322" s="32" t="s">
        <v>413</v>
      </c>
      <c r="F322" s="37" t="s">
        <v>688</v>
      </c>
      <c r="G322" s="33" t="s">
        <v>689</v>
      </c>
      <c r="H322" s="40"/>
      <c r="I322" s="40"/>
      <c r="J322" s="114"/>
      <c r="K322" s="51">
        <v>45875000</v>
      </c>
      <c r="L322" s="41"/>
      <c r="M322" s="52"/>
      <c r="N322" s="53"/>
      <c r="O322" s="52"/>
      <c r="P322" s="33"/>
      <c r="Q322" s="33"/>
      <c r="R322" s="48"/>
      <c r="S322" s="48"/>
      <c r="T322" s="48"/>
      <c r="U322" s="43">
        <f t="shared" si="87"/>
        <v>0</v>
      </c>
      <c r="V322" s="48"/>
      <c r="W322" s="48"/>
      <c r="X322" s="48"/>
      <c r="Y322" s="43">
        <f t="shared" si="88"/>
        <v>0</v>
      </c>
      <c r="Z322" s="51"/>
      <c r="AA322" s="48"/>
      <c r="AB322" s="48"/>
      <c r="AC322" s="43">
        <f t="shared" si="89"/>
        <v>0</v>
      </c>
      <c r="AD322" s="48"/>
      <c r="AE322" s="48"/>
      <c r="AF322" s="51">
        <v>45875000</v>
      </c>
      <c r="AG322" s="43">
        <f t="shared" si="83"/>
        <v>45875000</v>
      </c>
      <c r="AH322" s="43">
        <f t="shared" si="84"/>
        <v>45875000</v>
      </c>
      <c r="AI322" s="59">
        <f t="shared" si="85"/>
        <v>4.3605176160159097E-2</v>
      </c>
      <c r="AJ322" s="59">
        <f t="shared" si="86"/>
        <v>4.2171351472755896E-3</v>
      </c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</row>
    <row r="323" spans="1:106" ht="24.95" customHeight="1" outlineLevel="1">
      <c r="A323" s="26">
        <v>15</v>
      </c>
      <c r="B323" s="26"/>
      <c r="C323" s="30" t="s">
        <v>953</v>
      </c>
      <c r="D323" s="31">
        <v>45925</v>
      </c>
      <c r="E323" s="32" t="s">
        <v>428</v>
      </c>
      <c r="F323" s="37" t="s">
        <v>688</v>
      </c>
      <c r="G323" s="33" t="s">
        <v>689</v>
      </c>
      <c r="H323" s="40"/>
      <c r="I323" s="40"/>
      <c r="J323" s="114"/>
      <c r="K323" s="51">
        <v>18033000</v>
      </c>
      <c r="L323" s="41"/>
      <c r="M323" s="52"/>
      <c r="N323" s="53"/>
      <c r="O323" s="52"/>
      <c r="P323" s="33"/>
      <c r="Q323" s="33"/>
      <c r="R323" s="48"/>
      <c r="S323" s="48"/>
      <c r="T323" s="48"/>
      <c r="U323" s="43">
        <f t="shared" si="87"/>
        <v>0</v>
      </c>
      <c r="V323" s="48"/>
      <c r="W323" s="48"/>
      <c r="X323" s="48"/>
      <c r="Y323" s="43">
        <f t="shared" si="88"/>
        <v>0</v>
      </c>
      <c r="Z323" s="51"/>
      <c r="AA323" s="48"/>
      <c r="AB323" s="48"/>
      <c r="AC323" s="43">
        <f t="shared" si="89"/>
        <v>0</v>
      </c>
      <c r="AD323" s="48"/>
      <c r="AE323" s="48"/>
      <c r="AF323" s="51">
        <v>18033000</v>
      </c>
      <c r="AG323" s="43">
        <f t="shared" si="83"/>
        <v>18033000</v>
      </c>
      <c r="AH323" s="43">
        <f t="shared" si="84"/>
        <v>18033000</v>
      </c>
      <c r="AI323" s="59">
        <f t="shared" si="85"/>
        <v>1.71407551323411E-2</v>
      </c>
      <c r="AJ323" s="59">
        <f t="shared" si="86"/>
        <v>1.6577133103176176E-3</v>
      </c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</row>
    <row r="324" spans="1:106" ht="24.95" customHeight="1" outlineLevel="1">
      <c r="A324" s="26">
        <v>16</v>
      </c>
      <c r="B324" s="26"/>
      <c r="C324" s="30" t="s">
        <v>722</v>
      </c>
      <c r="D324" s="31">
        <v>45937</v>
      </c>
      <c r="E324" s="32" t="s">
        <v>414</v>
      </c>
      <c r="F324" s="37" t="s">
        <v>688</v>
      </c>
      <c r="G324" s="33" t="s">
        <v>689</v>
      </c>
      <c r="H324" s="40"/>
      <c r="I324" s="40"/>
      <c r="J324" s="114"/>
      <c r="K324" s="51">
        <v>17175000</v>
      </c>
      <c r="L324" s="41"/>
      <c r="M324" s="52"/>
      <c r="N324" s="53"/>
      <c r="O324" s="52"/>
      <c r="P324" s="33"/>
      <c r="Q324" s="33"/>
      <c r="R324" s="48"/>
      <c r="S324" s="48"/>
      <c r="T324" s="48"/>
      <c r="U324" s="43">
        <f t="shared" si="87"/>
        <v>0</v>
      </c>
      <c r="V324" s="48"/>
      <c r="W324" s="48"/>
      <c r="X324" s="48"/>
      <c r="Y324" s="43">
        <f t="shared" si="88"/>
        <v>0</v>
      </c>
      <c r="Z324" s="51"/>
      <c r="AA324" s="48"/>
      <c r="AB324" s="48"/>
      <c r="AC324" s="43">
        <f t="shared" si="89"/>
        <v>0</v>
      </c>
      <c r="AD324" s="48"/>
      <c r="AE324" s="48"/>
      <c r="AF324" s="51">
        <v>17175000</v>
      </c>
      <c r="AG324" s="43">
        <f t="shared" si="83"/>
        <v>17175000</v>
      </c>
      <c r="AH324" s="43">
        <f t="shared" si="84"/>
        <v>17175000</v>
      </c>
      <c r="AI324" s="59">
        <f t="shared" si="85"/>
        <v>1.6325207641432901E-2</v>
      </c>
      <c r="AJ324" s="59">
        <f t="shared" si="86"/>
        <v>1.5788402431489539E-3</v>
      </c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</row>
    <row r="325" spans="1:106" ht="24.95" customHeight="1" outlineLevel="1">
      <c r="A325" s="26">
        <v>17</v>
      </c>
      <c r="B325" s="26"/>
      <c r="C325" s="30" t="s">
        <v>954</v>
      </c>
      <c r="D325" s="31">
        <v>45964</v>
      </c>
      <c r="E325" s="32" t="s">
        <v>430</v>
      </c>
      <c r="F325" s="37" t="s">
        <v>688</v>
      </c>
      <c r="G325" s="33" t="s">
        <v>689</v>
      </c>
      <c r="H325" s="40"/>
      <c r="I325" s="40"/>
      <c r="J325" s="114"/>
      <c r="K325" s="51">
        <v>12881000</v>
      </c>
      <c r="L325" s="41"/>
      <c r="M325" s="52"/>
      <c r="N325" s="53"/>
      <c r="O325" s="52"/>
      <c r="P325" s="33"/>
      <c r="Q325" s="33"/>
      <c r="R325" s="48"/>
      <c r="S325" s="48"/>
      <c r="T325" s="48"/>
      <c r="U325" s="43">
        <f t="shared" si="87"/>
        <v>0</v>
      </c>
      <c r="V325" s="48"/>
      <c r="W325" s="48"/>
      <c r="X325" s="48"/>
      <c r="Y325" s="43">
        <f t="shared" si="88"/>
        <v>0</v>
      </c>
      <c r="Z325" s="51"/>
      <c r="AA325" s="48"/>
      <c r="AB325" s="48"/>
      <c r="AC325" s="43">
        <f t="shared" si="89"/>
        <v>0</v>
      </c>
      <c r="AD325" s="48"/>
      <c r="AE325" s="48"/>
      <c r="AF325" s="51">
        <v>12881000</v>
      </c>
      <c r="AG325" s="43">
        <f t="shared" si="83"/>
        <v>12881000</v>
      </c>
      <c r="AH325" s="43">
        <f t="shared" si="84"/>
        <v>12881000</v>
      </c>
      <c r="AI325" s="59">
        <f t="shared" si="85"/>
        <v>1.22436681006868E-2</v>
      </c>
      <c r="AJ325" s="59">
        <f t="shared" si="86"/>
        <v>1.1841072006987874E-3</v>
      </c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</row>
    <row r="326" spans="1:106" ht="24.95" customHeight="1" outlineLevel="1">
      <c r="A326" s="26">
        <v>18</v>
      </c>
      <c r="B326" s="26"/>
      <c r="C326" s="30" t="s">
        <v>955</v>
      </c>
      <c r="D326" s="31">
        <v>45912</v>
      </c>
      <c r="E326" s="32" t="s">
        <v>409</v>
      </c>
      <c r="F326" s="37" t="s">
        <v>688</v>
      </c>
      <c r="G326" s="33" t="s">
        <v>689</v>
      </c>
      <c r="H326" s="40"/>
      <c r="I326" s="40"/>
      <c r="J326" s="114"/>
      <c r="K326" s="51">
        <v>15028000</v>
      </c>
      <c r="L326" s="41"/>
      <c r="M326" s="52"/>
      <c r="N326" s="53"/>
      <c r="O326" s="52"/>
      <c r="P326" s="33"/>
      <c r="Q326" s="33"/>
      <c r="R326" s="48"/>
      <c r="S326" s="48"/>
      <c r="T326" s="48"/>
      <c r="U326" s="43">
        <f t="shared" si="87"/>
        <v>0</v>
      </c>
      <c r="V326" s="48"/>
      <c r="W326" s="48"/>
      <c r="X326" s="48"/>
      <c r="Y326" s="43">
        <f t="shared" si="88"/>
        <v>0</v>
      </c>
      <c r="Z326" s="51"/>
      <c r="AA326" s="48"/>
      <c r="AB326" s="48"/>
      <c r="AC326" s="43">
        <f t="shared" si="89"/>
        <v>0</v>
      </c>
      <c r="AD326" s="48"/>
      <c r="AE326" s="48"/>
      <c r="AF326" s="51">
        <v>15028000</v>
      </c>
      <c r="AG326" s="43">
        <f t="shared" si="83"/>
        <v>15028000</v>
      </c>
      <c r="AH326" s="43">
        <f t="shared" si="84"/>
        <v>15028000</v>
      </c>
      <c r="AI326" s="59">
        <f t="shared" si="85"/>
        <v>1.4284437871059799E-2</v>
      </c>
      <c r="AJ326" s="59">
        <f t="shared" si="86"/>
        <v>1.3814737219238705E-3</v>
      </c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</row>
    <row r="327" spans="1:106" ht="24.95" customHeight="1" outlineLevel="1">
      <c r="A327" s="26">
        <v>19</v>
      </c>
      <c r="B327" s="26"/>
      <c r="C327" s="30" t="s">
        <v>956</v>
      </c>
      <c r="D327" s="31">
        <v>45953</v>
      </c>
      <c r="E327" s="32" t="s">
        <v>411</v>
      </c>
      <c r="F327" s="37" t="s">
        <v>688</v>
      </c>
      <c r="G327" s="33" t="s">
        <v>689</v>
      </c>
      <c r="H327" s="40"/>
      <c r="I327" s="40"/>
      <c r="J327" s="114"/>
      <c r="K327" s="51">
        <v>19321000</v>
      </c>
      <c r="L327" s="41"/>
      <c r="M327" s="52"/>
      <c r="N327" s="53"/>
      <c r="O327" s="52"/>
      <c r="P327" s="33"/>
      <c r="Q327" s="33"/>
      <c r="R327" s="48"/>
      <c r="S327" s="48"/>
      <c r="T327" s="48"/>
      <c r="U327" s="43">
        <f t="shared" si="87"/>
        <v>0</v>
      </c>
      <c r="V327" s="48"/>
      <c r="W327" s="48"/>
      <c r="X327" s="48"/>
      <c r="Y327" s="43">
        <f t="shared" si="88"/>
        <v>0</v>
      </c>
      <c r="Z327" s="51"/>
      <c r="AA327" s="48"/>
      <c r="AB327" s="48"/>
      <c r="AC327" s="43">
        <f t="shared" si="89"/>
        <v>0</v>
      </c>
      <c r="AD327" s="48"/>
      <c r="AE327" s="48"/>
      <c r="AF327" s="51">
        <v>19321000</v>
      </c>
      <c r="AG327" s="43">
        <f t="shared" si="83"/>
        <v>19321000</v>
      </c>
      <c r="AH327" s="43">
        <f t="shared" si="84"/>
        <v>19321000</v>
      </c>
      <c r="AI327" s="59">
        <f t="shared" si="85"/>
        <v>1.8365026890254699E-2</v>
      </c>
      <c r="AJ327" s="59">
        <f t="shared" si="86"/>
        <v>1.7761148377223252E-3</v>
      </c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</row>
    <row r="328" spans="1:106" ht="24.95" customHeight="1" outlineLevel="1">
      <c r="A328" s="26">
        <v>20</v>
      </c>
      <c r="B328" s="26"/>
      <c r="C328" s="30" t="s">
        <v>957</v>
      </c>
      <c r="D328" s="31">
        <v>45937</v>
      </c>
      <c r="E328" s="32" t="s">
        <v>418</v>
      </c>
      <c r="F328" s="37" t="s">
        <v>688</v>
      </c>
      <c r="G328" s="33" t="s">
        <v>689</v>
      </c>
      <c r="H328" s="40"/>
      <c r="I328" s="40"/>
      <c r="J328" s="114"/>
      <c r="K328" s="51">
        <v>18968000</v>
      </c>
      <c r="L328" s="41"/>
      <c r="M328" s="52"/>
      <c r="N328" s="53"/>
      <c r="O328" s="52"/>
      <c r="P328" s="33"/>
      <c r="Q328" s="33"/>
      <c r="R328" s="48"/>
      <c r="S328" s="48"/>
      <c r="T328" s="48"/>
      <c r="U328" s="43">
        <f t="shared" si="87"/>
        <v>0</v>
      </c>
      <c r="V328" s="48"/>
      <c r="W328" s="48"/>
      <c r="X328" s="48"/>
      <c r="Y328" s="43">
        <f t="shared" si="88"/>
        <v>0</v>
      </c>
      <c r="Z328" s="51"/>
      <c r="AA328" s="48"/>
      <c r="AB328" s="48"/>
      <c r="AC328" s="43">
        <f t="shared" si="89"/>
        <v>0</v>
      </c>
      <c r="AD328" s="48"/>
      <c r="AE328" s="48"/>
      <c r="AF328" s="51">
        <v>18968000</v>
      </c>
      <c r="AG328" s="43">
        <f t="shared" si="83"/>
        <v>18968000</v>
      </c>
      <c r="AH328" s="43">
        <f t="shared" si="84"/>
        <v>18968000</v>
      </c>
      <c r="AI328" s="59">
        <f t="shared" si="85"/>
        <v>1.80294927826899E-2</v>
      </c>
      <c r="AJ328" s="59">
        <f t="shared" si="86"/>
        <v>1.7436647296680849E-3</v>
      </c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</row>
    <row r="329" spans="1:106" ht="24.95" customHeight="1" outlineLevel="1">
      <c r="A329" s="26">
        <v>21</v>
      </c>
      <c r="B329" s="26"/>
      <c r="C329" s="30" t="s">
        <v>958</v>
      </c>
      <c r="D329" s="31">
        <v>45925</v>
      </c>
      <c r="E329" s="32" t="s">
        <v>444</v>
      </c>
      <c r="F329" s="37" t="s">
        <v>688</v>
      </c>
      <c r="G329" s="33" t="s">
        <v>689</v>
      </c>
      <c r="H329" s="40"/>
      <c r="I329" s="40"/>
      <c r="J329" s="114"/>
      <c r="K329" s="51">
        <v>18528000</v>
      </c>
      <c r="L329" s="41"/>
      <c r="M329" s="52"/>
      <c r="N329" s="53"/>
      <c r="O329" s="52"/>
      <c r="P329" s="33"/>
      <c r="Q329" s="33"/>
      <c r="R329" s="48"/>
      <c r="S329" s="48"/>
      <c r="T329" s="48"/>
      <c r="U329" s="43">
        <f t="shared" si="87"/>
        <v>0</v>
      </c>
      <c r="V329" s="48"/>
      <c r="W329" s="48"/>
      <c r="X329" s="48"/>
      <c r="Y329" s="43">
        <f t="shared" si="88"/>
        <v>0</v>
      </c>
      <c r="Z329" s="51"/>
      <c r="AA329" s="48"/>
      <c r="AB329" s="48"/>
      <c r="AC329" s="43">
        <f t="shared" si="89"/>
        <v>0</v>
      </c>
      <c r="AD329" s="48"/>
      <c r="AE329" s="48"/>
      <c r="AF329" s="51">
        <v>18528000</v>
      </c>
      <c r="AG329" s="43">
        <f t="shared" si="83"/>
        <v>18528000</v>
      </c>
      <c r="AH329" s="43">
        <f t="shared" si="84"/>
        <v>18528000</v>
      </c>
      <c r="AI329" s="59">
        <f t="shared" si="85"/>
        <v>1.7611263300172798E-2</v>
      </c>
      <c r="AJ329" s="59">
        <f t="shared" si="86"/>
        <v>1.7032170029149239E-3</v>
      </c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</row>
    <row r="330" spans="1:106" ht="24.95" customHeight="1" outlineLevel="1">
      <c r="A330" s="26">
        <v>22</v>
      </c>
      <c r="B330" s="26"/>
      <c r="C330" s="30" t="s">
        <v>959</v>
      </c>
      <c r="D330" s="31">
        <v>45912</v>
      </c>
      <c r="E330" s="32" t="s">
        <v>446</v>
      </c>
      <c r="F330" s="37" t="s">
        <v>688</v>
      </c>
      <c r="G330" s="33" t="s">
        <v>689</v>
      </c>
      <c r="H330" s="40"/>
      <c r="I330" s="40"/>
      <c r="J330" s="114"/>
      <c r="K330" s="51">
        <v>17175000</v>
      </c>
      <c r="L330" s="41"/>
      <c r="M330" s="52"/>
      <c r="N330" s="53"/>
      <c r="O330" s="52"/>
      <c r="P330" s="33"/>
      <c r="Q330" s="33"/>
      <c r="R330" s="48"/>
      <c r="S330" s="48"/>
      <c r="T330" s="48"/>
      <c r="U330" s="43">
        <f t="shared" si="87"/>
        <v>0</v>
      </c>
      <c r="V330" s="48"/>
      <c r="W330" s="48"/>
      <c r="X330" s="48"/>
      <c r="Y330" s="43">
        <f t="shared" si="88"/>
        <v>0</v>
      </c>
      <c r="Z330" s="51"/>
      <c r="AA330" s="48"/>
      <c r="AB330" s="48"/>
      <c r="AC330" s="43">
        <f t="shared" si="89"/>
        <v>0</v>
      </c>
      <c r="AD330" s="48"/>
      <c r="AE330" s="48"/>
      <c r="AF330" s="51">
        <v>17175000</v>
      </c>
      <c r="AG330" s="43">
        <f t="shared" si="83"/>
        <v>17175000</v>
      </c>
      <c r="AH330" s="43">
        <f t="shared" si="84"/>
        <v>17175000</v>
      </c>
      <c r="AI330" s="59">
        <f t="shared" si="85"/>
        <v>1.6325207641432901E-2</v>
      </c>
      <c r="AJ330" s="59">
        <f t="shared" si="86"/>
        <v>1.5788402431489539E-3</v>
      </c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</row>
    <row r="331" spans="1:106" ht="24.95" customHeight="1" outlineLevel="1">
      <c r="A331" s="26">
        <v>23</v>
      </c>
      <c r="B331" s="26"/>
      <c r="C331" s="30" t="s">
        <v>960</v>
      </c>
      <c r="D331" s="31">
        <v>45937</v>
      </c>
      <c r="E331" s="32" t="s">
        <v>452</v>
      </c>
      <c r="F331" s="37" t="s">
        <v>688</v>
      </c>
      <c r="G331" s="33" t="s">
        <v>689</v>
      </c>
      <c r="H331" s="40"/>
      <c r="I331" s="40"/>
      <c r="J331" s="114"/>
      <c r="K331" s="51">
        <v>19321000</v>
      </c>
      <c r="L331" s="41"/>
      <c r="M331" s="52"/>
      <c r="N331" s="53"/>
      <c r="O331" s="52"/>
      <c r="P331" s="33"/>
      <c r="Q331" s="33"/>
      <c r="R331" s="48"/>
      <c r="S331" s="48"/>
      <c r="T331" s="48"/>
      <c r="U331" s="43">
        <f t="shared" si="87"/>
        <v>0</v>
      </c>
      <c r="V331" s="48"/>
      <c r="W331" s="48"/>
      <c r="X331" s="48"/>
      <c r="Y331" s="43">
        <f t="shared" si="88"/>
        <v>0</v>
      </c>
      <c r="Z331" s="51"/>
      <c r="AA331" s="48"/>
      <c r="AB331" s="48"/>
      <c r="AC331" s="43">
        <f t="shared" si="89"/>
        <v>0</v>
      </c>
      <c r="AD331" s="48"/>
      <c r="AE331" s="48"/>
      <c r="AF331" s="51">
        <v>19321000</v>
      </c>
      <c r="AG331" s="43">
        <f t="shared" si="83"/>
        <v>19321000</v>
      </c>
      <c r="AH331" s="43">
        <f t="shared" si="84"/>
        <v>19321000</v>
      </c>
      <c r="AI331" s="59">
        <f t="shared" si="85"/>
        <v>1.8365026890254699E-2</v>
      </c>
      <c r="AJ331" s="59">
        <f t="shared" si="86"/>
        <v>1.7761148377223252E-3</v>
      </c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</row>
    <row r="332" spans="1:106" ht="24.95" customHeight="1" outlineLevel="1">
      <c r="A332" s="26">
        <v>24</v>
      </c>
      <c r="B332" s="26"/>
      <c r="C332" s="30" t="s">
        <v>961</v>
      </c>
      <c r="D332" s="31">
        <v>45945</v>
      </c>
      <c r="E332" s="32" t="s">
        <v>436</v>
      </c>
      <c r="F332" s="37" t="s">
        <v>688</v>
      </c>
      <c r="G332" s="33" t="s">
        <v>689</v>
      </c>
      <c r="H332" s="40"/>
      <c r="I332" s="40"/>
      <c r="J332" s="114"/>
      <c r="K332" s="51">
        <v>17175000</v>
      </c>
      <c r="L332" s="41"/>
      <c r="M332" s="52"/>
      <c r="N332" s="53"/>
      <c r="O332" s="52"/>
      <c r="P332" s="33"/>
      <c r="Q332" s="33"/>
      <c r="R332" s="48"/>
      <c r="S332" s="48"/>
      <c r="T332" s="48"/>
      <c r="U332" s="43">
        <f t="shared" si="87"/>
        <v>0</v>
      </c>
      <c r="V332" s="48"/>
      <c r="W332" s="48"/>
      <c r="X332" s="48"/>
      <c r="Y332" s="43">
        <f t="shared" si="88"/>
        <v>0</v>
      </c>
      <c r="Z332" s="51"/>
      <c r="AA332" s="48"/>
      <c r="AB332" s="48"/>
      <c r="AC332" s="43">
        <f t="shared" si="89"/>
        <v>0</v>
      </c>
      <c r="AD332" s="48"/>
      <c r="AE332" s="48"/>
      <c r="AF332" s="51">
        <v>17175000</v>
      </c>
      <c r="AG332" s="43">
        <f t="shared" si="83"/>
        <v>17175000</v>
      </c>
      <c r="AH332" s="43">
        <f t="shared" si="84"/>
        <v>17175000</v>
      </c>
      <c r="AI332" s="59">
        <f t="shared" si="85"/>
        <v>1.6325207641432901E-2</v>
      </c>
      <c r="AJ332" s="59">
        <f t="shared" si="86"/>
        <v>1.5788402431489539E-3</v>
      </c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</row>
    <row r="333" spans="1:106" ht="24.95" customHeight="1" outlineLevel="1">
      <c r="A333" s="26">
        <v>25</v>
      </c>
      <c r="B333" s="26"/>
      <c r="C333" s="30" t="s">
        <v>962</v>
      </c>
      <c r="D333" s="31">
        <v>45953</v>
      </c>
      <c r="E333" s="32" t="s">
        <v>454</v>
      </c>
      <c r="F333" s="37" t="s">
        <v>688</v>
      </c>
      <c r="G333" s="33" t="s">
        <v>689</v>
      </c>
      <c r="H333" s="40"/>
      <c r="I333" s="40"/>
      <c r="J333" s="114"/>
      <c r="K333" s="51">
        <v>19321000</v>
      </c>
      <c r="L333" s="41"/>
      <c r="M333" s="52"/>
      <c r="N333" s="53"/>
      <c r="O333" s="52"/>
      <c r="P333" s="33"/>
      <c r="Q333" s="33"/>
      <c r="R333" s="48"/>
      <c r="S333" s="48"/>
      <c r="T333" s="48"/>
      <c r="U333" s="43">
        <f t="shared" si="87"/>
        <v>0</v>
      </c>
      <c r="V333" s="48"/>
      <c r="W333" s="48"/>
      <c r="X333" s="48"/>
      <c r="Y333" s="43">
        <f t="shared" si="88"/>
        <v>0</v>
      </c>
      <c r="Z333" s="51"/>
      <c r="AA333" s="48"/>
      <c r="AB333" s="48"/>
      <c r="AC333" s="43">
        <f t="shared" si="89"/>
        <v>0</v>
      </c>
      <c r="AD333" s="48"/>
      <c r="AE333" s="48"/>
      <c r="AF333" s="51">
        <v>19321000</v>
      </c>
      <c r="AG333" s="43">
        <f t="shared" si="83"/>
        <v>19321000</v>
      </c>
      <c r="AH333" s="43">
        <f t="shared" si="84"/>
        <v>19321000</v>
      </c>
      <c r="AI333" s="59">
        <f t="shared" si="85"/>
        <v>1.8365026890254699E-2</v>
      </c>
      <c r="AJ333" s="59">
        <f t="shared" si="86"/>
        <v>1.7761148377223252E-3</v>
      </c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</row>
    <row r="334" spans="1:106" ht="24.95" customHeight="1" outlineLevel="1">
      <c r="A334" s="26">
        <v>26</v>
      </c>
      <c r="B334" s="26"/>
      <c r="C334" s="30" t="s">
        <v>963</v>
      </c>
      <c r="D334" s="31">
        <v>45929</v>
      </c>
      <c r="E334" s="32" t="s">
        <v>964</v>
      </c>
      <c r="F334" s="37" t="s">
        <v>688</v>
      </c>
      <c r="G334" s="33" t="s">
        <v>689</v>
      </c>
      <c r="H334" s="40"/>
      <c r="I334" s="40"/>
      <c r="J334" s="114"/>
      <c r="K334" s="51">
        <v>15881000</v>
      </c>
      <c r="L334" s="41"/>
      <c r="M334" s="52"/>
      <c r="N334" s="53"/>
      <c r="O334" s="52"/>
      <c r="P334" s="33"/>
      <c r="Q334" s="33"/>
      <c r="R334" s="48"/>
      <c r="S334" s="48"/>
      <c r="T334" s="48"/>
      <c r="U334" s="43">
        <f t="shared" si="87"/>
        <v>0</v>
      </c>
      <c r="V334" s="48"/>
      <c r="W334" s="48"/>
      <c r="X334" s="48"/>
      <c r="Y334" s="43">
        <f t="shared" si="88"/>
        <v>0</v>
      </c>
      <c r="Z334" s="51"/>
      <c r="AA334" s="48"/>
      <c r="AB334" s="48"/>
      <c r="AC334" s="43">
        <f t="shared" si="89"/>
        <v>0</v>
      </c>
      <c r="AD334" s="48"/>
      <c r="AE334" s="48"/>
      <c r="AF334" s="51">
        <v>15881000</v>
      </c>
      <c r="AG334" s="43">
        <f t="shared" si="83"/>
        <v>15881000</v>
      </c>
      <c r="AH334" s="43">
        <f t="shared" si="84"/>
        <v>15881000</v>
      </c>
      <c r="AI334" s="59">
        <f t="shared" si="85"/>
        <v>1.50952327542122E-2</v>
      </c>
      <c r="AJ334" s="59">
        <f t="shared" si="86"/>
        <v>1.4598871558339759E-3</v>
      </c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</row>
    <row r="335" spans="1:106" ht="24.95" customHeight="1" outlineLevel="1">
      <c r="A335" s="26">
        <v>27</v>
      </c>
      <c r="B335" s="26"/>
      <c r="C335" s="30" t="s">
        <v>965</v>
      </c>
      <c r="D335" s="31">
        <v>45945</v>
      </c>
      <c r="E335" s="32" t="s">
        <v>426</v>
      </c>
      <c r="F335" s="37" t="s">
        <v>688</v>
      </c>
      <c r="G335" s="33" t="s">
        <v>689</v>
      </c>
      <c r="H335" s="40"/>
      <c r="I335" s="40"/>
      <c r="J335" s="114"/>
      <c r="K335" s="51">
        <v>15028000</v>
      </c>
      <c r="L335" s="41"/>
      <c r="M335" s="52"/>
      <c r="N335" s="53"/>
      <c r="O335" s="52"/>
      <c r="P335" s="33"/>
      <c r="Q335" s="33"/>
      <c r="R335" s="48"/>
      <c r="S335" s="48"/>
      <c r="T335" s="48"/>
      <c r="U335" s="43">
        <f t="shared" si="87"/>
        <v>0</v>
      </c>
      <c r="V335" s="48"/>
      <c r="W335" s="48"/>
      <c r="X335" s="48"/>
      <c r="Y335" s="43">
        <f t="shared" si="88"/>
        <v>0</v>
      </c>
      <c r="Z335" s="51"/>
      <c r="AA335" s="48"/>
      <c r="AB335" s="48"/>
      <c r="AC335" s="43">
        <f t="shared" si="89"/>
        <v>0</v>
      </c>
      <c r="AD335" s="48"/>
      <c r="AE335" s="48"/>
      <c r="AF335" s="51">
        <v>15028000</v>
      </c>
      <c r="AG335" s="43">
        <f t="shared" si="83"/>
        <v>15028000</v>
      </c>
      <c r="AH335" s="43">
        <f t="shared" si="84"/>
        <v>15028000</v>
      </c>
      <c r="AI335" s="59">
        <f t="shared" si="85"/>
        <v>1.4284437871059799E-2</v>
      </c>
      <c r="AJ335" s="59">
        <f t="shared" si="86"/>
        <v>1.3814737219238705E-3</v>
      </c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</row>
    <row r="336" spans="1:106" ht="24.95" customHeight="1" outlineLevel="1">
      <c r="A336" s="26">
        <v>28</v>
      </c>
      <c r="B336" s="26"/>
      <c r="C336" s="30" t="s">
        <v>966</v>
      </c>
      <c r="D336" s="31">
        <v>45929</v>
      </c>
      <c r="E336" s="32" t="s">
        <v>432</v>
      </c>
      <c r="F336" s="37" t="s">
        <v>688</v>
      </c>
      <c r="G336" s="33" t="s">
        <v>689</v>
      </c>
      <c r="H336" s="40"/>
      <c r="I336" s="40"/>
      <c r="J336" s="114"/>
      <c r="K336" s="51">
        <v>17175000</v>
      </c>
      <c r="L336" s="41"/>
      <c r="M336" s="52"/>
      <c r="N336" s="53"/>
      <c r="O336" s="52"/>
      <c r="P336" s="33"/>
      <c r="Q336" s="33"/>
      <c r="R336" s="48"/>
      <c r="S336" s="48"/>
      <c r="T336" s="48"/>
      <c r="U336" s="43">
        <f t="shared" si="87"/>
        <v>0</v>
      </c>
      <c r="V336" s="48"/>
      <c r="W336" s="48"/>
      <c r="X336" s="48"/>
      <c r="Y336" s="43">
        <f t="shared" si="88"/>
        <v>0</v>
      </c>
      <c r="Z336" s="51"/>
      <c r="AA336" s="48"/>
      <c r="AB336" s="48"/>
      <c r="AC336" s="43">
        <f t="shared" si="89"/>
        <v>0</v>
      </c>
      <c r="AD336" s="48"/>
      <c r="AE336" s="48"/>
      <c r="AF336" s="51">
        <v>17175000</v>
      </c>
      <c r="AG336" s="43">
        <f t="shared" si="83"/>
        <v>17175000</v>
      </c>
      <c r="AH336" s="43">
        <f t="shared" si="84"/>
        <v>17175000</v>
      </c>
      <c r="AI336" s="59">
        <f t="shared" si="85"/>
        <v>1.6325207641432901E-2</v>
      </c>
      <c r="AJ336" s="59">
        <f t="shared" si="86"/>
        <v>1.5788402431489539E-3</v>
      </c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</row>
    <row r="337" spans="1:106" ht="24.95" customHeight="1" outlineLevel="1">
      <c r="A337" s="26">
        <v>29</v>
      </c>
      <c r="B337" s="26"/>
      <c r="C337" s="30" t="s">
        <v>967</v>
      </c>
      <c r="D337" s="31">
        <v>45534</v>
      </c>
      <c r="E337" s="32" t="s">
        <v>968</v>
      </c>
      <c r="F337" s="37" t="s">
        <v>688</v>
      </c>
      <c r="G337" s="33" t="s">
        <v>689</v>
      </c>
      <c r="H337" s="40"/>
      <c r="I337" s="40"/>
      <c r="J337" s="114"/>
      <c r="K337" s="51">
        <v>21764000</v>
      </c>
      <c r="L337" s="41"/>
      <c r="M337" s="52"/>
      <c r="N337" s="53"/>
      <c r="O337" s="52"/>
      <c r="P337" s="33"/>
      <c r="Q337" s="33"/>
      <c r="R337" s="48"/>
      <c r="S337" s="48"/>
      <c r="T337" s="48"/>
      <c r="U337" s="43">
        <f t="shared" si="87"/>
        <v>0</v>
      </c>
      <c r="V337" s="48"/>
      <c r="W337" s="48"/>
      <c r="X337" s="48"/>
      <c r="Y337" s="43">
        <f t="shared" si="88"/>
        <v>0</v>
      </c>
      <c r="Z337" s="51"/>
      <c r="AA337" s="48"/>
      <c r="AB337" s="48"/>
      <c r="AC337" s="43">
        <f t="shared" si="89"/>
        <v>0</v>
      </c>
      <c r="AD337" s="48"/>
      <c r="AE337" s="48"/>
      <c r="AF337" s="51">
        <v>21764000</v>
      </c>
      <c r="AG337" s="43">
        <f t="shared" si="83"/>
        <v>21764000</v>
      </c>
      <c r="AH337" s="43">
        <f t="shared" si="84"/>
        <v>21764000</v>
      </c>
      <c r="AI337" s="59">
        <f t="shared" si="85"/>
        <v>2.06871510397755E-2</v>
      </c>
      <c r="AJ337" s="59">
        <f t="shared" si="86"/>
        <v>2.0006916478540805E-3</v>
      </c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</row>
    <row r="338" spans="1:106" ht="24.95" customHeight="1" outlineLevel="1">
      <c r="A338" s="26">
        <v>30</v>
      </c>
      <c r="B338" s="26"/>
      <c r="C338" s="30" t="s">
        <v>942</v>
      </c>
      <c r="D338" s="31">
        <v>45531</v>
      </c>
      <c r="E338" s="32" t="s">
        <v>422</v>
      </c>
      <c r="F338" s="37" t="s">
        <v>688</v>
      </c>
      <c r="G338" s="33" t="s">
        <v>689</v>
      </c>
      <c r="H338" s="40"/>
      <c r="I338" s="40"/>
      <c r="J338" s="114"/>
      <c r="K338" s="51">
        <v>11871000</v>
      </c>
      <c r="L338" s="41"/>
      <c r="M338" s="52"/>
      <c r="N338" s="53"/>
      <c r="O338" s="52"/>
      <c r="P338" s="33"/>
      <c r="Q338" s="33"/>
      <c r="R338" s="48"/>
      <c r="S338" s="48"/>
      <c r="T338" s="48"/>
      <c r="U338" s="43">
        <f t="shared" si="87"/>
        <v>0</v>
      </c>
      <c r="V338" s="48"/>
      <c r="W338" s="48"/>
      <c r="X338" s="48"/>
      <c r="Y338" s="43">
        <f t="shared" si="88"/>
        <v>0</v>
      </c>
      <c r="Z338" s="51"/>
      <c r="AA338" s="48"/>
      <c r="AB338" s="48"/>
      <c r="AC338" s="43">
        <f t="shared" si="89"/>
        <v>0</v>
      </c>
      <c r="AD338" s="48"/>
      <c r="AE338" s="48"/>
      <c r="AF338" s="51">
        <v>11871000</v>
      </c>
      <c r="AG338" s="43">
        <f t="shared" si="83"/>
        <v>11871000</v>
      </c>
      <c r="AH338" s="43">
        <f t="shared" si="84"/>
        <v>11871000</v>
      </c>
      <c r="AI338" s="59">
        <f t="shared" si="85"/>
        <v>1.1283641334E-2</v>
      </c>
      <c r="AJ338" s="59">
        <f t="shared" si="86"/>
        <v>1.0912612824699407E-3</v>
      </c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</row>
    <row r="339" spans="1:106" ht="24.95" customHeight="1" outlineLevel="1">
      <c r="A339" s="26">
        <v>31</v>
      </c>
      <c r="B339" s="26"/>
      <c r="C339" s="30" t="s">
        <v>969</v>
      </c>
      <c r="D339" s="31">
        <v>45524</v>
      </c>
      <c r="E339" s="32" t="s">
        <v>440</v>
      </c>
      <c r="F339" s="37" t="s">
        <v>688</v>
      </c>
      <c r="G339" s="33" t="s">
        <v>689</v>
      </c>
      <c r="H339" s="40"/>
      <c r="I339" s="40"/>
      <c r="J339" s="114"/>
      <c r="K339" s="51">
        <v>14022000</v>
      </c>
      <c r="L339" s="41"/>
      <c r="M339" s="52"/>
      <c r="N339" s="53"/>
      <c r="O339" s="52"/>
      <c r="P339" s="33"/>
      <c r="Q339" s="33"/>
      <c r="R339" s="48"/>
      <c r="S339" s="48"/>
      <c r="T339" s="48"/>
      <c r="U339" s="43">
        <f t="shared" si="87"/>
        <v>0</v>
      </c>
      <c r="V339" s="48"/>
      <c r="W339" s="48"/>
      <c r="X339" s="48"/>
      <c r="Y339" s="43">
        <f t="shared" si="88"/>
        <v>0</v>
      </c>
      <c r="Z339" s="51"/>
      <c r="AA339" s="48"/>
      <c r="AB339" s="48"/>
      <c r="AC339" s="43">
        <f t="shared" si="89"/>
        <v>0</v>
      </c>
      <c r="AD339" s="48"/>
      <c r="AE339" s="48"/>
      <c r="AF339" s="51">
        <v>14022000</v>
      </c>
      <c r="AG339" s="43">
        <f t="shared" si="83"/>
        <v>14022000</v>
      </c>
      <c r="AH339" s="43">
        <f t="shared" si="84"/>
        <v>14022000</v>
      </c>
      <c r="AI339" s="59">
        <f t="shared" si="85"/>
        <v>1.33282131905777E-2</v>
      </c>
      <c r="AJ339" s="59">
        <f t="shared" si="86"/>
        <v>1.2889955103018707E-3</v>
      </c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</row>
    <row r="340" spans="1:106" ht="24.95" customHeight="1" outlineLevel="1">
      <c r="A340" s="26">
        <v>32</v>
      </c>
      <c r="B340" s="26"/>
      <c r="C340" s="30" t="s">
        <v>970</v>
      </c>
      <c r="D340" s="31">
        <v>45541</v>
      </c>
      <c r="E340" s="32" t="s">
        <v>413</v>
      </c>
      <c r="F340" s="37" t="s">
        <v>688</v>
      </c>
      <c r="G340" s="33" t="s">
        <v>689</v>
      </c>
      <c r="H340" s="40"/>
      <c r="I340" s="40"/>
      <c r="J340" s="114"/>
      <c r="K340" s="51">
        <v>42478000</v>
      </c>
      <c r="L340" s="41"/>
      <c r="M340" s="52"/>
      <c r="N340" s="53"/>
      <c r="O340" s="52"/>
      <c r="P340" s="33"/>
      <c r="Q340" s="33"/>
      <c r="R340" s="48"/>
      <c r="S340" s="48"/>
      <c r="T340" s="48"/>
      <c r="U340" s="43">
        <f t="shared" si="87"/>
        <v>0</v>
      </c>
      <c r="V340" s="48"/>
      <c r="W340" s="48"/>
      <c r="X340" s="48"/>
      <c r="Y340" s="43">
        <f t="shared" si="88"/>
        <v>0</v>
      </c>
      <c r="Z340" s="51"/>
      <c r="AA340" s="48"/>
      <c r="AB340" s="48"/>
      <c r="AC340" s="43">
        <f t="shared" si="89"/>
        <v>0</v>
      </c>
      <c r="AD340" s="48"/>
      <c r="AE340" s="48"/>
      <c r="AF340" s="51">
        <v>42478000</v>
      </c>
      <c r="AG340" s="43">
        <f t="shared" si="83"/>
        <v>42478000</v>
      </c>
      <c r="AH340" s="43">
        <f t="shared" si="84"/>
        <v>42478000</v>
      </c>
      <c r="AI340" s="59">
        <f t="shared" si="85"/>
        <v>4.0376254450817203E-2</v>
      </c>
      <c r="AJ340" s="59">
        <f t="shared" si="86"/>
        <v>3.904860311410845E-3</v>
      </c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</row>
    <row r="341" spans="1:106" ht="24.95" customHeight="1" outlineLevel="1">
      <c r="A341" s="26">
        <v>33</v>
      </c>
      <c r="B341" s="26"/>
      <c r="C341" s="30" t="s">
        <v>971</v>
      </c>
      <c r="D341" s="31">
        <v>45547</v>
      </c>
      <c r="E341" s="32" t="s">
        <v>428</v>
      </c>
      <c r="F341" s="37" t="s">
        <v>688</v>
      </c>
      <c r="G341" s="33" t="s">
        <v>689</v>
      </c>
      <c r="H341" s="40"/>
      <c r="I341" s="40"/>
      <c r="J341" s="114"/>
      <c r="K341" s="51">
        <v>17807000</v>
      </c>
      <c r="L341" s="41"/>
      <c r="M341" s="52"/>
      <c r="N341" s="53"/>
      <c r="O341" s="52"/>
      <c r="P341" s="33"/>
      <c r="Q341" s="33"/>
      <c r="R341" s="48"/>
      <c r="S341" s="48"/>
      <c r="T341" s="48"/>
      <c r="U341" s="43">
        <f t="shared" si="87"/>
        <v>0</v>
      </c>
      <c r="V341" s="48"/>
      <c r="W341" s="48"/>
      <c r="X341" s="48"/>
      <c r="Y341" s="43">
        <f t="shared" si="88"/>
        <v>0</v>
      </c>
      <c r="Z341" s="51"/>
      <c r="AA341" s="48"/>
      <c r="AB341" s="48"/>
      <c r="AC341" s="43">
        <f t="shared" si="89"/>
        <v>0</v>
      </c>
      <c r="AD341" s="48"/>
      <c r="AE341" s="48"/>
      <c r="AF341" s="51">
        <v>17807000</v>
      </c>
      <c r="AG341" s="43">
        <f t="shared" si="83"/>
        <v>17807000</v>
      </c>
      <c r="AH341" s="43">
        <f t="shared" si="84"/>
        <v>17807000</v>
      </c>
      <c r="AI341" s="59">
        <f t="shared" si="85"/>
        <v>1.6925937261775499E-2</v>
      </c>
      <c r="AJ341" s="59">
        <f t="shared" si="86"/>
        <v>1.6369378870307667E-3</v>
      </c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</row>
    <row r="342" spans="1:106" ht="24.95" customHeight="1" outlineLevel="1">
      <c r="A342" s="26">
        <v>34</v>
      </c>
      <c r="B342" s="26"/>
      <c r="C342" s="30" t="s">
        <v>875</v>
      </c>
      <c r="D342" s="31">
        <v>45566</v>
      </c>
      <c r="E342" s="32" t="s">
        <v>414</v>
      </c>
      <c r="F342" s="37" t="s">
        <v>688</v>
      </c>
      <c r="G342" s="33" t="s">
        <v>689</v>
      </c>
      <c r="H342" s="40"/>
      <c r="I342" s="40"/>
      <c r="J342" s="114"/>
      <c r="K342" s="51">
        <v>15828000</v>
      </c>
      <c r="L342" s="41"/>
      <c r="M342" s="52"/>
      <c r="N342" s="53"/>
      <c r="O342" s="52"/>
      <c r="P342" s="33"/>
      <c r="Q342" s="33"/>
      <c r="R342" s="48"/>
      <c r="S342" s="48"/>
      <c r="T342" s="48"/>
      <c r="U342" s="43">
        <f t="shared" ref="U342:U371" si="90">SUM(R342:T342)</f>
        <v>0</v>
      </c>
      <c r="V342" s="48"/>
      <c r="W342" s="48"/>
      <c r="X342" s="48"/>
      <c r="Y342" s="43">
        <f t="shared" ref="Y342:Y371" si="91">SUM(V342:X342)</f>
        <v>0</v>
      </c>
      <c r="Z342" s="51"/>
      <c r="AA342" s="48"/>
      <c r="AB342" s="48"/>
      <c r="AC342" s="43">
        <f t="shared" ref="AC342:AC371" si="92">SUM(Z342:AB342)</f>
        <v>0</v>
      </c>
      <c r="AD342" s="48"/>
      <c r="AE342" s="48"/>
      <c r="AF342" s="51">
        <v>15828000</v>
      </c>
      <c r="AG342" s="43">
        <f t="shared" si="83"/>
        <v>15828000</v>
      </c>
      <c r="AH342" s="43">
        <f t="shared" si="84"/>
        <v>15828000</v>
      </c>
      <c r="AI342" s="59">
        <f t="shared" si="85"/>
        <v>1.5044855112000001E-2</v>
      </c>
      <c r="AJ342" s="59">
        <f t="shared" si="86"/>
        <v>1.4550150432932542E-3</v>
      </c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</row>
    <row r="343" spans="1:106" ht="24.95" customHeight="1" outlineLevel="1">
      <c r="A343" s="26">
        <v>35</v>
      </c>
      <c r="B343" s="26"/>
      <c r="C343" s="30" t="s">
        <v>972</v>
      </c>
      <c r="D343" s="31">
        <v>45580</v>
      </c>
      <c r="E343" s="32" t="s">
        <v>430</v>
      </c>
      <c r="F343" s="37" t="s">
        <v>688</v>
      </c>
      <c r="G343" s="33" t="s">
        <v>689</v>
      </c>
      <c r="H343" s="40"/>
      <c r="I343" s="40"/>
      <c r="J343" s="114"/>
      <c r="K343" s="51">
        <v>11871000</v>
      </c>
      <c r="L343" s="41"/>
      <c r="M343" s="52"/>
      <c r="N343" s="53"/>
      <c r="O343" s="52"/>
      <c r="P343" s="33"/>
      <c r="Q343" s="33"/>
      <c r="R343" s="48"/>
      <c r="S343" s="48"/>
      <c r="T343" s="48"/>
      <c r="U343" s="43">
        <f t="shared" si="90"/>
        <v>0</v>
      </c>
      <c r="V343" s="48"/>
      <c r="W343" s="48"/>
      <c r="X343" s="48"/>
      <c r="Y343" s="43">
        <f t="shared" si="91"/>
        <v>0</v>
      </c>
      <c r="Z343" s="51"/>
      <c r="AA343" s="48"/>
      <c r="AB343" s="48"/>
      <c r="AC343" s="43">
        <f t="shared" si="92"/>
        <v>0</v>
      </c>
      <c r="AD343" s="48"/>
      <c r="AE343" s="48"/>
      <c r="AF343" s="51">
        <v>11871000</v>
      </c>
      <c r="AG343" s="43">
        <f t="shared" si="83"/>
        <v>11871000</v>
      </c>
      <c r="AH343" s="43">
        <f t="shared" si="84"/>
        <v>11871000</v>
      </c>
      <c r="AI343" s="59">
        <f t="shared" si="85"/>
        <v>1.1283641334E-2</v>
      </c>
      <c r="AJ343" s="59">
        <f t="shared" si="86"/>
        <v>1.0912612824699407E-3</v>
      </c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</row>
    <row r="344" spans="1:106" ht="24.95" customHeight="1" outlineLevel="1">
      <c r="A344" s="26">
        <v>36</v>
      </c>
      <c r="B344" s="26"/>
      <c r="C344" s="30" t="s">
        <v>973</v>
      </c>
      <c r="D344" s="31">
        <v>45534</v>
      </c>
      <c r="E344" s="32" t="s">
        <v>407</v>
      </c>
      <c r="F344" s="37" t="s">
        <v>688</v>
      </c>
      <c r="G344" s="33" t="s">
        <v>689</v>
      </c>
      <c r="H344" s="40"/>
      <c r="I344" s="40"/>
      <c r="J344" s="114"/>
      <c r="K344" s="51">
        <v>11871000</v>
      </c>
      <c r="L344" s="41"/>
      <c r="M344" s="52"/>
      <c r="N344" s="53"/>
      <c r="O344" s="52"/>
      <c r="P344" s="33"/>
      <c r="Q344" s="33"/>
      <c r="R344" s="48"/>
      <c r="S344" s="48"/>
      <c r="T344" s="48"/>
      <c r="U344" s="43">
        <f t="shared" si="90"/>
        <v>0</v>
      </c>
      <c r="V344" s="48"/>
      <c r="W344" s="48"/>
      <c r="X344" s="48"/>
      <c r="Y344" s="43">
        <f t="shared" si="91"/>
        <v>0</v>
      </c>
      <c r="Z344" s="51"/>
      <c r="AA344" s="48"/>
      <c r="AB344" s="48"/>
      <c r="AC344" s="43">
        <f t="shared" si="92"/>
        <v>0</v>
      </c>
      <c r="AD344" s="48"/>
      <c r="AE344" s="48"/>
      <c r="AF344" s="51">
        <v>11871000</v>
      </c>
      <c r="AG344" s="43">
        <f t="shared" si="83"/>
        <v>11871000</v>
      </c>
      <c r="AH344" s="43">
        <f t="shared" si="84"/>
        <v>11871000</v>
      </c>
      <c r="AI344" s="59">
        <f t="shared" si="85"/>
        <v>1.1283641334E-2</v>
      </c>
      <c r="AJ344" s="59">
        <f t="shared" si="86"/>
        <v>1.0912612824699407E-3</v>
      </c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</row>
    <row r="345" spans="1:106" ht="24.95" customHeight="1" outlineLevel="1">
      <c r="A345" s="26">
        <v>37</v>
      </c>
      <c r="B345" s="26"/>
      <c r="C345" s="30" t="s">
        <v>959</v>
      </c>
      <c r="D345" s="31">
        <v>45520</v>
      </c>
      <c r="E345" s="32" t="s">
        <v>409</v>
      </c>
      <c r="F345" s="37" t="s">
        <v>688</v>
      </c>
      <c r="G345" s="33" t="s">
        <v>689</v>
      </c>
      <c r="H345" s="40"/>
      <c r="I345" s="40"/>
      <c r="J345" s="114"/>
      <c r="K345" s="51">
        <v>13850000</v>
      </c>
      <c r="L345" s="41"/>
      <c r="M345" s="52"/>
      <c r="N345" s="53"/>
      <c r="O345" s="52"/>
      <c r="P345" s="33"/>
      <c r="Q345" s="33"/>
      <c r="R345" s="48"/>
      <c r="S345" s="48"/>
      <c r="T345" s="48"/>
      <c r="U345" s="43">
        <f t="shared" si="90"/>
        <v>0</v>
      </c>
      <c r="V345" s="48"/>
      <c r="W345" s="48"/>
      <c r="X345" s="48"/>
      <c r="Y345" s="43">
        <f t="shared" si="91"/>
        <v>0</v>
      </c>
      <c r="Z345" s="51"/>
      <c r="AA345" s="48"/>
      <c r="AB345" s="48"/>
      <c r="AC345" s="43">
        <f t="shared" si="92"/>
        <v>0</v>
      </c>
      <c r="AD345" s="48"/>
      <c r="AE345" s="48"/>
      <c r="AF345" s="51">
        <v>13850000</v>
      </c>
      <c r="AG345" s="43">
        <f t="shared" si="83"/>
        <v>13850000</v>
      </c>
      <c r="AH345" s="43">
        <f t="shared" si="84"/>
        <v>13850000</v>
      </c>
      <c r="AI345" s="59">
        <f t="shared" si="85"/>
        <v>1.31647234837755E-2</v>
      </c>
      <c r="AJ345" s="59">
        <f t="shared" si="86"/>
        <v>1.2731841262074532E-3</v>
      </c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</row>
    <row r="346" spans="1:106" ht="24.95" customHeight="1" outlineLevel="1">
      <c r="A346" s="26">
        <v>38</v>
      </c>
      <c r="B346" s="26"/>
      <c r="C346" s="30" t="s">
        <v>974</v>
      </c>
      <c r="D346" s="31">
        <v>45524</v>
      </c>
      <c r="E346" s="32" t="s">
        <v>418</v>
      </c>
      <c r="F346" s="37" t="s">
        <v>688</v>
      </c>
      <c r="G346" s="33" t="s">
        <v>689</v>
      </c>
      <c r="H346" s="40"/>
      <c r="I346" s="40"/>
      <c r="J346" s="114"/>
      <c r="K346" s="51">
        <v>15775000</v>
      </c>
      <c r="L346" s="41"/>
      <c r="M346" s="52"/>
      <c r="N346" s="53"/>
      <c r="O346" s="52"/>
      <c r="P346" s="33"/>
      <c r="Q346" s="33"/>
      <c r="R346" s="48"/>
      <c r="S346" s="48"/>
      <c r="T346" s="48"/>
      <c r="U346" s="43">
        <f t="shared" si="90"/>
        <v>0</v>
      </c>
      <c r="V346" s="48"/>
      <c r="W346" s="48"/>
      <c r="X346" s="48"/>
      <c r="Y346" s="43">
        <f t="shared" si="91"/>
        <v>0</v>
      </c>
      <c r="Z346" s="51"/>
      <c r="AA346" s="48"/>
      <c r="AB346" s="48"/>
      <c r="AC346" s="43">
        <f t="shared" si="92"/>
        <v>0</v>
      </c>
      <c r="AD346" s="48"/>
      <c r="AE346" s="48"/>
      <c r="AF346" s="51">
        <v>15775000</v>
      </c>
      <c r="AG346" s="43">
        <f t="shared" si="83"/>
        <v>15775000</v>
      </c>
      <c r="AH346" s="43">
        <f t="shared" si="84"/>
        <v>15775000</v>
      </c>
      <c r="AI346" s="59">
        <f t="shared" si="85"/>
        <v>1.4994477469787699E-2</v>
      </c>
      <c r="AJ346" s="59">
        <f t="shared" si="86"/>
        <v>1.4501429307525325E-3</v>
      </c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</row>
    <row r="347" spans="1:106" ht="24.95" customHeight="1" outlineLevel="1">
      <c r="A347" s="26">
        <v>39</v>
      </c>
      <c r="B347" s="26"/>
      <c r="C347" s="30" t="s">
        <v>975</v>
      </c>
      <c r="D347" s="31">
        <v>45531</v>
      </c>
      <c r="E347" s="32" t="s">
        <v>442</v>
      </c>
      <c r="F347" s="37" t="s">
        <v>688</v>
      </c>
      <c r="G347" s="33" t="s">
        <v>689</v>
      </c>
      <c r="H347" s="40"/>
      <c r="I347" s="40"/>
      <c r="J347" s="114"/>
      <c r="K347" s="51">
        <v>15828000</v>
      </c>
      <c r="L347" s="41"/>
      <c r="M347" s="52"/>
      <c r="N347" s="53"/>
      <c r="O347" s="52"/>
      <c r="P347" s="33"/>
      <c r="Q347" s="33"/>
      <c r="R347" s="48"/>
      <c r="S347" s="48"/>
      <c r="T347" s="48"/>
      <c r="U347" s="43">
        <f t="shared" si="90"/>
        <v>0</v>
      </c>
      <c r="V347" s="48"/>
      <c r="W347" s="48"/>
      <c r="X347" s="48"/>
      <c r="Y347" s="43">
        <f t="shared" si="91"/>
        <v>0</v>
      </c>
      <c r="Z347" s="51"/>
      <c r="AA347" s="48"/>
      <c r="AB347" s="48"/>
      <c r="AC347" s="43">
        <f t="shared" si="92"/>
        <v>0</v>
      </c>
      <c r="AD347" s="48"/>
      <c r="AE347" s="48"/>
      <c r="AF347" s="51">
        <v>15828000</v>
      </c>
      <c r="AG347" s="43">
        <f t="shared" si="83"/>
        <v>15828000</v>
      </c>
      <c r="AH347" s="43">
        <f t="shared" si="84"/>
        <v>15828000</v>
      </c>
      <c r="AI347" s="59">
        <f t="shared" si="85"/>
        <v>1.5044855112000001E-2</v>
      </c>
      <c r="AJ347" s="59">
        <f t="shared" si="86"/>
        <v>1.4550150432932542E-3</v>
      </c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</row>
    <row r="348" spans="1:106" ht="24.95" customHeight="1" outlineLevel="1">
      <c r="A348" s="26">
        <v>40</v>
      </c>
      <c r="B348" s="26"/>
      <c r="C348" s="30" t="s">
        <v>976</v>
      </c>
      <c r="D348" s="31">
        <v>45645</v>
      </c>
      <c r="E348" s="32" t="s">
        <v>444</v>
      </c>
      <c r="F348" s="37" t="s">
        <v>688</v>
      </c>
      <c r="G348" s="33" t="s">
        <v>689</v>
      </c>
      <c r="H348" s="40"/>
      <c r="I348" s="40"/>
      <c r="J348" s="114"/>
      <c r="K348" s="51">
        <v>28190000</v>
      </c>
      <c r="L348" s="41"/>
      <c r="M348" s="52"/>
      <c r="N348" s="53"/>
      <c r="O348" s="52"/>
      <c r="P348" s="33"/>
      <c r="Q348" s="33"/>
      <c r="R348" s="48"/>
      <c r="S348" s="48"/>
      <c r="T348" s="48"/>
      <c r="U348" s="43">
        <f t="shared" si="90"/>
        <v>0</v>
      </c>
      <c r="V348" s="48"/>
      <c r="W348" s="48"/>
      <c r="X348" s="48"/>
      <c r="Y348" s="43">
        <f t="shared" si="91"/>
        <v>0</v>
      </c>
      <c r="Z348" s="51"/>
      <c r="AA348" s="48"/>
      <c r="AB348" s="48"/>
      <c r="AC348" s="43">
        <f t="shared" si="92"/>
        <v>0</v>
      </c>
      <c r="AD348" s="48"/>
      <c r="AE348" s="48"/>
      <c r="AF348" s="51">
        <v>28190000</v>
      </c>
      <c r="AG348" s="43">
        <f t="shared" si="83"/>
        <v>28190000</v>
      </c>
      <c r="AH348" s="43">
        <f t="shared" si="84"/>
        <v>28190000</v>
      </c>
      <c r="AI348" s="59">
        <f t="shared" si="85"/>
        <v>2.6795202527626901E-2</v>
      </c>
      <c r="AJ348" s="59">
        <f t="shared" si="86"/>
        <v>2.5914123117536541E-3</v>
      </c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</row>
    <row r="349" spans="1:106" ht="24.95" customHeight="1" outlineLevel="1">
      <c r="A349" s="26">
        <v>41</v>
      </c>
      <c r="B349" s="26"/>
      <c r="C349" s="30" t="s">
        <v>958</v>
      </c>
      <c r="D349" s="31">
        <v>45531</v>
      </c>
      <c r="E349" s="32" t="s">
        <v>452</v>
      </c>
      <c r="F349" s="37" t="s">
        <v>688</v>
      </c>
      <c r="G349" s="33" t="s">
        <v>689</v>
      </c>
      <c r="H349" s="40"/>
      <c r="I349" s="40"/>
      <c r="J349" s="114"/>
      <c r="K349" s="51">
        <v>15828000</v>
      </c>
      <c r="L349" s="41"/>
      <c r="M349" s="52"/>
      <c r="N349" s="53"/>
      <c r="O349" s="52"/>
      <c r="P349" s="33"/>
      <c r="Q349" s="33"/>
      <c r="R349" s="48"/>
      <c r="S349" s="48"/>
      <c r="T349" s="48"/>
      <c r="U349" s="43">
        <f t="shared" si="90"/>
        <v>0</v>
      </c>
      <c r="V349" s="48"/>
      <c r="W349" s="48"/>
      <c r="X349" s="48"/>
      <c r="Y349" s="43">
        <f t="shared" si="91"/>
        <v>0</v>
      </c>
      <c r="Z349" s="51"/>
      <c r="AA349" s="48"/>
      <c r="AB349" s="48"/>
      <c r="AC349" s="43">
        <f t="shared" si="92"/>
        <v>0</v>
      </c>
      <c r="AD349" s="48"/>
      <c r="AE349" s="48"/>
      <c r="AF349" s="51">
        <v>15828000</v>
      </c>
      <c r="AG349" s="43">
        <f t="shared" si="83"/>
        <v>15828000</v>
      </c>
      <c r="AH349" s="43">
        <f t="shared" si="84"/>
        <v>15828000</v>
      </c>
      <c r="AI349" s="59">
        <f t="shared" si="85"/>
        <v>1.5044855112000001E-2</v>
      </c>
      <c r="AJ349" s="59">
        <f t="shared" si="86"/>
        <v>1.4550150432932542E-3</v>
      </c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</row>
    <row r="350" spans="1:106" ht="24.95" customHeight="1" outlineLevel="1">
      <c r="A350" s="26">
        <v>42</v>
      </c>
      <c r="B350" s="26"/>
      <c r="C350" s="30" t="s">
        <v>439</v>
      </c>
      <c r="D350" s="31">
        <v>45580</v>
      </c>
      <c r="E350" s="32" t="s">
        <v>436</v>
      </c>
      <c r="F350" s="37" t="s">
        <v>688</v>
      </c>
      <c r="G350" s="33" t="s">
        <v>689</v>
      </c>
      <c r="H350" s="40"/>
      <c r="I350" s="40"/>
      <c r="J350" s="114"/>
      <c r="K350" s="51">
        <v>17807000</v>
      </c>
      <c r="L350" s="41"/>
      <c r="M350" s="52"/>
      <c r="N350" s="53"/>
      <c r="O350" s="52"/>
      <c r="P350" s="33"/>
      <c r="Q350" s="33"/>
      <c r="R350" s="48"/>
      <c r="S350" s="48"/>
      <c r="T350" s="48"/>
      <c r="U350" s="43">
        <f t="shared" si="90"/>
        <v>0</v>
      </c>
      <c r="V350" s="48"/>
      <c r="W350" s="48"/>
      <c r="X350" s="48"/>
      <c r="Y350" s="43">
        <f t="shared" si="91"/>
        <v>0</v>
      </c>
      <c r="Z350" s="51"/>
      <c r="AA350" s="48"/>
      <c r="AB350" s="48"/>
      <c r="AC350" s="43">
        <f t="shared" si="92"/>
        <v>0</v>
      </c>
      <c r="AD350" s="48"/>
      <c r="AE350" s="48"/>
      <c r="AF350" s="51">
        <v>17807000</v>
      </c>
      <c r="AG350" s="43">
        <f t="shared" si="83"/>
        <v>17807000</v>
      </c>
      <c r="AH350" s="43">
        <f t="shared" si="84"/>
        <v>17807000</v>
      </c>
      <c r="AI350" s="59">
        <f t="shared" si="85"/>
        <v>1.6925937261775499E-2</v>
      </c>
      <c r="AJ350" s="59">
        <f t="shared" si="86"/>
        <v>1.6369378870307667E-3</v>
      </c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</row>
    <row r="351" spans="1:106" ht="24.95" customHeight="1" outlineLevel="1">
      <c r="A351" s="26">
        <v>43</v>
      </c>
      <c r="B351" s="26"/>
      <c r="C351" s="30" t="s">
        <v>977</v>
      </c>
      <c r="D351" s="31">
        <v>45548</v>
      </c>
      <c r="E351" s="32" t="s">
        <v>402</v>
      </c>
      <c r="F351" s="37" t="s">
        <v>688</v>
      </c>
      <c r="G351" s="33" t="s">
        <v>689</v>
      </c>
      <c r="H351" s="40"/>
      <c r="I351" s="40"/>
      <c r="J351" s="114"/>
      <c r="K351" s="51">
        <v>11871000</v>
      </c>
      <c r="L351" s="41"/>
      <c r="M351" s="52"/>
      <c r="N351" s="53"/>
      <c r="O351" s="52"/>
      <c r="P351" s="33"/>
      <c r="Q351" s="33"/>
      <c r="R351" s="48"/>
      <c r="S351" s="48"/>
      <c r="T351" s="48"/>
      <c r="U351" s="43">
        <f t="shared" si="90"/>
        <v>0</v>
      </c>
      <c r="V351" s="48"/>
      <c r="W351" s="48"/>
      <c r="X351" s="48"/>
      <c r="Y351" s="43">
        <f t="shared" si="91"/>
        <v>0</v>
      </c>
      <c r="Z351" s="51"/>
      <c r="AA351" s="48"/>
      <c r="AB351" s="48"/>
      <c r="AC351" s="43">
        <f t="shared" si="92"/>
        <v>0</v>
      </c>
      <c r="AD351" s="48"/>
      <c r="AE351" s="48"/>
      <c r="AF351" s="51">
        <v>11871000</v>
      </c>
      <c r="AG351" s="43">
        <f t="shared" si="83"/>
        <v>11871000</v>
      </c>
      <c r="AH351" s="43">
        <f t="shared" si="84"/>
        <v>11871000</v>
      </c>
      <c r="AI351" s="59">
        <f t="shared" si="85"/>
        <v>1.1283641334E-2</v>
      </c>
      <c r="AJ351" s="59">
        <f t="shared" si="86"/>
        <v>1.0912612824699407E-3</v>
      </c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</row>
    <row r="352" spans="1:106" ht="24.95" customHeight="1" outlineLevel="1">
      <c r="A352" s="26">
        <v>44</v>
      </c>
      <c r="B352" s="26"/>
      <c r="C352" s="30" t="s">
        <v>978</v>
      </c>
      <c r="D352" s="31">
        <v>45541</v>
      </c>
      <c r="E352" s="32" t="s">
        <v>434</v>
      </c>
      <c r="F352" s="37" t="s">
        <v>688</v>
      </c>
      <c r="G352" s="33" t="s">
        <v>689</v>
      </c>
      <c r="H352" s="40"/>
      <c r="I352" s="40"/>
      <c r="J352" s="114"/>
      <c r="K352" s="51">
        <v>11871000</v>
      </c>
      <c r="L352" s="41"/>
      <c r="M352" s="52"/>
      <c r="N352" s="53"/>
      <c r="O352" s="52"/>
      <c r="P352" s="33"/>
      <c r="Q352" s="33"/>
      <c r="R352" s="48"/>
      <c r="S352" s="48"/>
      <c r="T352" s="48"/>
      <c r="U352" s="43">
        <f t="shared" si="90"/>
        <v>0</v>
      </c>
      <c r="V352" s="48"/>
      <c r="W352" s="48"/>
      <c r="X352" s="48"/>
      <c r="Y352" s="43">
        <f t="shared" si="91"/>
        <v>0</v>
      </c>
      <c r="Z352" s="51"/>
      <c r="AA352" s="48"/>
      <c r="AB352" s="48"/>
      <c r="AC352" s="43">
        <f t="shared" si="92"/>
        <v>0</v>
      </c>
      <c r="AD352" s="48"/>
      <c r="AE352" s="48"/>
      <c r="AF352" s="51">
        <v>11871000</v>
      </c>
      <c r="AG352" s="43">
        <f t="shared" si="83"/>
        <v>11871000</v>
      </c>
      <c r="AH352" s="43">
        <f t="shared" si="84"/>
        <v>11871000</v>
      </c>
      <c r="AI352" s="59">
        <f t="shared" si="85"/>
        <v>1.1283641334E-2</v>
      </c>
      <c r="AJ352" s="59">
        <f t="shared" si="86"/>
        <v>1.0912612824699407E-3</v>
      </c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</row>
    <row r="353" spans="1:106" ht="24.95" customHeight="1" outlineLevel="1">
      <c r="A353" s="26">
        <v>45</v>
      </c>
      <c r="B353" s="26"/>
      <c r="C353" s="30" t="s">
        <v>979</v>
      </c>
      <c r="D353" s="31">
        <v>45541</v>
      </c>
      <c r="E353" s="32" t="s">
        <v>454</v>
      </c>
      <c r="F353" s="37" t="s">
        <v>688</v>
      </c>
      <c r="G353" s="33" t="s">
        <v>689</v>
      </c>
      <c r="H353" s="40"/>
      <c r="I353" s="40"/>
      <c r="J353" s="114"/>
      <c r="K353" s="51">
        <v>16620000</v>
      </c>
      <c r="L353" s="41"/>
      <c r="M353" s="52"/>
      <c r="N353" s="53"/>
      <c r="O353" s="52"/>
      <c r="P353" s="33"/>
      <c r="Q353" s="33"/>
      <c r="R353" s="48"/>
      <c r="S353" s="48"/>
      <c r="T353" s="48"/>
      <c r="U353" s="43">
        <f t="shared" si="90"/>
        <v>0</v>
      </c>
      <c r="V353" s="48"/>
      <c r="W353" s="48"/>
      <c r="X353" s="48"/>
      <c r="Y353" s="43">
        <f t="shared" si="91"/>
        <v>0</v>
      </c>
      <c r="Z353" s="51"/>
      <c r="AA353" s="48"/>
      <c r="AB353" s="48"/>
      <c r="AC353" s="43">
        <f t="shared" si="92"/>
        <v>0</v>
      </c>
      <c r="AD353" s="48"/>
      <c r="AE353" s="48"/>
      <c r="AF353" s="51">
        <v>16620000</v>
      </c>
      <c r="AG353" s="43">
        <f t="shared" si="83"/>
        <v>16620000</v>
      </c>
      <c r="AH353" s="43">
        <f t="shared" si="84"/>
        <v>16620000</v>
      </c>
      <c r="AI353" s="59">
        <f t="shared" si="85"/>
        <v>1.5797668180530699E-2</v>
      </c>
      <c r="AJ353" s="59">
        <f t="shared" si="86"/>
        <v>1.527820951448944E-3</v>
      </c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</row>
    <row r="354" spans="1:106" ht="24.95" customHeight="1" outlineLevel="1">
      <c r="A354" s="26">
        <v>46</v>
      </c>
      <c r="B354" s="26"/>
      <c r="C354" s="30" t="s">
        <v>980</v>
      </c>
      <c r="D354" s="31">
        <v>45534</v>
      </c>
      <c r="E354" s="32" t="s">
        <v>426</v>
      </c>
      <c r="F354" s="37" t="s">
        <v>688</v>
      </c>
      <c r="G354" s="33" t="s">
        <v>689</v>
      </c>
      <c r="H354" s="40"/>
      <c r="I354" s="40"/>
      <c r="J354" s="114"/>
      <c r="K354" s="51">
        <v>11871000</v>
      </c>
      <c r="L354" s="41"/>
      <c r="M354" s="52"/>
      <c r="N354" s="53"/>
      <c r="O354" s="52"/>
      <c r="P354" s="33"/>
      <c r="Q354" s="33"/>
      <c r="R354" s="48"/>
      <c r="S354" s="48"/>
      <c r="T354" s="48"/>
      <c r="U354" s="43">
        <f t="shared" si="90"/>
        <v>0</v>
      </c>
      <c r="V354" s="48"/>
      <c r="W354" s="48"/>
      <c r="X354" s="48"/>
      <c r="Y354" s="43">
        <f t="shared" si="91"/>
        <v>0</v>
      </c>
      <c r="Z354" s="51"/>
      <c r="AA354" s="48"/>
      <c r="AB354" s="48"/>
      <c r="AC354" s="43">
        <f t="shared" si="92"/>
        <v>0</v>
      </c>
      <c r="AD354" s="48"/>
      <c r="AE354" s="48"/>
      <c r="AF354" s="51">
        <v>11871000</v>
      </c>
      <c r="AG354" s="43">
        <f t="shared" si="83"/>
        <v>11871000</v>
      </c>
      <c r="AH354" s="43">
        <f t="shared" si="84"/>
        <v>11871000</v>
      </c>
      <c r="AI354" s="59">
        <f t="shared" si="85"/>
        <v>1.1283641334E-2</v>
      </c>
      <c r="AJ354" s="59">
        <f t="shared" si="86"/>
        <v>1.0912612824699407E-3</v>
      </c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</row>
    <row r="355" spans="1:106" ht="24.95" customHeight="1" outlineLevel="1">
      <c r="A355" s="26">
        <v>47</v>
      </c>
      <c r="B355" s="26"/>
      <c r="C355" s="30" t="s">
        <v>981</v>
      </c>
      <c r="D355" s="31">
        <v>45547</v>
      </c>
      <c r="E355" s="32" t="s">
        <v>432</v>
      </c>
      <c r="F355" s="37" t="s">
        <v>688</v>
      </c>
      <c r="G355" s="33" t="s">
        <v>689</v>
      </c>
      <c r="H355" s="40"/>
      <c r="I355" s="40"/>
      <c r="J355" s="114"/>
      <c r="K355" s="51">
        <v>15828000</v>
      </c>
      <c r="L355" s="41"/>
      <c r="M355" s="52"/>
      <c r="N355" s="53"/>
      <c r="O355" s="52"/>
      <c r="P355" s="33"/>
      <c r="Q355" s="33"/>
      <c r="R355" s="48"/>
      <c r="S355" s="48"/>
      <c r="T355" s="48"/>
      <c r="U355" s="43">
        <f t="shared" si="90"/>
        <v>0</v>
      </c>
      <c r="V355" s="48"/>
      <c r="W355" s="48"/>
      <c r="X355" s="48"/>
      <c r="Y355" s="43">
        <f t="shared" si="91"/>
        <v>0</v>
      </c>
      <c r="Z355" s="51"/>
      <c r="AA355" s="48"/>
      <c r="AB355" s="48"/>
      <c r="AC355" s="43">
        <f t="shared" si="92"/>
        <v>0</v>
      </c>
      <c r="AD355" s="48"/>
      <c r="AE355" s="48"/>
      <c r="AF355" s="51">
        <v>15828000</v>
      </c>
      <c r="AG355" s="43">
        <f t="shared" si="83"/>
        <v>15828000</v>
      </c>
      <c r="AH355" s="43">
        <f t="shared" si="84"/>
        <v>15828000</v>
      </c>
      <c r="AI355" s="59">
        <f t="shared" si="85"/>
        <v>1.5044855112000001E-2</v>
      </c>
      <c r="AJ355" s="59">
        <f t="shared" si="86"/>
        <v>1.4550150432932542E-3</v>
      </c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</row>
    <row r="356" spans="1:106" ht="24.95" customHeight="1" outlineLevel="1">
      <c r="A356" s="26">
        <v>48</v>
      </c>
      <c r="B356" s="26"/>
      <c r="C356" s="30" t="s">
        <v>982</v>
      </c>
      <c r="D356" s="31">
        <v>45541</v>
      </c>
      <c r="E356" s="32" t="s">
        <v>943</v>
      </c>
      <c r="F356" s="37" t="s">
        <v>688</v>
      </c>
      <c r="G356" s="33" t="s">
        <v>689</v>
      </c>
      <c r="H356" s="40"/>
      <c r="I356" s="40"/>
      <c r="J356" s="114"/>
      <c r="K356" s="51">
        <v>12663000</v>
      </c>
      <c r="L356" s="41"/>
      <c r="M356" s="52"/>
      <c r="N356" s="53"/>
      <c r="O356" s="52"/>
      <c r="P356" s="33"/>
      <c r="Q356" s="33"/>
      <c r="R356" s="48"/>
      <c r="S356" s="48"/>
      <c r="T356" s="48"/>
      <c r="U356" s="43">
        <f t="shared" si="90"/>
        <v>0</v>
      </c>
      <c r="V356" s="48"/>
      <c r="W356" s="48"/>
      <c r="X356" s="48"/>
      <c r="Y356" s="43">
        <f t="shared" si="91"/>
        <v>0</v>
      </c>
      <c r="Z356" s="51"/>
      <c r="AA356" s="48"/>
      <c r="AB356" s="48"/>
      <c r="AC356" s="43">
        <f t="shared" si="92"/>
        <v>0</v>
      </c>
      <c r="AD356" s="48"/>
      <c r="AE356" s="48"/>
      <c r="AF356" s="51">
        <v>12663000</v>
      </c>
      <c r="AG356" s="43">
        <f t="shared" si="83"/>
        <v>12663000</v>
      </c>
      <c r="AH356" s="43">
        <f t="shared" si="84"/>
        <v>12663000</v>
      </c>
      <c r="AI356" s="59">
        <f t="shared" si="85"/>
        <v>1.20364544025307E-2</v>
      </c>
      <c r="AJ356" s="59">
        <f t="shared" si="86"/>
        <v>1.1640671906256305E-3</v>
      </c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</row>
    <row r="357" spans="1:106" ht="24.95" customHeight="1" outlineLevel="1">
      <c r="A357" s="26">
        <v>49</v>
      </c>
      <c r="B357" s="26"/>
      <c r="C357" s="30" t="s">
        <v>983</v>
      </c>
      <c r="D357" s="31">
        <v>45534</v>
      </c>
      <c r="E357" s="32" t="s">
        <v>456</v>
      </c>
      <c r="F357" s="37" t="s">
        <v>688</v>
      </c>
      <c r="G357" s="33" t="s">
        <v>689</v>
      </c>
      <c r="H357" s="40"/>
      <c r="I357" s="40"/>
      <c r="J357" s="114"/>
      <c r="K357" s="51">
        <v>17807000</v>
      </c>
      <c r="L357" s="41"/>
      <c r="M357" s="52"/>
      <c r="N357" s="53"/>
      <c r="O357" s="52"/>
      <c r="P357" s="33"/>
      <c r="Q357" s="33"/>
      <c r="R357" s="48"/>
      <c r="S357" s="48"/>
      <c r="T357" s="48"/>
      <c r="U357" s="43">
        <f t="shared" si="90"/>
        <v>0</v>
      </c>
      <c r="V357" s="48"/>
      <c r="W357" s="48"/>
      <c r="X357" s="48"/>
      <c r="Y357" s="43">
        <f t="shared" si="91"/>
        <v>0</v>
      </c>
      <c r="Z357" s="51"/>
      <c r="AA357" s="48"/>
      <c r="AB357" s="48"/>
      <c r="AC357" s="43">
        <f t="shared" si="92"/>
        <v>0</v>
      </c>
      <c r="AD357" s="48"/>
      <c r="AE357" s="48"/>
      <c r="AF357" s="51">
        <v>17807000</v>
      </c>
      <c r="AG357" s="43">
        <f t="shared" si="83"/>
        <v>17807000</v>
      </c>
      <c r="AH357" s="43">
        <f t="shared" si="84"/>
        <v>17807000</v>
      </c>
      <c r="AI357" s="59">
        <f t="shared" si="85"/>
        <v>1.6925937261775499E-2</v>
      </c>
      <c r="AJ357" s="59">
        <f t="shared" si="86"/>
        <v>1.6369378870307667E-3</v>
      </c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</row>
    <row r="358" spans="1:106" ht="24.95" customHeight="1" outlineLevel="1">
      <c r="A358" s="26">
        <v>50</v>
      </c>
      <c r="B358" s="26"/>
      <c r="C358" s="30" t="s">
        <v>984</v>
      </c>
      <c r="D358" s="31">
        <v>45524</v>
      </c>
      <c r="E358" s="32" t="s">
        <v>985</v>
      </c>
      <c r="F358" s="37" t="s">
        <v>688</v>
      </c>
      <c r="G358" s="33" t="s">
        <v>689</v>
      </c>
      <c r="H358" s="40"/>
      <c r="I358" s="40"/>
      <c r="J358" s="114"/>
      <c r="K358" s="51">
        <v>17527000</v>
      </c>
      <c r="L358" s="41"/>
      <c r="M358" s="52"/>
      <c r="N358" s="53"/>
      <c r="O358" s="52"/>
      <c r="P358" s="33"/>
      <c r="Q358" s="33"/>
      <c r="R358" s="48"/>
      <c r="S358" s="48"/>
      <c r="T358" s="48"/>
      <c r="U358" s="43">
        <f t="shared" si="90"/>
        <v>0</v>
      </c>
      <c r="V358" s="48"/>
      <c r="W358" s="48"/>
      <c r="X358" s="48"/>
      <c r="Y358" s="43">
        <f t="shared" si="91"/>
        <v>0</v>
      </c>
      <c r="Z358" s="51"/>
      <c r="AA358" s="48"/>
      <c r="AB358" s="48"/>
      <c r="AC358" s="43">
        <f t="shared" si="92"/>
        <v>0</v>
      </c>
      <c r="AD358" s="48"/>
      <c r="AE358" s="48"/>
      <c r="AF358" s="51">
        <v>17527000</v>
      </c>
      <c r="AG358" s="43">
        <f t="shared" si="83"/>
        <v>17527000</v>
      </c>
      <c r="AH358" s="43">
        <f t="shared" si="84"/>
        <v>17527000</v>
      </c>
      <c r="AI358" s="59">
        <f t="shared" si="85"/>
        <v>1.6659791227446499E-2</v>
      </c>
      <c r="AJ358" s="59">
        <f t="shared" si="86"/>
        <v>1.6111984245514826E-3</v>
      </c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</row>
    <row r="359" spans="1:106" ht="24.95" customHeight="1" outlineLevel="1">
      <c r="A359" s="26">
        <v>51</v>
      </c>
      <c r="B359" s="26"/>
      <c r="C359" s="30" t="s">
        <v>751</v>
      </c>
      <c r="D359" s="31">
        <v>45912</v>
      </c>
      <c r="E359" s="32" t="s">
        <v>422</v>
      </c>
      <c r="F359" s="37" t="s">
        <v>688</v>
      </c>
      <c r="G359" s="33" t="s">
        <v>689</v>
      </c>
      <c r="H359" s="40"/>
      <c r="I359" s="40"/>
      <c r="J359" s="114"/>
      <c r="K359" s="64">
        <v>12881000</v>
      </c>
      <c r="L359" s="41"/>
      <c r="M359" s="52"/>
      <c r="N359" s="65"/>
      <c r="O359" s="52"/>
      <c r="P359" s="66"/>
      <c r="Q359" s="66"/>
      <c r="R359" s="48"/>
      <c r="S359" s="48"/>
      <c r="T359" s="48"/>
      <c r="U359" s="43">
        <f t="shared" si="90"/>
        <v>0</v>
      </c>
      <c r="V359" s="48"/>
      <c r="W359" s="48"/>
      <c r="X359" s="48"/>
      <c r="Y359" s="43">
        <f t="shared" si="91"/>
        <v>0</v>
      </c>
      <c r="Z359" s="64"/>
      <c r="AA359" s="48"/>
      <c r="AB359" s="48"/>
      <c r="AC359" s="43">
        <f t="shared" si="92"/>
        <v>0</v>
      </c>
      <c r="AD359" s="48"/>
      <c r="AE359" s="64">
        <v>12881000</v>
      </c>
      <c r="AF359" s="48"/>
      <c r="AG359" s="43">
        <f t="shared" si="83"/>
        <v>12881000</v>
      </c>
      <c r="AH359" s="43">
        <f t="shared" si="84"/>
        <v>12881000</v>
      </c>
      <c r="AI359" s="59">
        <f t="shared" si="85"/>
        <v>1.22436681006868E-2</v>
      </c>
      <c r="AJ359" s="59">
        <f t="shared" si="86"/>
        <v>1.1841072006987874E-3</v>
      </c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</row>
    <row r="360" spans="1:106" ht="24.95" customHeight="1" outlineLevel="1">
      <c r="A360" s="26">
        <v>52</v>
      </c>
      <c r="B360" s="26"/>
      <c r="C360" s="30" t="s">
        <v>986</v>
      </c>
      <c r="D360" s="31">
        <v>45912</v>
      </c>
      <c r="E360" s="32" t="s">
        <v>407</v>
      </c>
      <c r="F360" s="37" t="s">
        <v>688</v>
      </c>
      <c r="G360" s="33" t="s">
        <v>689</v>
      </c>
      <c r="H360" s="40"/>
      <c r="I360" s="40"/>
      <c r="J360" s="114"/>
      <c r="K360" s="64">
        <v>12881000</v>
      </c>
      <c r="L360" s="41"/>
      <c r="M360" s="52"/>
      <c r="N360" s="65"/>
      <c r="O360" s="52"/>
      <c r="P360" s="66"/>
      <c r="Q360" s="66"/>
      <c r="R360" s="48"/>
      <c r="S360" s="48"/>
      <c r="T360" s="48"/>
      <c r="U360" s="43">
        <f t="shared" si="90"/>
        <v>0</v>
      </c>
      <c r="V360" s="48"/>
      <c r="W360" s="48"/>
      <c r="X360" s="48"/>
      <c r="Y360" s="43">
        <f t="shared" si="91"/>
        <v>0</v>
      </c>
      <c r="Z360" s="64"/>
      <c r="AA360" s="48"/>
      <c r="AB360" s="48"/>
      <c r="AC360" s="43">
        <f t="shared" si="92"/>
        <v>0</v>
      </c>
      <c r="AD360" s="48"/>
      <c r="AE360" s="64">
        <v>12881000</v>
      </c>
      <c r="AF360" s="48"/>
      <c r="AG360" s="43">
        <f t="shared" si="83"/>
        <v>12881000</v>
      </c>
      <c r="AH360" s="43">
        <f t="shared" si="84"/>
        <v>12881000</v>
      </c>
      <c r="AI360" s="59">
        <f t="shared" si="85"/>
        <v>1.22436681006868E-2</v>
      </c>
      <c r="AJ360" s="59">
        <f t="shared" si="86"/>
        <v>1.1841072006987874E-3</v>
      </c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</row>
    <row r="361" spans="1:106" ht="24.95" customHeight="1" outlineLevel="1">
      <c r="A361" s="26">
        <v>53</v>
      </c>
      <c r="B361" s="26"/>
      <c r="C361" s="30" t="s">
        <v>987</v>
      </c>
      <c r="D361" s="31">
        <v>45912</v>
      </c>
      <c r="E361" s="32" t="s">
        <v>450</v>
      </c>
      <c r="F361" s="37" t="s">
        <v>688</v>
      </c>
      <c r="G361" s="33" t="s">
        <v>689</v>
      </c>
      <c r="H361" s="40"/>
      <c r="I361" s="40"/>
      <c r="J361" s="114"/>
      <c r="K361" s="64">
        <v>15881000</v>
      </c>
      <c r="L361" s="41"/>
      <c r="M361" s="52"/>
      <c r="N361" s="65"/>
      <c r="O361" s="52"/>
      <c r="P361" s="66"/>
      <c r="Q361" s="66"/>
      <c r="R361" s="48"/>
      <c r="S361" s="48"/>
      <c r="T361" s="48"/>
      <c r="U361" s="43">
        <f t="shared" si="90"/>
        <v>0</v>
      </c>
      <c r="V361" s="48"/>
      <c r="W361" s="48"/>
      <c r="X361" s="48"/>
      <c r="Y361" s="43">
        <f t="shared" si="91"/>
        <v>0</v>
      </c>
      <c r="Z361" s="64"/>
      <c r="AA361" s="48"/>
      <c r="AB361" s="48"/>
      <c r="AC361" s="43">
        <f t="shared" si="92"/>
        <v>0</v>
      </c>
      <c r="AD361" s="48"/>
      <c r="AE361" s="64">
        <v>15881000</v>
      </c>
      <c r="AF361" s="48"/>
      <c r="AG361" s="43">
        <f t="shared" si="83"/>
        <v>15881000</v>
      </c>
      <c r="AH361" s="43">
        <f t="shared" si="84"/>
        <v>15881000</v>
      </c>
      <c r="AI361" s="59">
        <f t="shared" si="85"/>
        <v>1.50952327542122E-2</v>
      </c>
      <c r="AJ361" s="59">
        <f t="shared" si="86"/>
        <v>1.4598871558339759E-3</v>
      </c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</row>
    <row r="362" spans="1:106" ht="24.95" customHeight="1" outlineLevel="1">
      <c r="A362" s="26">
        <v>54</v>
      </c>
      <c r="B362" s="26"/>
      <c r="C362" s="30" t="s">
        <v>988</v>
      </c>
      <c r="D362" s="31">
        <v>45929</v>
      </c>
      <c r="E362" s="32" t="s">
        <v>416</v>
      </c>
      <c r="F362" s="37" t="s">
        <v>688</v>
      </c>
      <c r="G362" s="33" t="s">
        <v>689</v>
      </c>
      <c r="H362" s="40"/>
      <c r="I362" s="40"/>
      <c r="J362" s="114"/>
      <c r="K362" s="64">
        <v>17175000</v>
      </c>
      <c r="L362" s="41"/>
      <c r="M362" s="52"/>
      <c r="N362" s="65"/>
      <c r="O362" s="52"/>
      <c r="P362" s="66"/>
      <c r="Q362" s="66"/>
      <c r="R362" s="48"/>
      <c r="S362" s="48"/>
      <c r="T362" s="48"/>
      <c r="U362" s="43">
        <f t="shared" si="90"/>
        <v>0</v>
      </c>
      <c r="V362" s="48"/>
      <c r="W362" s="48"/>
      <c r="X362" s="48"/>
      <c r="Y362" s="43">
        <f t="shared" si="91"/>
        <v>0</v>
      </c>
      <c r="Z362" s="64"/>
      <c r="AA362" s="48"/>
      <c r="AB362" s="48"/>
      <c r="AC362" s="43">
        <f t="shared" si="92"/>
        <v>0</v>
      </c>
      <c r="AD362" s="48"/>
      <c r="AE362" s="64">
        <v>17175000</v>
      </c>
      <c r="AF362" s="48"/>
      <c r="AG362" s="43">
        <f t="shared" si="83"/>
        <v>17175000</v>
      </c>
      <c r="AH362" s="43">
        <f t="shared" si="84"/>
        <v>17175000</v>
      </c>
      <c r="AI362" s="59">
        <f t="shared" si="85"/>
        <v>1.6325207641432901E-2</v>
      </c>
      <c r="AJ362" s="59">
        <f t="shared" si="86"/>
        <v>1.5788402431489539E-3</v>
      </c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</row>
    <row r="363" spans="1:106" ht="24.95" customHeight="1" outlineLevel="1">
      <c r="A363" s="26">
        <v>55</v>
      </c>
      <c r="B363" s="26"/>
      <c r="C363" s="30" t="s">
        <v>989</v>
      </c>
      <c r="D363" s="31">
        <v>45937</v>
      </c>
      <c r="E363" s="32" t="s">
        <v>985</v>
      </c>
      <c r="F363" s="37" t="s">
        <v>688</v>
      </c>
      <c r="G363" s="33" t="s">
        <v>689</v>
      </c>
      <c r="H363" s="40"/>
      <c r="I363" s="40"/>
      <c r="J363" s="114"/>
      <c r="K363" s="51">
        <v>18968000</v>
      </c>
      <c r="L363" s="41"/>
      <c r="M363" s="52"/>
      <c r="N363" s="53"/>
      <c r="O363" s="52"/>
      <c r="P363" s="33"/>
      <c r="Q363" s="33"/>
      <c r="R363" s="48"/>
      <c r="S363" s="48"/>
      <c r="T363" s="48"/>
      <c r="U363" s="43">
        <f t="shared" si="90"/>
        <v>0</v>
      </c>
      <c r="V363" s="48"/>
      <c r="W363" s="48"/>
      <c r="X363" s="48"/>
      <c r="Y363" s="43">
        <f t="shared" si="91"/>
        <v>0</v>
      </c>
      <c r="Z363" s="51"/>
      <c r="AA363" s="48"/>
      <c r="AB363" s="48"/>
      <c r="AC363" s="43">
        <f t="shared" si="92"/>
        <v>0</v>
      </c>
      <c r="AD363" s="48"/>
      <c r="AE363" s="51">
        <v>18968000</v>
      </c>
      <c r="AF363" s="48"/>
      <c r="AG363" s="43">
        <f t="shared" si="83"/>
        <v>18968000</v>
      </c>
      <c r="AH363" s="43">
        <f t="shared" si="84"/>
        <v>18968000</v>
      </c>
      <c r="AI363" s="59">
        <f t="shared" si="85"/>
        <v>1.80294927826899E-2</v>
      </c>
      <c r="AJ363" s="59">
        <f t="shared" si="86"/>
        <v>1.7436647296680849E-3</v>
      </c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</row>
    <row r="364" spans="1:106" ht="24.95" customHeight="1" outlineLevel="1">
      <c r="A364" s="26">
        <v>56</v>
      </c>
      <c r="B364" s="26"/>
      <c r="C364" s="30" t="s">
        <v>990</v>
      </c>
      <c r="D364" s="31">
        <v>45524</v>
      </c>
      <c r="E364" s="32" t="s">
        <v>448</v>
      </c>
      <c r="F364" s="37" t="s">
        <v>688</v>
      </c>
      <c r="G364" s="33" t="s">
        <v>689</v>
      </c>
      <c r="H364" s="40"/>
      <c r="I364" s="40"/>
      <c r="J364" s="114"/>
      <c r="K364" s="64">
        <v>12881000</v>
      </c>
      <c r="L364" s="41"/>
      <c r="M364" s="52"/>
      <c r="N364" s="53"/>
      <c r="O364" s="52"/>
      <c r="P364" s="33"/>
      <c r="Q364" s="33"/>
      <c r="R364" s="48"/>
      <c r="S364" s="48"/>
      <c r="T364" s="48"/>
      <c r="U364" s="43">
        <f t="shared" si="90"/>
        <v>0</v>
      </c>
      <c r="V364" s="48"/>
      <c r="W364" s="48"/>
      <c r="X364" s="48"/>
      <c r="Y364" s="43">
        <f t="shared" si="91"/>
        <v>0</v>
      </c>
      <c r="Z364" s="51"/>
      <c r="AA364" s="48"/>
      <c r="AB364" s="48"/>
      <c r="AC364" s="43">
        <f t="shared" si="92"/>
        <v>0</v>
      </c>
      <c r="AD364" s="64">
        <v>12881000</v>
      </c>
      <c r="AE364" s="48"/>
      <c r="AF364" s="48"/>
      <c r="AG364" s="43">
        <f t="shared" si="83"/>
        <v>12881000</v>
      </c>
      <c r="AH364" s="43">
        <f t="shared" si="84"/>
        <v>12881000</v>
      </c>
      <c r="AI364" s="59">
        <f t="shared" si="85"/>
        <v>1.22436681006868E-2</v>
      </c>
      <c r="AJ364" s="59">
        <f t="shared" si="86"/>
        <v>1.1841072006987874E-3</v>
      </c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</row>
    <row r="365" spans="1:106" ht="24.95" customHeight="1" outlineLevel="1">
      <c r="A365" s="26">
        <v>57</v>
      </c>
      <c r="B365" s="26"/>
      <c r="C365" s="30" t="s">
        <v>991</v>
      </c>
      <c r="D365" s="31">
        <v>45929</v>
      </c>
      <c r="E365" s="32" t="s">
        <v>438</v>
      </c>
      <c r="F365" s="37" t="s">
        <v>688</v>
      </c>
      <c r="G365" s="33" t="s">
        <v>689</v>
      </c>
      <c r="H365" s="40"/>
      <c r="I365" s="40"/>
      <c r="J365" s="114"/>
      <c r="K365" s="64">
        <v>15028000</v>
      </c>
      <c r="L365" s="41"/>
      <c r="M365" s="52"/>
      <c r="N365" s="53"/>
      <c r="O365" s="52"/>
      <c r="P365" s="33"/>
      <c r="Q365" s="33"/>
      <c r="R365" s="48"/>
      <c r="S365" s="48"/>
      <c r="T365" s="48"/>
      <c r="U365" s="43">
        <f t="shared" si="90"/>
        <v>0</v>
      </c>
      <c r="V365" s="48"/>
      <c r="W365" s="48"/>
      <c r="X365" s="48"/>
      <c r="Y365" s="43">
        <f t="shared" si="91"/>
        <v>0</v>
      </c>
      <c r="Z365" s="51"/>
      <c r="AA365" s="48"/>
      <c r="AB365" s="48"/>
      <c r="AC365" s="43">
        <f t="shared" si="92"/>
        <v>0</v>
      </c>
      <c r="AD365" s="64">
        <v>15028000</v>
      </c>
      <c r="AE365" s="48"/>
      <c r="AF365" s="48"/>
      <c r="AG365" s="43">
        <f t="shared" si="83"/>
        <v>15028000</v>
      </c>
      <c r="AH365" s="43">
        <f t="shared" si="84"/>
        <v>15028000</v>
      </c>
      <c r="AI365" s="59">
        <f t="shared" si="85"/>
        <v>1.4284437871059799E-2</v>
      </c>
      <c r="AJ365" s="59">
        <f t="shared" si="86"/>
        <v>1.3814737219238705E-3</v>
      </c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</row>
    <row r="366" spans="1:106" ht="24.95" customHeight="1" outlineLevel="1">
      <c r="A366" s="26">
        <v>58</v>
      </c>
      <c r="B366" s="26"/>
      <c r="C366" s="30" t="s">
        <v>992</v>
      </c>
      <c r="D366" s="31">
        <v>45912</v>
      </c>
      <c r="E366" s="32" t="s">
        <v>448</v>
      </c>
      <c r="F366" s="37" t="s">
        <v>688</v>
      </c>
      <c r="G366" s="33" t="s">
        <v>689</v>
      </c>
      <c r="H366" s="40"/>
      <c r="I366" s="40"/>
      <c r="J366" s="114"/>
      <c r="K366" s="64">
        <v>11871000</v>
      </c>
      <c r="L366" s="41"/>
      <c r="M366" s="52"/>
      <c r="N366" s="53"/>
      <c r="O366" s="52"/>
      <c r="P366" s="33"/>
      <c r="Q366" s="33"/>
      <c r="R366" s="48"/>
      <c r="S366" s="48"/>
      <c r="T366" s="48"/>
      <c r="U366" s="43">
        <f t="shared" si="90"/>
        <v>0</v>
      </c>
      <c r="V366" s="48"/>
      <c r="W366" s="48"/>
      <c r="X366" s="48"/>
      <c r="Y366" s="43">
        <f t="shared" si="91"/>
        <v>0</v>
      </c>
      <c r="Z366" s="51"/>
      <c r="AA366" s="48"/>
      <c r="AB366" s="48"/>
      <c r="AC366" s="43">
        <f t="shared" si="92"/>
        <v>0</v>
      </c>
      <c r="AD366" s="64">
        <v>11871000</v>
      </c>
      <c r="AE366" s="48"/>
      <c r="AF366" s="48"/>
      <c r="AG366" s="43">
        <f t="shared" si="83"/>
        <v>11871000</v>
      </c>
      <c r="AH366" s="43">
        <f t="shared" si="84"/>
        <v>11871000</v>
      </c>
      <c r="AI366" s="59">
        <f t="shared" si="85"/>
        <v>1.1283641334E-2</v>
      </c>
      <c r="AJ366" s="59">
        <f t="shared" si="86"/>
        <v>1.0912612824699407E-3</v>
      </c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</row>
    <row r="367" spans="1:106" ht="24.95" customHeight="1" outlineLevel="1">
      <c r="A367" s="26">
        <v>59</v>
      </c>
      <c r="B367" s="26"/>
      <c r="C367" s="30" t="s">
        <v>523</v>
      </c>
      <c r="D367" s="31">
        <v>45534</v>
      </c>
      <c r="E367" s="32" t="s">
        <v>424</v>
      </c>
      <c r="F367" s="37" t="s">
        <v>688</v>
      </c>
      <c r="G367" s="33" t="s">
        <v>689</v>
      </c>
      <c r="H367" s="40"/>
      <c r="I367" s="40"/>
      <c r="J367" s="114"/>
      <c r="K367" s="64">
        <v>11871000</v>
      </c>
      <c r="L367" s="41"/>
      <c r="M367" s="52"/>
      <c r="N367" s="53"/>
      <c r="O367" s="52"/>
      <c r="P367" s="33"/>
      <c r="Q367" s="33"/>
      <c r="R367" s="48"/>
      <c r="S367" s="48"/>
      <c r="T367" s="48"/>
      <c r="U367" s="43">
        <f t="shared" si="90"/>
        <v>0</v>
      </c>
      <c r="V367" s="48"/>
      <c r="W367" s="48"/>
      <c r="X367" s="48"/>
      <c r="Y367" s="43">
        <f t="shared" si="91"/>
        <v>0</v>
      </c>
      <c r="Z367" s="51"/>
      <c r="AA367" s="48"/>
      <c r="AB367" s="48"/>
      <c r="AC367" s="43">
        <f t="shared" si="92"/>
        <v>0</v>
      </c>
      <c r="AD367" s="64">
        <v>11871000</v>
      </c>
      <c r="AE367" s="48"/>
      <c r="AF367" s="48"/>
      <c r="AG367" s="43">
        <f t="shared" si="83"/>
        <v>11871000</v>
      </c>
      <c r="AH367" s="43">
        <f t="shared" si="84"/>
        <v>11871000</v>
      </c>
      <c r="AI367" s="59">
        <f t="shared" si="85"/>
        <v>1.1283641334E-2</v>
      </c>
      <c r="AJ367" s="59">
        <f t="shared" si="86"/>
        <v>1.0912612824699407E-3</v>
      </c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</row>
    <row r="368" spans="1:106" ht="24.95" customHeight="1" outlineLevel="1">
      <c r="A368" s="26">
        <v>60</v>
      </c>
      <c r="B368" s="26"/>
      <c r="C368" s="30" t="s">
        <v>993</v>
      </c>
      <c r="D368" s="31">
        <v>45534</v>
      </c>
      <c r="E368" s="32" t="s">
        <v>446</v>
      </c>
      <c r="F368" s="37" t="s">
        <v>688</v>
      </c>
      <c r="G368" s="33" t="s">
        <v>689</v>
      </c>
      <c r="H368" s="40"/>
      <c r="I368" s="40"/>
      <c r="J368" s="114"/>
      <c r="K368" s="64">
        <v>15828000</v>
      </c>
      <c r="L368" s="41"/>
      <c r="M368" s="52"/>
      <c r="N368" s="53"/>
      <c r="O368" s="52"/>
      <c r="P368" s="33"/>
      <c r="Q368" s="33"/>
      <c r="R368" s="48"/>
      <c r="S368" s="48"/>
      <c r="T368" s="48"/>
      <c r="U368" s="43">
        <f t="shared" si="90"/>
        <v>0</v>
      </c>
      <c r="V368" s="48"/>
      <c r="W368" s="48"/>
      <c r="X368" s="48"/>
      <c r="Y368" s="43">
        <f t="shared" si="91"/>
        <v>0</v>
      </c>
      <c r="Z368" s="51"/>
      <c r="AA368" s="48"/>
      <c r="AB368" s="48"/>
      <c r="AC368" s="43">
        <f t="shared" si="92"/>
        <v>0</v>
      </c>
      <c r="AD368" s="64">
        <v>15828000</v>
      </c>
      <c r="AE368" s="48"/>
      <c r="AF368" s="48"/>
      <c r="AG368" s="43">
        <f t="shared" si="83"/>
        <v>15828000</v>
      </c>
      <c r="AH368" s="43">
        <f t="shared" si="84"/>
        <v>15828000</v>
      </c>
      <c r="AI368" s="59">
        <f t="shared" si="85"/>
        <v>1.5044855112000001E-2</v>
      </c>
      <c r="AJ368" s="59">
        <f t="shared" si="86"/>
        <v>1.4550150432932542E-3</v>
      </c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</row>
    <row r="369" spans="1:106" ht="24.95" customHeight="1" outlineLevel="1">
      <c r="A369" s="26">
        <v>61</v>
      </c>
      <c r="B369" s="26"/>
      <c r="C369" s="30" t="s">
        <v>994</v>
      </c>
      <c r="D369" s="31">
        <v>45548</v>
      </c>
      <c r="E369" s="32" t="s">
        <v>416</v>
      </c>
      <c r="F369" s="37" t="s">
        <v>688</v>
      </c>
      <c r="G369" s="33" t="s">
        <v>689</v>
      </c>
      <c r="H369" s="40"/>
      <c r="I369" s="40"/>
      <c r="J369" s="114"/>
      <c r="K369" s="64">
        <v>15828000</v>
      </c>
      <c r="L369" s="41"/>
      <c r="M369" s="52"/>
      <c r="N369" s="53"/>
      <c r="O369" s="52"/>
      <c r="P369" s="33"/>
      <c r="Q369" s="33"/>
      <c r="R369" s="48"/>
      <c r="S369" s="48"/>
      <c r="T369" s="48"/>
      <c r="U369" s="43">
        <f t="shared" si="90"/>
        <v>0</v>
      </c>
      <c r="V369" s="48"/>
      <c r="W369" s="48"/>
      <c r="X369" s="48"/>
      <c r="Y369" s="43">
        <f t="shared" si="91"/>
        <v>0</v>
      </c>
      <c r="Z369" s="51"/>
      <c r="AA369" s="48"/>
      <c r="AB369" s="48"/>
      <c r="AC369" s="43">
        <f t="shared" si="92"/>
        <v>0</v>
      </c>
      <c r="AD369" s="64">
        <v>15828000</v>
      </c>
      <c r="AE369" s="48"/>
      <c r="AF369" s="48"/>
      <c r="AG369" s="43">
        <f t="shared" si="83"/>
        <v>15828000</v>
      </c>
      <c r="AH369" s="43">
        <f t="shared" si="84"/>
        <v>15828000</v>
      </c>
      <c r="AI369" s="59">
        <f t="shared" si="85"/>
        <v>1.5044855112000001E-2</v>
      </c>
      <c r="AJ369" s="59">
        <f t="shared" si="86"/>
        <v>1.4550150432932542E-3</v>
      </c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</row>
    <row r="370" spans="1:106" ht="24.95" customHeight="1" outlineLevel="1">
      <c r="A370" s="26">
        <v>62</v>
      </c>
      <c r="B370" s="26"/>
      <c r="C370" s="30" t="s">
        <v>873</v>
      </c>
      <c r="D370" s="31">
        <v>45566</v>
      </c>
      <c r="E370" s="32" t="s">
        <v>450</v>
      </c>
      <c r="F370" s="37" t="s">
        <v>688</v>
      </c>
      <c r="G370" s="33" t="s">
        <v>689</v>
      </c>
      <c r="H370" s="40"/>
      <c r="I370" s="40"/>
      <c r="J370" s="114"/>
      <c r="K370" s="64">
        <v>14581000</v>
      </c>
      <c r="L370" s="41"/>
      <c r="M370" s="52"/>
      <c r="N370" s="53"/>
      <c r="O370" s="52"/>
      <c r="P370" s="33"/>
      <c r="Q370" s="33"/>
      <c r="R370" s="48"/>
      <c r="S370" s="48"/>
      <c r="T370" s="48"/>
      <c r="U370" s="43">
        <f t="shared" si="90"/>
        <v>0</v>
      </c>
      <c r="V370" s="48"/>
      <c r="W370" s="48"/>
      <c r="X370" s="48"/>
      <c r="Y370" s="43">
        <f t="shared" si="91"/>
        <v>0</v>
      </c>
      <c r="Z370" s="51"/>
      <c r="AA370" s="48"/>
      <c r="AB370" s="48"/>
      <c r="AC370" s="43">
        <f t="shared" si="92"/>
        <v>0</v>
      </c>
      <c r="AD370" s="64">
        <v>14581000</v>
      </c>
      <c r="AE370" s="48"/>
      <c r="AF370" s="48"/>
      <c r="AG370" s="43">
        <f t="shared" si="83"/>
        <v>14581000</v>
      </c>
      <c r="AH370" s="43">
        <f t="shared" si="84"/>
        <v>14581000</v>
      </c>
      <c r="AI370" s="59">
        <f t="shared" si="85"/>
        <v>1.3859554737684601E-2</v>
      </c>
      <c r="AJ370" s="59">
        <f t="shared" si="86"/>
        <v>1.3403825086087276E-3</v>
      </c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</row>
    <row r="371" spans="1:106" ht="24.95" customHeight="1" outlineLevel="1">
      <c r="A371" s="26">
        <v>63</v>
      </c>
      <c r="B371" s="26"/>
      <c r="C371" s="30" t="s">
        <v>995</v>
      </c>
      <c r="D371" s="31">
        <v>45566</v>
      </c>
      <c r="E371" s="32" t="s">
        <v>438</v>
      </c>
      <c r="F371" s="37" t="s">
        <v>688</v>
      </c>
      <c r="G371" s="33" t="s">
        <v>689</v>
      </c>
      <c r="H371" s="40"/>
      <c r="I371" s="40"/>
      <c r="J371" s="114"/>
      <c r="K371" s="64">
        <v>11871000</v>
      </c>
      <c r="L371" s="41"/>
      <c r="M371" s="52"/>
      <c r="N371" s="53"/>
      <c r="O371" s="52"/>
      <c r="P371" s="33"/>
      <c r="Q371" s="33"/>
      <c r="R371" s="48"/>
      <c r="S371" s="48"/>
      <c r="T371" s="48"/>
      <c r="U371" s="43">
        <f t="shared" si="90"/>
        <v>0</v>
      </c>
      <c r="V371" s="48"/>
      <c r="W371" s="48"/>
      <c r="X371" s="48"/>
      <c r="Y371" s="43">
        <f t="shared" si="91"/>
        <v>0</v>
      </c>
      <c r="Z371" s="51"/>
      <c r="AA371" s="48"/>
      <c r="AB371" s="48"/>
      <c r="AC371" s="43">
        <f t="shared" si="92"/>
        <v>0</v>
      </c>
      <c r="AD371" s="64">
        <v>11871000</v>
      </c>
      <c r="AE371" s="48"/>
      <c r="AF371" s="48"/>
      <c r="AG371" s="43">
        <f t="shared" si="83"/>
        <v>11871000</v>
      </c>
      <c r="AH371" s="43">
        <f t="shared" si="84"/>
        <v>11871000</v>
      </c>
      <c r="AI371" s="59">
        <f t="shared" si="85"/>
        <v>1.1283641334E-2</v>
      </c>
      <c r="AJ371" s="59">
        <f t="shared" si="86"/>
        <v>1.0912612824699407E-3</v>
      </c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</row>
    <row r="372" spans="1:106" s="19" customFormat="1" ht="24.95" customHeight="1">
      <c r="A372" s="117" t="s">
        <v>65</v>
      </c>
      <c r="B372" s="117"/>
      <c r="C372" s="117"/>
      <c r="D372" s="117"/>
      <c r="E372" s="117"/>
      <c r="F372" s="117"/>
      <c r="G372" s="117"/>
      <c r="H372" s="117"/>
      <c r="I372" s="117"/>
      <c r="J372" s="49">
        <f>J308</f>
        <v>1052054000</v>
      </c>
      <c r="K372" s="49">
        <f>SUM(K309:K371)</f>
        <v>1052054000</v>
      </c>
      <c r="L372" s="29"/>
      <c r="M372" s="49">
        <f>SUM(M309:M371)</f>
        <v>0</v>
      </c>
      <c r="N372" s="49">
        <f>SUM(N309:N371)</f>
        <v>0</v>
      </c>
      <c r="O372" s="49">
        <f>SUM(O309:O371)</f>
        <v>0</v>
      </c>
      <c r="P372" s="50"/>
      <c r="Q372" s="56"/>
      <c r="R372" s="49">
        <f t="shared" ref="R372:AH372" si="93">SUM(R309:R371)</f>
        <v>0</v>
      </c>
      <c r="S372" s="49">
        <f t="shared" si="93"/>
        <v>0</v>
      </c>
      <c r="T372" s="49">
        <f t="shared" si="93"/>
        <v>0</v>
      </c>
      <c r="U372" s="49">
        <f t="shared" si="93"/>
        <v>0</v>
      </c>
      <c r="V372" s="49">
        <f t="shared" si="93"/>
        <v>0</v>
      </c>
      <c r="W372" s="49">
        <f t="shared" si="93"/>
        <v>0</v>
      </c>
      <c r="X372" s="49">
        <f t="shared" si="93"/>
        <v>0</v>
      </c>
      <c r="Y372" s="49">
        <f t="shared" si="93"/>
        <v>0</v>
      </c>
      <c r="Z372" s="49">
        <f t="shared" si="93"/>
        <v>0</v>
      </c>
      <c r="AA372" s="49">
        <f t="shared" si="93"/>
        <v>0</v>
      </c>
      <c r="AB372" s="49">
        <f t="shared" si="93"/>
        <v>0</v>
      </c>
      <c r="AC372" s="49">
        <f t="shared" si="93"/>
        <v>0</v>
      </c>
      <c r="AD372" s="49">
        <f t="shared" si="93"/>
        <v>109759000</v>
      </c>
      <c r="AE372" s="49">
        <f t="shared" si="93"/>
        <v>77786000</v>
      </c>
      <c r="AF372" s="49">
        <f t="shared" si="93"/>
        <v>864509000</v>
      </c>
      <c r="AG372" s="49">
        <f t="shared" si="93"/>
        <v>1052054000</v>
      </c>
      <c r="AH372" s="49">
        <f t="shared" si="93"/>
        <v>1052054000</v>
      </c>
      <c r="AI372" s="61">
        <f>IF(ISERROR(AH372/J372),0,AH372/J372)</f>
        <v>1</v>
      </c>
      <c r="AJ372" s="61">
        <f>IF(ISERROR(AH372/$AH$625),0,AH372/$AH$625)</f>
        <v>9.6711801639931844E-2</v>
      </c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</row>
    <row r="373" spans="1:106" ht="24.95" customHeight="1">
      <c r="A373" s="118" t="s">
        <v>66</v>
      </c>
      <c r="B373" s="118"/>
      <c r="C373" s="118"/>
      <c r="D373" s="118"/>
      <c r="E373" s="118"/>
      <c r="F373" s="23"/>
      <c r="G373" s="24"/>
      <c r="H373" s="25"/>
      <c r="I373" s="25"/>
      <c r="J373" s="113">
        <v>691075000</v>
      </c>
      <c r="K373" s="43"/>
      <c r="L373" s="44"/>
      <c r="M373" s="45"/>
      <c r="N373" s="45"/>
      <c r="O373" s="45"/>
      <c r="P373" s="24"/>
      <c r="Q373" s="55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  <c r="AI373" s="57"/>
      <c r="AJ373" s="58"/>
    </row>
    <row r="374" spans="1:106" ht="24.95" customHeight="1" outlineLevel="1">
      <c r="A374" s="26">
        <v>1</v>
      </c>
      <c r="B374" s="26"/>
      <c r="C374" s="30" t="s">
        <v>996</v>
      </c>
      <c r="D374" s="31">
        <v>45769</v>
      </c>
      <c r="E374" s="32" t="s">
        <v>512</v>
      </c>
      <c r="F374" s="37" t="s">
        <v>688</v>
      </c>
      <c r="G374" s="33" t="s">
        <v>689</v>
      </c>
      <c r="H374" s="40"/>
      <c r="I374" s="40"/>
      <c r="J374" s="114"/>
      <c r="K374" s="51">
        <v>11318000</v>
      </c>
      <c r="L374" s="41"/>
      <c r="M374" s="52"/>
      <c r="N374" s="53"/>
      <c r="O374" s="52"/>
      <c r="P374" s="33"/>
      <c r="Q374" s="33"/>
      <c r="R374" s="48">
        <v>0</v>
      </c>
      <c r="S374" s="48">
        <v>0</v>
      </c>
      <c r="T374" s="48">
        <v>0</v>
      </c>
      <c r="U374" s="43">
        <f>SUM(R374:T374)</f>
        <v>0</v>
      </c>
      <c r="V374" s="48">
        <v>0</v>
      </c>
      <c r="W374" s="48">
        <v>0</v>
      </c>
      <c r="X374" s="48">
        <v>0</v>
      </c>
      <c r="Y374" s="43">
        <f>SUM(V374:X374)</f>
        <v>0</v>
      </c>
      <c r="Z374" s="51">
        <v>11318000</v>
      </c>
      <c r="AA374" s="48">
        <v>0</v>
      </c>
      <c r="AB374" s="48">
        <v>0</v>
      </c>
      <c r="AC374" s="43">
        <f>SUM(Z374:AB374)</f>
        <v>11318000</v>
      </c>
      <c r="AD374" s="48"/>
      <c r="AE374" s="48"/>
      <c r="AF374" s="48"/>
      <c r="AG374" s="43">
        <f t="shared" ref="AG374:AG425" si="94">SUM(AD374:AF374)</f>
        <v>0</v>
      </c>
      <c r="AH374" s="43">
        <f t="shared" ref="AH374:AH425" si="95">SUM(U374,Y374,AC374,AG374)</f>
        <v>11318000</v>
      </c>
      <c r="AI374" s="59">
        <f t="shared" ref="AI374:AI425" si="96">IF(ISERROR(AH374/$J$373),0,AH374/$J$373)</f>
        <v>1.6377383062619832E-2</v>
      </c>
      <c r="AJ374" s="59">
        <f t="shared" ref="AJ374:AJ425" si="97">IF(ISERROR(AH374/$AH$625),"-",AH374/$AH$625)</f>
        <v>1.0404258440733542E-3</v>
      </c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</row>
    <row r="375" spans="1:106" ht="24.95" customHeight="1" outlineLevel="1">
      <c r="A375" s="26">
        <v>2</v>
      </c>
      <c r="B375" s="26"/>
      <c r="C375" s="30" t="s">
        <v>997</v>
      </c>
      <c r="D375" s="31">
        <v>45769</v>
      </c>
      <c r="E375" s="32" t="s">
        <v>459</v>
      </c>
      <c r="F375" s="37" t="s">
        <v>688</v>
      </c>
      <c r="G375" s="33" t="s">
        <v>689</v>
      </c>
      <c r="H375" s="28"/>
      <c r="I375" s="28"/>
      <c r="J375" s="114"/>
      <c r="K375" s="51">
        <v>13204000</v>
      </c>
      <c r="L375" s="27"/>
      <c r="M375" s="48"/>
      <c r="N375" s="48"/>
      <c r="O375" s="48"/>
      <c r="P375" s="27"/>
      <c r="Q375" s="27"/>
      <c r="R375" s="48"/>
      <c r="S375" s="48"/>
      <c r="T375" s="48"/>
      <c r="U375" s="43">
        <f>SUM(R375:T375)</f>
        <v>0</v>
      </c>
      <c r="V375" s="48"/>
      <c r="W375" s="48"/>
      <c r="X375" s="48"/>
      <c r="Y375" s="43">
        <f>SUM(V375:X375)</f>
        <v>0</v>
      </c>
      <c r="Z375" s="51">
        <v>13204000</v>
      </c>
      <c r="AA375" s="48"/>
      <c r="AB375" s="48"/>
      <c r="AC375" s="43">
        <f>SUM(Z375:AB375)</f>
        <v>13204000</v>
      </c>
      <c r="AD375" s="48"/>
      <c r="AE375" s="48"/>
      <c r="AF375" s="48"/>
      <c r="AG375" s="43">
        <f t="shared" si="94"/>
        <v>0</v>
      </c>
      <c r="AH375" s="43">
        <f t="shared" si="95"/>
        <v>13204000</v>
      </c>
      <c r="AI375" s="59">
        <f t="shared" si="96"/>
        <v>1.91064645660746E-2</v>
      </c>
      <c r="AJ375" s="59">
        <f t="shared" si="97"/>
        <v>1.213799509201676E-3</v>
      </c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</row>
    <row r="376" spans="1:106" customFormat="1" ht="24.95" customHeight="1" outlineLevel="1">
      <c r="A376" s="26">
        <v>3</v>
      </c>
      <c r="B376" s="26"/>
      <c r="C376" s="30" t="s">
        <v>998</v>
      </c>
      <c r="D376" s="31">
        <v>46014</v>
      </c>
      <c r="E376" s="32" t="s">
        <v>487</v>
      </c>
      <c r="F376" s="37" t="s">
        <v>688</v>
      </c>
      <c r="G376" s="33" t="s">
        <v>689</v>
      </c>
      <c r="H376" s="28"/>
      <c r="I376" s="28"/>
      <c r="J376" s="114"/>
      <c r="K376" s="51">
        <v>12881000</v>
      </c>
      <c r="L376" s="27"/>
      <c r="M376" s="48"/>
      <c r="N376" s="48"/>
      <c r="O376" s="48"/>
      <c r="P376" s="27"/>
      <c r="Q376" s="27"/>
      <c r="R376" s="48"/>
      <c r="S376" s="48"/>
      <c r="T376" s="48"/>
      <c r="U376" s="43">
        <f t="shared" ref="U376:U407" si="98">SUM(R376:T376)</f>
        <v>0</v>
      </c>
      <c r="V376" s="48"/>
      <c r="W376" s="48"/>
      <c r="X376" s="48"/>
      <c r="Y376" s="43">
        <f t="shared" ref="Y376:Y407" si="99">SUM(V376:X376)</f>
        <v>0</v>
      </c>
      <c r="Z376" s="51"/>
      <c r="AA376" s="48"/>
      <c r="AB376" s="48"/>
      <c r="AC376" s="43"/>
      <c r="AD376" s="48"/>
      <c r="AE376" s="48"/>
      <c r="AF376" s="51">
        <v>12881000</v>
      </c>
      <c r="AG376" s="43">
        <f t="shared" si="94"/>
        <v>12881000</v>
      </c>
      <c r="AH376" s="43">
        <f t="shared" si="95"/>
        <v>12881000</v>
      </c>
      <c r="AI376" s="59">
        <f t="shared" si="96"/>
        <v>1.86390768006367E-2</v>
      </c>
      <c r="AJ376" s="59">
        <f t="shared" si="97"/>
        <v>1.1841072006987874E-3</v>
      </c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</row>
    <row r="377" spans="1:106" customFormat="1" ht="24.95" customHeight="1" outlineLevel="1">
      <c r="A377" s="26">
        <v>4</v>
      </c>
      <c r="B377" s="26"/>
      <c r="C377" s="30" t="s">
        <v>999</v>
      </c>
      <c r="D377" s="31">
        <v>46014</v>
      </c>
      <c r="E377" s="32" t="s">
        <v>461</v>
      </c>
      <c r="F377" s="37" t="s">
        <v>688</v>
      </c>
      <c r="G377" s="33" t="s">
        <v>689</v>
      </c>
      <c r="H377" s="28"/>
      <c r="I377" s="28"/>
      <c r="J377" s="114"/>
      <c r="K377" s="51">
        <v>34059000</v>
      </c>
      <c r="L377" s="27"/>
      <c r="M377" s="48"/>
      <c r="N377" s="48"/>
      <c r="O377" s="48"/>
      <c r="P377" s="27"/>
      <c r="Q377" s="27"/>
      <c r="R377" s="48"/>
      <c r="S377" s="48"/>
      <c r="T377" s="48"/>
      <c r="U377" s="43">
        <f t="shared" si="98"/>
        <v>0</v>
      </c>
      <c r="V377" s="48"/>
      <c r="W377" s="48"/>
      <c r="X377" s="48"/>
      <c r="Y377" s="43">
        <f t="shared" si="99"/>
        <v>0</v>
      </c>
      <c r="Z377" s="51"/>
      <c r="AA377" s="48"/>
      <c r="AB377" s="48"/>
      <c r="AC377" s="43"/>
      <c r="AD377" s="48"/>
      <c r="AE377" s="48"/>
      <c r="AF377" s="51">
        <v>34059000</v>
      </c>
      <c r="AG377" s="43">
        <f t="shared" si="94"/>
        <v>34059000</v>
      </c>
      <c r="AH377" s="43">
        <f t="shared" si="95"/>
        <v>34059000</v>
      </c>
      <c r="AI377" s="59">
        <f t="shared" si="96"/>
        <v>4.9284086387150497E-2</v>
      </c>
      <c r="AJ377" s="59">
        <f t="shared" si="97"/>
        <v>3.1309298306497944E-3</v>
      </c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</row>
    <row r="378" spans="1:106" customFormat="1" ht="24.95" customHeight="1" outlineLevel="1">
      <c r="A378" s="26">
        <v>5</v>
      </c>
      <c r="B378" s="26"/>
      <c r="C378" s="30" t="s">
        <v>1000</v>
      </c>
      <c r="D378" s="31">
        <v>45561</v>
      </c>
      <c r="E378" s="32" t="s">
        <v>500</v>
      </c>
      <c r="F378" s="37" t="s">
        <v>688</v>
      </c>
      <c r="G378" s="33" t="s">
        <v>689</v>
      </c>
      <c r="H378" s="28"/>
      <c r="I378" s="28"/>
      <c r="J378" s="114"/>
      <c r="K378" s="51">
        <v>11080000</v>
      </c>
      <c r="L378" s="27"/>
      <c r="M378" s="48"/>
      <c r="N378" s="48"/>
      <c r="O378" s="48"/>
      <c r="P378" s="27"/>
      <c r="Q378" s="27"/>
      <c r="R378" s="48"/>
      <c r="S378" s="48"/>
      <c r="T378" s="48"/>
      <c r="U378" s="43">
        <f t="shared" si="98"/>
        <v>0</v>
      </c>
      <c r="V378" s="48"/>
      <c r="W378" s="48"/>
      <c r="X378" s="48"/>
      <c r="Y378" s="43">
        <f t="shared" si="99"/>
        <v>0</v>
      </c>
      <c r="Z378" s="51"/>
      <c r="AA378" s="48"/>
      <c r="AB378" s="48"/>
      <c r="AC378" s="43"/>
      <c r="AD378" s="48"/>
      <c r="AE378" s="48"/>
      <c r="AF378" s="51">
        <v>11080000</v>
      </c>
      <c r="AG378" s="43">
        <f t="shared" si="94"/>
        <v>11080000</v>
      </c>
      <c r="AH378" s="43">
        <f t="shared" si="95"/>
        <v>11080000</v>
      </c>
      <c r="AI378" s="59">
        <f t="shared" si="96"/>
        <v>1.6032992077560301E-2</v>
      </c>
      <c r="AJ378" s="59">
        <f t="shared" si="97"/>
        <v>1.0185473009659627E-3</v>
      </c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</row>
    <row r="379" spans="1:106" customFormat="1" ht="24.95" customHeight="1" outlineLevel="1">
      <c r="A379" s="26">
        <v>6</v>
      </c>
      <c r="B379" s="26"/>
      <c r="C379" s="30" t="s">
        <v>1001</v>
      </c>
      <c r="D379" s="31">
        <v>45561</v>
      </c>
      <c r="E379" s="32" t="s">
        <v>465</v>
      </c>
      <c r="F379" s="37" t="s">
        <v>688</v>
      </c>
      <c r="G379" s="33" t="s">
        <v>689</v>
      </c>
      <c r="H379" s="28"/>
      <c r="I379" s="28"/>
      <c r="J379" s="114"/>
      <c r="K379" s="51">
        <v>11871000</v>
      </c>
      <c r="L379" s="27"/>
      <c r="M379" s="48"/>
      <c r="N379" s="48"/>
      <c r="O379" s="48"/>
      <c r="P379" s="27"/>
      <c r="Q379" s="27"/>
      <c r="R379" s="48"/>
      <c r="S379" s="48"/>
      <c r="T379" s="48"/>
      <c r="U379" s="43">
        <f t="shared" si="98"/>
        <v>0</v>
      </c>
      <c r="V379" s="48"/>
      <c r="W379" s="48"/>
      <c r="X379" s="48"/>
      <c r="Y379" s="43">
        <f t="shared" si="99"/>
        <v>0</v>
      </c>
      <c r="Z379" s="51"/>
      <c r="AA379" s="48"/>
      <c r="AB379" s="48"/>
      <c r="AC379" s="43"/>
      <c r="AD379" s="48"/>
      <c r="AE379" s="48"/>
      <c r="AF379" s="51">
        <v>11871000</v>
      </c>
      <c r="AG379" s="43">
        <f t="shared" si="94"/>
        <v>11871000</v>
      </c>
      <c r="AH379" s="43">
        <f t="shared" si="95"/>
        <v>11871000</v>
      </c>
      <c r="AI379" s="59">
        <f t="shared" si="96"/>
        <v>1.7177585645552201E-2</v>
      </c>
      <c r="AJ379" s="59">
        <f t="shared" si="97"/>
        <v>1.0912612824699407E-3</v>
      </c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</row>
    <row r="380" spans="1:106" customFormat="1" ht="24.95" customHeight="1" outlineLevel="1">
      <c r="A380" s="26">
        <v>7</v>
      </c>
      <c r="B380" s="26"/>
      <c r="C380" s="30" t="s">
        <v>1002</v>
      </c>
      <c r="D380" s="31">
        <v>45561</v>
      </c>
      <c r="E380" s="32" t="s">
        <v>498</v>
      </c>
      <c r="F380" s="37" t="s">
        <v>688</v>
      </c>
      <c r="G380" s="33" t="s">
        <v>689</v>
      </c>
      <c r="H380" s="28"/>
      <c r="I380" s="28"/>
      <c r="J380" s="114"/>
      <c r="K380" s="51">
        <v>11871000</v>
      </c>
      <c r="L380" s="27"/>
      <c r="M380" s="48"/>
      <c r="N380" s="48"/>
      <c r="O380" s="48"/>
      <c r="P380" s="27"/>
      <c r="Q380" s="27"/>
      <c r="R380" s="48"/>
      <c r="S380" s="48"/>
      <c r="T380" s="48"/>
      <c r="U380" s="43">
        <f t="shared" si="98"/>
        <v>0</v>
      </c>
      <c r="V380" s="48"/>
      <c r="W380" s="48"/>
      <c r="X380" s="48"/>
      <c r="Y380" s="43">
        <f t="shared" si="99"/>
        <v>0</v>
      </c>
      <c r="Z380" s="51"/>
      <c r="AA380" s="48"/>
      <c r="AB380" s="48"/>
      <c r="AC380" s="43"/>
      <c r="AD380" s="48"/>
      <c r="AE380" s="48"/>
      <c r="AF380" s="51">
        <v>11871000</v>
      </c>
      <c r="AG380" s="43">
        <f t="shared" si="94"/>
        <v>11871000</v>
      </c>
      <c r="AH380" s="43">
        <f t="shared" si="95"/>
        <v>11871000</v>
      </c>
      <c r="AI380" s="59">
        <f t="shared" si="96"/>
        <v>1.7177585645552201E-2</v>
      </c>
      <c r="AJ380" s="59">
        <f t="shared" si="97"/>
        <v>1.0912612824699407E-3</v>
      </c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</row>
    <row r="381" spans="1:106" customFormat="1" ht="24.95" customHeight="1" outlineLevel="1">
      <c r="A381" s="26">
        <v>8</v>
      </c>
      <c r="B381" s="26"/>
      <c r="C381" s="30" t="s">
        <v>1003</v>
      </c>
      <c r="D381" s="31">
        <v>45561</v>
      </c>
      <c r="E381" s="32" t="s">
        <v>510</v>
      </c>
      <c r="F381" s="37" t="s">
        <v>688</v>
      </c>
      <c r="G381" s="33" t="s">
        <v>689</v>
      </c>
      <c r="H381" s="28"/>
      <c r="I381" s="28"/>
      <c r="J381" s="114"/>
      <c r="K381" s="51">
        <v>11871000</v>
      </c>
      <c r="L381" s="27"/>
      <c r="M381" s="48"/>
      <c r="N381" s="48"/>
      <c r="O381" s="48"/>
      <c r="P381" s="27"/>
      <c r="Q381" s="27"/>
      <c r="R381" s="48"/>
      <c r="S381" s="48"/>
      <c r="T381" s="48"/>
      <c r="U381" s="43">
        <f t="shared" si="98"/>
        <v>0</v>
      </c>
      <c r="V381" s="48"/>
      <c r="W381" s="48"/>
      <c r="X381" s="48"/>
      <c r="Y381" s="43">
        <f t="shared" si="99"/>
        <v>0</v>
      </c>
      <c r="Z381" s="51"/>
      <c r="AA381" s="48"/>
      <c r="AB381" s="48"/>
      <c r="AC381" s="43"/>
      <c r="AD381" s="48"/>
      <c r="AE381" s="48"/>
      <c r="AF381" s="51">
        <v>11871000</v>
      </c>
      <c r="AG381" s="43">
        <f t="shared" si="94"/>
        <v>11871000</v>
      </c>
      <c r="AH381" s="43">
        <f t="shared" si="95"/>
        <v>11871000</v>
      </c>
      <c r="AI381" s="59">
        <f t="shared" si="96"/>
        <v>1.7177585645552201E-2</v>
      </c>
      <c r="AJ381" s="59">
        <f t="shared" si="97"/>
        <v>1.0912612824699407E-3</v>
      </c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</row>
    <row r="382" spans="1:106" customFormat="1" ht="24.95" customHeight="1" outlineLevel="1">
      <c r="A382" s="26">
        <v>9</v>
      </c>
      <c r="B382" s="26"/>
      <c r="C382" s="30" t="s">
        <v>1004</v>
      </c>
      <c r="D382" s="31">
        <v>45561</v>
      </c>
      <c r="E382" s="32" t="s">
        <v>506</v>
      </c>
      <c r="F382" s="37" t="s">
        <v>688</v>
      </c>
      <c r="G382" s="33" t="s">
        <v>689</v>
      </c>
      <c r="H382" s="28"/>
      <c r="I382" s="28"/>
      <c r="J382" s="114"/>
      <c r="K382" s="51">
        <v>11871000</v>
      </c>
      <c r="L382" s="27"/>
      <c r="M382" s="48"/>
      <c r="N382" s="48"/>
      <c r="O382" s="48"/>
      <c r="P382" s="27"/>
      <c r="Q382" s="27"/>
      <c r="R382" s="48"/>
      <c r="S382" s="48"/>
      <c r="T382" s="48"/>
      <c r="U382" s="43">
        <f t="shared" si="98"/>
        <v>0</v>
      </c>
      <c r="V382" s="48"/>
      <c r="W382" s="48"/>
      <c r="X382" s="48"/>
      <c r="Y382" s="43">
        <f t="shared" si="99"/>
        <v>0</v>
      </c>
      <c r="Z382" s="51"/>
      <c r="AA382" s="48"/>
      <c r="AB382" s="48"/>
      <c r="AC382" s="43"/>
      <c r="AD382" s="48"/>
      <c r="AE382" s="48"/>
      <c r="AF382" s="51">
        <v>11871000</v>
      </c>
      <c r="AG382" s="43">
        <f t="shared" si="94"/>
        <v>11871000</v>
      </c>
      <c r="AH382" s="43">
        <f t="shared" si="95"/>
        <v>11871000</v>
      </c>
      <c r="AI382" s="59">
        <f t="shared" si="96"/>
        <v>1.7177585645552201E-2</v>
      </c>
      <c r="AJ382" s="59">
        <f t="shared" si="97"/>
        <v>1.0912612824699407E-3</v>
      </c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</row>
    <row r="383" spans="1:106" customFormat="1" ht="24.95" customHeight="1" outlineLevel="1">
      <c r="A383" s="26">
        <v>10</v>
      </c>
      <c r="B383" s="26"/>
      <c r="C383" s="30" t="s">
        <v>1005</v>
      </c>
      <c r="D383" s="31">
        <v>45561</v>
      </c>
      <c r="E383" s="32" t="s">
        <v>479</v>
      </c>
      <c r="F383" s="37" t="s">
        <v>688</v>
      </c>
      <c r="G383" s="33" t="s">
        <v>689</v>
      </c>
      <c r="H383" s="28"/>
      <c r="I383" s="28"/>
      <c r="J383" s="114"/>
      <c r="K383" s="51">
        <v>11871000</v>
      </c>
      <c r="L383" s="27"/>
      <c r="M383" s="48"/>
      <c r="N383" s="48"/>
      <c r="O383" s="48"/>
      <c r="P383" s="27"/>
      <c r="Q383" s="27"/>
      <c r="R383" s="48"/>
      <c r="S383" s="48"/>
      <c r="T383" s="48"/>
      <c r="U383" s="43">
        <f t="shared" si="98"/>
        <v>0</v>
      </c>
      <c r="V383" s="48"/>
      <c r="W383" s="48"/>
      <c r="X383" s="48"/>
      <c r="Y383" s="43">
        <f t="shared" si="99"/>
        <v>0</v>
      </c>
      <c r="Z383" s="51"/>
      <c r="AA383" s="48"/>
      <c r="AB383" s="48"/>
      <c r="AC383" s="43"/>
      <c r="AD383" s="48"/>
      <c r="AE383" s="48"/>
      <c r="AF383" s="51">
        <v>11871000</v>
      </c>
      <c r="AG383" s="43">
        <f t="shared" si="94"/>
        <v>11871000</v>
      </c>
      <c r="AH383" s="43">
        <f t="shared" si="95"/>
        <v>11871000</v>
      </c>
      <c r="AI383" s="59">
        <f t="shared" si="96"/>
        <v>1.7177585645552201E-2</v>
      </c>
      <c r="AJ383" s="59">
        <f t="shared" si="97"/>
        <v>1.0912612824699407E-3</v>
      </c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</row>
    <row r="384" spans="1:106" customFormat="1" ht="24.95" customHeight="1" outlineLevel="1">
      <c r="A384" s="26">
        <v>11</v>
      </c>
      <c r="B384" s="26"/>
      <c r="C384" s="30" t="s">
        <v>1006</v>
      </c>
      <c r="D384" s="31">
        <v>45561</v>
      </c>
      <c r="E384" s="32" t="s">
        <v>494</v>
      </c>
      <c r="F384" s="37" t="s">
        <v>688</v>
      </c>
      <c r="G384" s="33" t="s">
        <v>689</v>
      </c>
      <c r="H384" s="28"/>
      <c r="I384" s="28"/>
      <c r="J384" s="114"/>
      <c r="K384" s="51">
        <v>11871000</v>
      </c>
      <c r="L384" s="27"/>
      <c r="M384" s="48"/>
      <c r="N384" s="48"/>
      <c r="O384" s="48"/>
      <c r="P384" s="27"/>
      <c r="Q384" s="27"/>
      <c r="R384" s="48"/>
      <c r="S384" s="48"/>
      <c r="T384" s="48"/>
      <c r="U384" s="43">
        <f t="shared" si="98"/>
        <v>0</v>
      </c>
      <c r="V384" s="48"/>
      <c r="W384" s="48"/>
      <c r="X384" s="48"/>
      <c r="Y384" s="43">
        <f t="shared" si="99"/>
        <v>0</v>
      </c>
      <c r="Z384" s="51"/>
      <c r="AA384" s="48"/>
      <c r="AB384" s="48"/>
      <c r="AC384" s="43"/>
      <c r="AD384" s="48"/>
      <c r="AE384" s="48"/>
      <c r="AF384" s="51">
        <v>11871000</v>
      </c>
      <c r="AG384" s="43">
        <f t="shared" si="94"/>
        <v>11871000</v>
      </c>
      <c r="AH384" s="43">
        <f t="shared" si="95"/>
        <v>11871000</v>
      </c>
      <c r="AI384" s="59">
        <f t="shared" si="96"/>
        <v>1.7177585645552201E-2</v>
      </c>
      <c r="AJ384" s="59">
        <f t="shared" si="97"/>
        <v>1.0912612824699407E-3</v>
      </c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</row>
    <row r="385" spans="1:106" customFormat="1" ht="24.95" customHeight="1" outlineLevel="1">
      <c r="A385" s="26">
        <v>12</v>
      </c>
      <c r="B385" s="26"/>
      <c r="C385" s="30" t="s">
        <v>1007</v>
      </c>
      <c r="D385" s="31">
        <v>45561</v>
      </c>
      <c r="E385" s="32" t="s">
        <v>483</v>
      </c>
      <c r="F385" s="37" t="s">
        <v>688</v>
      </c>
      <c r="G385" s="33" t="s">
        <v>689</v>
      </c>
      <c r="H385" s="28"/>
      <c r="I385" s="28"/>
      <c r="J385" s="114"/>
      <c r="K385" s="51">
        <v>11871000</v>
      </c>
      <c r="L385" s="27"/>
      <c r="M385" s="48"/>
      <c r="N385" s="48"/>
      <c r="O385" s="48"/>
      <c r="P385" s="27"/>
      <c r="Q385" s="27"/>
      <c r="R385" s="48"/>
      <c r="S385" s="48"/>
      <c r="T385" s="48"/>
      <c r="U385" s="43">
        <f t="shared" si="98"/>
        <v>0</v>
      </c>
      <c r="V385" s="48"/>
      <c r="W385" s="48"/>
      <c r="X385" s="48"/>
      <c r="Y385" s="43">
        <f t="shared" si="99"/>
        <v>0</v>
      </c>
      <c r="Z385" s="51"/>
      <c r="AA385" s="48"/>
      <c r="AB385" s="48"/>
      <c r="AC385" s="43"/>
      <c r="AD385" s="48"/>
      <c r="AE385" s="48"/>
      <c r="AF385" s="51">
        <v>11871000</v>
      </c>
      <c r="AG385" s="43">
        <f t="shared" si="94"/>
        <v>11871000</v>
      </c>
      <c r="AH385" s="43">
        <f t="shared" si="95"/>
        <v>11871000</v>
      </c>
      <c r="AI385" s="59">
        <f t="shared" si="96"/>
        <v>1.7177585645552201E-2</v>
      </c>
      <c r="AJ385" s="59">
        <f t="shared" si="97"/>
        <v>1.0912612824699407E-3</v>
      </c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</row>
    <row r="386" spans="1:106" customFormat="1" ht="24.95" customHeight="1" outlineLevel="1">
      <c r="A386" s="26">
        <v>13</v>
      </c>
      <c r="B386" s="26"/>
      <c r="C386" s="30" t="s">
        <v>1008</v>
      </c>
      <c r="D386" s="31">
        <v>45561</v>
      </c>
      <c r="E386" s="32" t="s">
        <v>496</v>
      </c>
      <c r="F386" s="37" t="s">
        <v>688</v>
      </c>
      <c r="G386" s="33" t="s">
        <v>689</v>
      </c>
      <c r="H386" s="28"/>
      <c r="I386" s="28"/>
      <c r="J386" s="114"/>
      <c r="K386" s="51">
        <v>12151000</v>
      </c>
      <c r="L386" s="27"/>
      <c r="M386" s="48"/>
      <c r="N386" s="48"/>
      <c r="O386" s="48"/>
      <c r="P386" s="27"/>
      <c r="Q386" s="27"/>
      <c r="R386" s="48"/>
      <c r="S386" s="48"/>
      <c r="T386" s="48"/>
      <c r="U386" s="43">
        <f t="shared" si="98"/>
        <v>0</v>
      </c>
      <c r="V386" s="48"/>
      <c r="W386" s="48"/>
      <c r="X386" s="48"/>
      <c r="Y386" s="43">
        <f t="shared" si="99"/>
        <v>0</v>
      </c>
      <c r="Z386" s="51"/>
      <c r="AA386" s="48"/>
      <c r="AB386" s="48"/>
      <c r="AC386" s="43"/>
      <c r="AD386" s="48"/>
      <c r="AE386" s="48"/>
      <c r="AF386" s="51">
        <v>12151000</v>
      </c>
      <c r="AG386" s="43">
        <f t="shared" si="94"/>
        <v>12151000</v>
      </c>
      <c r="AH386" s="43">
        <f t="shared" si="95"/>
        <v>12151000</v>
      </c>
      <c r="AI386" s="59">
        <f t="shared" si="96"/>
        <v>1.75827515103281E-2</v>
      </c>
      <c r="AJ386" s="59">
        <f t="shared" si="97"/>
        <v>1.1170007449492249E-3</v>
      </c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</row>
    <row r="387" spans="1:106" customFormat="1" ht="24.95" customHeight="1" outlineLevel="1">
      <c r="A387" s="26">
        <v>14</v>
      </c>
      <c r="B387" s="26"/>
      <c r="C387" s="30" t="s">
        <v>1009</v>
      </c>
      <c r="D387" s="31">
        <v>45561</v>
      </c>
      <c r="E387" s="32" t="s">
        <v>471</v>
      </c>
      <c r="F387" s="37" t="s">
        <v>688</v>
      </c>
      <c r="G387" s="33" t="s">
        <v>689</v>
      </c>
      <c r="H387" s="28"/>
      <c r="I387" s="28"/>
      <c r="J387" s="114"/>
      <c r="K387" s="51">
        <v>10517000</v>
      </c>
      <c r="L387" s="27"/>
      <c r="M387" s="48"/>
      <c r="N387" s="48"/>
      <c r="O387" s="48"/>
      <c r="P387" s="27"/>
      <c r="Q387" s="27"/>
      <c r="R387" s="48"/>
      <c r="S387" s="48"/>
      <c r="T387" s="48"/>
      <c r="U387" s="43">
        <f t="shared" si="98"/>
        <v>0</v>
      </c>
      <c r="V387" s="48"/>
      <c r="W387" s="48"/>
      <c r="X387" s="48"/>
      <c r="Y387" s="43">
        <f t="shared" si="99"/>
        <v>0</v>
      </c>
      <c r="Z387" s="51"/>
      <c r="AA387" s="48"/>
      <c r="AB387" s="48"/>
      <c r="AC387" s="43"/>
      <c r="AD387" s="48"/>
      <c r="AE387" s="48"/>
      <c r="AF387" s="51">
        <v>10517000</v>
      </c>
      <c r="AG387" s="43">
        <f t="shared" si="94"/>
        <v>10517000</v>
      </c>
      <c r="AH387" s="43">
        <f t="shared" si="95"/>
        <v>10517000</v>
      </c>
      <c r="AI387" s="59">
        <f t="shared" si="96"/>
        <v>1.52183192851717E-2</v>
      </c>
      <c r="AJ387" s="59">
        <f t="shared" si="97"/>
        <v>9.6679259605225894E-4</v>
      </c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</row>
    <row r="388" spans="1:106" customFormat="1" ht="24.95" customHeight="1" outlineLevel="1">
      <c r="A388" s="26">
        <v>15</v>
      </c>
      <c r="B388" s="26"/>
      <c r="C388" s="30" t="s">
        <v>1010</v>
      </c>
      <c r="D388" s="31">
        <v>45561</v>
      </c>
      <c r="E388" s="32" t="s">
        <v>469</v>
      </c>
      <c r="F388" s="37" t="s">
        <v>688</v>
      </c>
      <c r="G388" s="33" t="s">
        <v>689</v>
      </c>
      <c r="H388" s="28"/>
      <c r="I388" s="28"/>
      <c r="J388" s="114"/>
      <c r="K388" s="51">
        <v>11871000</v>
      </c>
      <c r="L388" s="27"/>
      <c r="M388" s="48"/>
      <c r="N388" s="48"/>
      <c r="O388" s="48"/>
      <c r="P388" s="27"/>
      <c r="Q388" s="27"/>
      <c r="R388" s="48"/>
      <c r="S388" s="48"/>
      <c r="T388" s="48"/>
      <c r="U388" s="43">
        <f t="shared" si="98"/>
        <v>0</v>
      </c>
      <c r="V388" s="48"/>
      <c r="W388" s="48"/>
      <c r="X388" s="48"/>
      <c r="Y388" s="43">
        <f t="shared" si="99"/>
        <v>0</v>
      </c>
      <c r="Z388" s="51"/>
      <c r="AA388" s="48"/>
      <c r="AB388" s="48"/>
      <c r="AC388" s="43"/>
      <c r="AD388" s="48"/>
      <c r="AE388" s="48"/>
      <c r="AF388" s="51">
        <v>11871000</v>
      </c>
      <c r="AG388" s="43">
        <f t="shared" si="94"/>
        <v>11871000</v>
      </c>
      <c r="AH388" s="43">
        <f t="shared" si="95"/>
        <v>11871000</v>
      </c>
      <c r="AI388" s="59">
        <f t="shared" si="96"/>
        <v>1.7177585645552201E-2</v>
      </c>
      <c r="AJ388" s="59">
        <f t="shared" si="97"/>
        <v>1.0912612824699407E-3</v>
      </c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</row>
    <row r="389" spans="1:106" customFormat="1" ht="24.95" customHeight="1" outlineLevel="1">
      <c r="A389" s="26">
        <v>16</v>
      </c>
      <c r="B389" s="26"/>
      <c r="C389" s="30" t="s">
        <v>1011</v>
      </c>
      <c r="D389" s="31">
        <v>45561</v>
      </c>
      <c r="E389" s="32" t="s">
        <v>461</v>
      </c>
      <c r="F389" s="37" t="s">
        <v>688</v>
      </c>
      <c r="G389" s="33" t="s">
        <v>689</v>
      </c>
      <c r="H389" s="28"/>
      <c r="I389" s="28"/>
      <c r="J389" s="114"/>
      <c r="K389" s="51">
        <v>42478000</v>
      </c>
      <c r="L389" s="27"/>
      <c r="M389" s="48"/>
      <c r="N389" s="48"/>
      <c r="O389" s="48"/>
      <c r="P389" s="27"/>
      <c r="Q389" s="27"/>
      <c r="R389" s="48"/>
      <c r="S389" s="48"/>
      <c r="T389" s="48"/>
      <c r="U389" s="43">
        <f t="shared" si="98"/>
        <v>0</v>
      </c>
      <c r="V389" s="48"/>
      <c r="W389" s="48"/>
      <c r="X389" s="48"/>
      <c r="Y389" s="43">
        <f t="shared" si="99"/>
        <v>0</v>
      </c>
      <c r="Z389" s="51"/>
      <c r="AA389" s="48"/>
      <c r="AB389" s="48"/>
      <c r="AC389" s="43"/>
      <c r="AD389" s="48"/>
      <c r="AE389" s="48"/>
      <c r="AF389" s="51">
        <v>42478000</v>
      </c>
      <c r="AG389" s="43">
        <f t="shared" si="94"/>
        <v>42478000</v>
      </c>
      <c r="AH389" s="43">
        <f t="shared" si="95"/>
        <v>42478000</v>
      </c>
      <c r="AI389" s="59">
        <f t="shared" si="96"/>
        <v>6.1466555728394198E-2</v>
      </c>
      <c r="AJ389" s="59">
        <f t="shared" si="97"/>
        <v>3.904860311410845E-3</v>
      </c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</row>
    <row r="390" spans="1:106" customFormat="1" ht="24.95" customHeight="1" outlineLevel="1">
      <c r="A390" s="26">
        <v>17</v>
      </c>
      <c r="B390" s="26"/>
      <c r="C390" s="30" t="s">
        <v>1012</v>
      </c>
      <c r="D390" s="31">
        <v>45561</v>
      </c>
      <c r="E390" s="32" t="s">
        <v>481</v>
      </c>
      <c r="F390" s="37" t="s">
        <v>688</v>
      </c>
      <c r="G390" s="33" t="s">
        <v>689</v>
      </c>
      <c r="H390" s="28"/>
      <c r="I390" s="28"/>
      <c r="J390" s="114"/>
      <c r="K390" s="51">
        <v>12151000</v>
      </c>
      <c r="L390" s="27"/>
      <c r="M390" s="48"/>
      <c r="N390" s="48"/>
      <c r="O390" s="48"/>
      <c r="P390" s="27"/>
      <c r="Q390" s="27"/>
      <c r="R390" s="48"/>
      <c r="S390" s="48"/>
      <c r="T390" s="48"/>
      <c r="U390" s="43">
        <f t="shared" si="98"/>
        <v>0</v>
      </c>
      <c r="V390" s="48"/>
      <c r="W390" s="48"/>
      <c r="X390" s="48"/>
      <c r="Y390" s="43">
        <f t="shared" si="99"/>
        <v>0</v>
      </c>
      <c r="Z390" s="51"/>
      <c r="AA390" s="48"/>
      <c r="AB390" s="48"/>
      <c r="AC390" s="43"/>
      <c r="AD390" s="48"/>
      <c r="AE390" s="48"/>
      <c r="AF390" s="51">
        <v>12151000</v>
      </c>
      <c r="AG390" s="43">
        <f t="shared" si="94"/>
        <v>12151000</v>
      </c>
      <c r="AH390" s="43">
        <f t="shared" si="95"/>
        <v>12151000</v>
      </c>
      <c r="AI390" s="59">
        <f t="shared" si="96"/>
        <v>1.75827515103281E-2</v>
      </c>
      <c r="AJ390" s="59">
        <f t="shared" si="97"/>
        <v>1.1170007449492249E-3</v>
      </c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</row>
    <row r="391" spans="1:106" customFormat="1" ht="24.95" customHeight="1" outlineLevel="1">
      <c r="A391" s="26">
        <v>18</v>
      </c>
      <c r="B391" s="26"/>
      <c r="C391" s="30" t="s">
        <v>1013</v>
      </c>
      <c r="D391" s="31">
        <v>45561</v>
      </c>
      <c r="E391" s="32" t="s">
        <v>489</v>
      </c>
      <c r="F391" s="37" t="s">
        <v>688</v>
      </c>
      <c r="G391" s="33" t="s">
        <v>689</v>
      </c>
      <c r="H391" s="28"/>
      <c r="I391" s="28"/>
      <c r="J391" s="114"/>
      <c r="K391" s="51">
        <v>10517000</v>
      </c>
      <c r="L391" s="27"/>
      <c r="M391" s="48"/>
      <c r="N391" s="48"/>
      <c r="O391" s="48"/>
      <c r="P391" s="27"/>
      <c r="Q391" s="27"/>
      <c r="R391" s="48"/>
      <c r="S391" s="48"/>
      <c r="T391" s="48"/>
      <c r="U391" s="43">
        <f t="shared" si="98"/>
        <v>0</v>
      </c>
      <c r="V391" s="48"/>
      <c r="W391" s="48"/>
      <c r="X391" s="48"/>
      <c r="Y391" s="43">
        <f t="shared" si="99"/>
        <v>0</v>
      </c>
      <c r="Z391" s="51"/>
      <c r="AA391" s="48"/>
      <c r="AB391" s="48"/>
      <c r="AC391" s="43"/>
      <c r="AD391" s="48"/>
      <c r="AE391" s="48"/>
      <c r="AF391" s="51">
        <v>10517000</v>
      </c>
      <c r="AG391" s="43">
        <f t="shared" si="94"/>
        <v>10517000</v>
      </c>
      <c r="AH391" s="43">
        <f t="shared" si="95"/>
        <v>10517000</v>
      </c>
      <c r="AI391" s="59">
        <f t="shared" si="96"/>
        <v>1.52183192851717E-2</v>
      </c>
      <c r="AJ391" s="59">
        <f t="shared" si="97"/>
        <v>9.6679259605225894E-4</v>
      </c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</row>
    <row r="392" spans="1:106" customFormat="1" ht="24.95" customHeight="1" outlineLevel="1">
      <c r="A392" s="26">
        <v>19</v>
      </c>
      <c r="B392" s="26"/>
      <c r="C392" s="30" t="s">
        <v>1014</v>
      </c>
      <c r="D392" s="31">
        <v>45561</v>
      </c>
      <c r="E392" s="32" t="s">
        <v>491</v>
      </c>
      <c r="F392" s="37" t="s">
        <v>688</v>
      </c>
      <c r="G392" s="33" t="s">
        <v>689</v>
      </c>
      <c r="H392" s="28"/>
      <c r="I392" s="28"/>
      <c r="J392" s="114"/>
      <c r="K392" s="51">
        <v>13850000</v>
      </c>
      <c r="L392" s="27"/>
      <c r="M392" s="48"/>
      <c r="N392" s="48"/>
      <c r="O392" s="48"/>
      <c r="P392" s="27"/>
      <c r="Q392" s="27"/>
      <c r="R392" s="48"/>
      <c r="S392" s="48"/>
      <c r="T392" s="48"/>
      <c r="U392" s="43">
        <f t="shared" si="98"/>
        <v>0</v>
      </c>
      <c r="V392" s="48"/>
      <c r="W392" s="48"/>
      <c r="X392" s="48"/>
      <c r="Y392" s="43">
        <f t="shared" si="99"/>
        <v>0</v>
      </c>
      <c r="Z392" s="51"/>
      <c r="AA392" s="48"/>
      <c r="AB392" s="48"/>
      <c r="AC392" s="43"/>
      <c r="AD392" s="48"/>
      <c r="AE392" s="48"/>
      <c r="AF392" s="51">
        <v>13850000</v>
      </c>
      <c r="AG392" s="43">
        <f t="shared" si="94"/>
        <v>13850000</v>
      </c>
      <c r="AH392" s="43">
        <f t="shared" si="95"/>
        <v>13850000</v>
      </c>
      <c r="AI392" s="59">
        <f t="shared" si="96"/>
        <v>2.0041240096950401E-2</v>
      </c>
      <c r="AJ392" s="59">
        <f t="shared" si="97"/>
        <v>1.2731841262074532E-3</v>
      </c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</row>
    <row r="393" spans="1:106" customFormat="1" ht="24.95" customHeight="1" outlineLevel="1">
      <c r="A393" s="26">
        <v>20</v>
      </c>
      <c r="B393" s="26"/>
      <c r="C393" s="30" t="s">
        <v>1015</v>
      </c>
      <c r="D393" s="31">
        <v>45561</v>
      </c>
      <c r="E393" s="32" t="s">
        <v>492</v>
      </c>
      <c r="F393" s="37" t="s">
        <v>688</v>
      </c>
      <c r="G393" s="33" t="s">
        <v>689</v>
      </c>
      <c r="H393" s="28"/>
      <c r="I393" s="28"/>
      <c r="J393" s="114"/>
      <c r="K393" s="51">
        <v>13850000</v>
      </c>
      <c r="L393" s="27"/>
      <c r="M393" s="48"/>
      <c r="N393" s="48"/>
      <c r="O393" s="48"/>
      <c r="P393" s="27"/>
      <c r="Q393" s="27"/>
      <c r="R393" s="48"/>
      <c r="S393" s="48"/>
      <c r="T393" s="48"/>
      <c r="U393" s="43">
        <f t="shared" si="98"/>
        <v>0</v>
      </c>
      <c r="V393" s="48"/>
      <c r="W393" s="48"/>
      <c r="X393" s="48"/>
      <c r="Y393" s="43">
        <f t="shared" si="99"/>
        <v>0</v>
      </c>
      <c r="Z393" s="51"/>
      <c r="AA393" s="48"/>
      <c r="AB393" s="48"/>
      <c r="AC393" s="43"/>
      <c r="AD393" s="48"/>
      <c r="AE393" s="48"/>
      <c r="AF393" s="51">
        <v>13850000</v>
      </c>
      <c r="AG393" s="43">
        <f t="shared" si="94"/>
        <v>13850000</v>
      </c>
      <c r="AH393" s="43">
        <f t="shared" si="95"/>
        <v>13850000</v>
      </c>
      <c r="AI393" s="59">
        <f t="shared" si="96"/>
        <v>2.0041240096950401E-2</v>
      </c>
      <c r="AJ393" s="59">
        <f t="shared" si="97"/>
        <v>1.2731841262074532E-3</v>
      </c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</row>
    <row r="394" spans="1:106" customFormat="1" ht="24.95" customHeight="1" outlineLevel="1">
      <c r="A394" s="26">
        <v>21</v>
      </c>
      <c r="B394" s="26"/>
      <c r="C394" s="30" t="s">
        <v>1016</v>
      </c>
      <c r="D394" s="31">
        <v>45561</v>
      </c>
      <c r="E394" s="32" t="s">
        <v>463</v>
      </c>
      <c r="F394" s="37" t="s">
        <v>688</v>
      </c>
      <c r="G394" s="33" t="s">
        <v>689</v>
      </c>
      <c r="H394" s="28"/>
      <c r="I394" s="28"/>
      <c r="J394" s="114"/>
      <c r="K394" s="51">
        <v>12637000</v>
      </c>
      <c r="L394" s="27"/>
      <c r="M394" s="48"/>
      <c r="N394" s="48"/>
      <c r="O394" s="48"/>
      <c r="P394" s="27"/>
      <c r="Q394" s="27"/>
      <c r="R394" s="48"/>
      <c r="S394" s="48"/>
      <c r="T394" s="48"/>
      <c r="U394" s="43">
        <f t="shared" si="98"/>
        <v>0</v>
      </c>
      <c r="V394" s="48"/>
      <c r="W394" s="48"/>
      <c r="X394" s="48"/>
      <c r="Y394" s="43">
        <f t="shared" si="99"/>
        <v>0</v>
      </c>
      <c r="Z394" s="51"/>
      <c r="AA394" s="48"/>
      <c r="AB394" s="48"/>
      <c r="AC394" s="43"/>
      <c r="AD394" s="48"/>
      <c r="AE394" s="48"/>
      <c r="AF394" s="51">
        <v>12637000</v>
      </c>
      <c r="AG394" s="43">
        <f t="shared" si="94"/>
        <v>12637000</v>
      </c>
      <c r="AH394" s="43">
        <f t="shared" si="95"/>
        <v>12637000</v>
      </c>
      <c r="AI394" s="59">
        <f t="shared" si="96"/>
        <v>1.82860036899034E-2</v>
      </c>
      <c r="AJ394" s="59">
        <f t="shared" si="97"/>
        <v>1.1616770976811254E-3</v>
      </c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</row>
    <row r="395" spans="1:106" customFormat="1" ht="24.95" customHeight="1" outlineLevel="1">
      <c r="A395" s="26">
        <v>22</v>
      </c>
      <c r="B395" s="26"/>
      <c r="C395" s="30" t="s">
        <v>505</v>
      </c>
      <c r="D395" s="31">
        <v>45561</v>
      </c>
      <c r="E395" s="32" t="s">
        <v>1017</v>
      </c>
      <c r="F395" s="37" t="s">
        <v>688</v>
      </c>
      <c r="G395" s="33" t="s">
        <v>689</v>
      </c>
      <c r="H395" s="28"/>
      <c r="I395" s="28"/>
      <c r="J395" s="114"/>
      <c r="K395" s="51">
        <v>13609000</v>
      </c>
      <c r="L395" s="27"/>
      <c r="M395" s="48"/>
      <c r="N395" s="48"/>
      <c r="O395" s="48"/>
      <c r="P395" s="27"/>
      <c r="Q395" s="27"/>
      <c r="R395" s="48"/>
      <c r="S395" s="48"/>
      <c r="T395" s="48"/>
      <c r="U395" s="43">
        <f t="shared" si="98"/>
        <v>0</v>
      </c>
      <c r="V395" s="48"/>
      <c r="W395" s="48"/>
      <c r="X395" s="48"/>
      <c r="Y395" s="43">
        <f t="shared" si="99"/>
        <v>0</v>
      </c>
      <c r="Z395" s="51"/>
      <c r="AA395" s="48"/>
      <c r="AB395" s="48"/>
      <c r="AC395" s="43"/>
      <c r="AD395" s="48"/>
      <c r="AE395" s="48"/>
      <c r="AF395" s="51">
        <v>13609000</v>
      </c>
      <c r="AG395" s="43">
        <f t="shared" si="94"/>
        <v>13609000</v>
      </c>
      <c r="AH395" s="43">
        <f t="shared" si="95"/>
        <v>13609000</v>
      </c>
      <c r="AI395" s="59">
        <f t="shared" si="96"/>
        <v>1.9692508049054001E-2</v>
      </c>
      <c r="AJ395" s="59">
        <f t="shared" si="97"/>
        <v>1.2510298031449265E-3</v>
      </c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</row>
    <row r="396" spans="1:106" customFormat="1" ht="24.95" customHeight="1" outlineLevel="1">
      <c r="A396" s="26">
        <v>23</v>
      </c>
      <c r="B396" s="26"/>
      <c r="C396" s="30" t="s">
        <v>1018</v>
      </c>
      <c r="D396" s="31">
        <v>45561</v>
      </c>
      <c r="E396" s="32" t="s">
        <v>1019</v>
      </c>
      <c r="F396" s="37" t="s">
        <v>688</v>
      </c>
      <c r="G396" s="33" t="s">
        <v>689</v>
      </c>
      <c r="H396" s="28"/>
      <c r="I396" s="28"/>
      <c r="J396" s="114"/>
      <c r="K396" s="51">
        <v>11871000</v>
      </c>
      <c r="L396" s="27"/>
      <c r="M396" s="48"/>
      <c r="N396" s="48"/>
      <c r="O396" s="48"/>
      <c r="P396" s="27"/>
      <c r="Q396" s="27"/>
      <c r="R396" s="48"/>
      <c r="S396" s="48"/>
      <c r="T396" s="48"/>
      <c r="U396" s="43">
        <f t="shared" si="98"/>
        <v>0</v>
      </c>
      <c r="V396" s="48"/>
      <c r="W396" s="48"/>
      <c r="X396" s="48"/>
      <c r="Y396" s="43">
        <f t="shared" si="99"/>
        <v>0</v>
      </c>
      <c r="Z396" s="51"/>
      <c r="AA396" s="48"/>
      <c r="AB396" s="48"/>
      <c r="AC396" s="43"/>
      <c r="AD396" s="48"/>
      <c r="AE396" s="48"/>
      <c r="AF396" s="51">
        <v>11871000</v>
      </c>
      <c r="AG396" s="43">
        <f t="shared" si="94"/>
        <v>11871000</v>
      </c>
      <c r="AH396" s="43">
        <f t="shared" si="95"/>
        <v>11871000</v>
      </c>
      <c r="AI396" s="59">
        <f t="shared" si="96"/>
        <v>1.7177585645552201E-2</v>
      </c>
      <c r="AJ396" s="59">
        <f t="shared" si="97"/>
        <v>1.0912612824699407E-3</v>
      </c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</row>
    <row r="397" spans="1:106" customFormat="1" ht="24.95" customHeight="1" outlineLevel="1">
      <c r="A397" s="26">
        <v>24</v>
      </c>
      <c r="B397" s="26"/>
      <c r="C397" s="30" t="s">
        <v>1015</v>
      </c>
      <c r="D397" s="31">
        <v>45561</v>
      </c>
      <c r="E397" s="32" t="s">
        <v>485</v>
      </c>
      <c r="F397" s="37" t="s">
        <v>688</v>
      </c>
      <c r="G397" s="33" t="s">
        <v>689</v>
      </c>
      <c r="H397" s="28"/>
      <c r="I397" s="28"/>
      <c r="J397" s="114"/>
      <c r="K397" s="51">
        <v>11871000</v>
      </c>
      <c r="L397" s="27"/>
      <c r="M397" s="48"/>
      <c r="N397" s="48"/>
      <c r="O397" s="48"/>
      <c r="P397" s="27"/>
      <c r="Q397" s="27"/>
      <c r="R397" s="48"/>
      <c r="S397" s="48"/>
      <c r="T397" s="48"/>
      <c r="U397" s="43">
        <f t="shared" si="98"/>
        <v>0</v>
      </c>
      <c r="V397" s="48"/>
      <c r="W397" s="48"/>
      <c r="X397" s="48"/>
      <c r="Y397" s="43">
        <f t="shared" si="99"/>
        <v>0</v>
      </c>
      <c r="Z397" s="51"/>
      <c r="AA397" s="48"/>
      <c r="AB397" s="48"/>
      <c r="AC397" s="43"/>
      <c r="AD397" s="48"/>
      <c r="AE397" s="48"/>
      <c r="AF397" s="51">
        <v>11871000</v>
      </c>
      <c r="AG397" s="43">
        <f t="shared" si="94"/>
        <v>11871000</v>
      </c>
      <c r="AH397" s="43">
        <f t="shared" si="95"/>
        <v>11871000</v>
      </c>
      <c r="AI397" s="59">
        <f t="shared" si="96"/>
        <v>1.7177585645552201E-2</v>
      </c>
      <c r="AJ397" s="59">
        <f t="shared" si="97"/>
        <v>1.0912612824699407E-3</v>
      </c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</row>
    <row r="398" spans="1:106" customFormat="1" ht="24.95" customHeight="1" outlineLevel="1">
      <c r="A398" s="26">
        <v>25</v>
      </c>
      <c r="B398" s="26"/>
      <c r="C398" s="30" t="s">
        <v>1020</v>
      </c>
      <c r="D398" s="31">
        <v>45561</v>
      </c>
      <c r="E398" s="32" t="s">
        <v>508</v>
      </c>
      <c r="F398" s="37" t="s">
        <v>688</v>
      </c>
      <c r="G398" s="33" t="s">
        <v>689</v>
      </c>
      <c r="H398" s="28"/>
      <c r="I398" s="28"/>
      <c r="J398" s="114"/>
      <c r="K398" s="51">
        <v>9893000</v>
      </c>
      <c r="L398" s="27"/>
      <c r="M398" s="48"/>
      <c r="N398" s="48"/>
      <c r="O398" s="48"/>
      <c r="P398" s="27"/>
      <c r="Q398" s="27"/>
      <c r="R398" s="48"/>
      <c r="S398" s="48"/>
      <c r="T398" s="48"/>
      <c r="U398" s="43">
        <f t="shared" si="98"/>
        <v>0</v>
      </c>
      <c r="V398" s="48"/>
      <c r="W398" s="48"/>
      <c r="X398" s="48"/>
      <c r="Y398" s="43">
        <f t="shared" si="99"/>
        <v>0</v>
      </c>
      <c r="Z398" s="51"/>
      <c r="AA398" s="48"/>
      <c r="AB398" s="48"/>
      <c r="AC398" s="43"/>
      <c r="AD398" s="48"/>
      <c r="AE398" s="48"/>
      <c r="AF398" s="51">
        <v>9893000</v>
      </c>
      <c r="AG398" s="43">
        <f t="shared" si="94"/>
        <v>9893000</v>
      </c>
      <c r="AH398" s="43">
        <f t="shared" si="95"/>
        <v>9893000</v>
      </c>
      <c r="AI398" s="59">
        <f t="shared" si="96"/>
        <v>1.43153782150997E-2</v>
      </c>
      <c r="AJ398" s="59">
        <f t="shared" si="97"/>
        <v>9.0943036538413975E-4</v>
      </c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</row>
    <row r="399" spans="1:106" customFormat="1" ht="24.95" customHeight="1" outlineLevel="1">
      <c r="A399" s="26">
        <v>26</v>
      </c>
      <c r="B399" s="26"/>
      <c r="C399" s="30" t="s">
        <v>1021</v>
      </c>
      <c r="D399" s="31">
        <v>45561</v>
      </c>
      <c r="E399" s="32" t="s">
        <v>502</v>
      </c>
      <c r="F399" s="37" t="s">
        <v>688</v>
      </c>
      <c r="G399" s="33" t="s">
        <v>689</v>
      </c>
      <c r="H399" s="28"/>
      <c r="I399" s="28"/>
      <c r="J399" s="114"/>
      <c r="K399" s="51">
        <v>13609000</v>
      </c>
      <c r="L399" s="27"/>
      <c r="M399" s="48"/>
      <c r="N399" s="48"/>
      <c r="O399" s="48"/>
      <c r="P399" s="27"/>
      <c r="Q399" s="27"/>
      <c r="R399" s="48"/>
      <c r="S399" s="48"/>
      <c r="T399" s="48"/>
      <c r="U399" s="43">
        <f t="shared" si="98"/>
        <v>0</v>
      </c>
      <c r="V399" s="48"/>
      <c r="W399" s="48"/>
      <c r="X399" s="48"/>
      <c r="Y399" s="43">
        <f t="shared" si="99"/>
        <v>0</v>
      </c>
      <c r="Z399" s="51"/>
      <c r="AA399" s="48"/>
      <c r="AB399" s="48"/>
      <c r="AC399" s="43"/>
      <c r="AD399" s="48"/>
      <c r="AE399" s="48"/>
      <c r="AF399" s="51">
        <v>13609000</v>
      </c>
      <c r="AG399" s="43">
        <f t="shared" si="94"/>
        <v>13609000</v>
      </c>
      <c r="AH399" s="43">
        <f t="shared" si="95"/>
        <v>13609000</v>
      </c>
      <c r="AI399" s="59">
        <f t="shared" si="96"/>
        <v>1.9692508049054001E-2</v>
      </c>
      <c r="AJ399" s="59">
        <f t="shared" si="97"/>
        <v>1.2510298031449265E-3</v>
      </c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</row>
    <row r="400" spans="1:106" customFormat="1" ht="24.95" customHeight="1" outlineLevel="1">
      <c r="A400" s="26">
        <v>27</v>
      </c>
      <c r="B400" s="26"/>
      <c r="C400" s="30" t="s">
        <v>1022</v>
      </c>
      <c r="D400" s="31">
        <v>45561</v>
      </c>
      <c r="E400" s="32" t="s">
        <v>504</v>
      </c>
      <c r="F400" s="37" t="s">
        <v>688</v>
      </c>
      <c r="G400" s="33" t="s">
        <v>689</v>
      </c>
      <c r="H400" s="28"/>
      <c r="I400" s="28"/>
      <c r="J400" s="114"/>
      <c r="K400" s="51">
        <v>11080000</v>
      </c>
      <c r="L400" s="27"/>
      <c r="M400" s="48"/>
      <c r="N400" s="48"/>
      <c r="O400" s="48"/>
      <c r="P400" s="27"/>
      <c r="Q400" s="27"/>
      <c r="R400" s="48"/>
      <c r="S400" s="48"/>
      <c r="T400" s="48"/>
      <c r="U400" s="43">
        <f t="shared" si="98"/>
        <v>0</v>
      </c>
      <c r="V400" s="48"/>
      <c r="W400" s="48"/>
      <c r="X400" s="48"/>
      <c r="Y400" s="43">
        <f t="shared" si="99"/>
        <v>0</v>
      </c>
      <c r="Z400" s="51"/>
      <c r="AA400" s="48"/>
      <c r="AB400" s="48"/>
      <c r="AC400" s="43"/>
      <c r="AD400" s="48"/>
      <c r="AE400" s="48"/>
      <c r="AF400" s="51">
        <v>11080000</v>
      </c>
      <c r="AG400" s="43">
        <f t="shared" si="94"/>
        <v>11080000</v>
      </c>
      <c r="AH400" s="43">
        <f t="shared" si="95"/>
        <v>11080000</v>
      </c>
      <c r="AI400" s="59">
        <f t="shared" si="96"/>
        <v>1.6032992077560301E-2</v>
      </c>
      <c r="AJ400" s="59">
        <f t="shared" si="97"/>
        <v>1.0185473009659627E-3</v>
      </c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</row>
    <row r="401" spans="1:106" customFormat="1" ht="24.95" customHeight="1" outlineLevel="1">
      <c r="A401" s="26">
        <v>28</v>
      </c>
      <c r="B401" s="26"/>
      <c r="C401" s="30" t="s">
        <v>507</v>
      </c>
      <c r="D401" s="31">
        <v>45561</v>
      </c>
      <c r="E401" s="32" t="s">
        <v>467</v>
      </c>
      <c r="F401" s="37" t="s">
        <v>688</v>
      </c>
      <c r="G401" s="33" t="s">
        <v>689</v>
      </c>
      <c r="H401" s="28"/>
      <c r="I401" s="28"/>
      <c r="J401" s="114"/>
      <c r="K401" s="51">
        <v>10517000</v>
      </c>
      <c r="L401" s="27"/>
      <c r="M401" s="48"/>
      <c r="N401" s="48"/>
      <c r="O401" s="48"/>
      <c r="P401" s="27"/>
      <c r="Q401" s="27"/>
      <c r="R401" s="48"/>
      <c r="S401" s="48"/>
      <c r="T401" s="48"/>
      <c r="U401" s="43">
        <f t="shared" si="98"/>
        <v>0</v>
      </c>
      <c r="V401" s="48"/>
      <c r="W401" s="48"/>
      <c r="X401" s="48"/>
      <c r="Y401" s="43">
        <f t="shared" si="99"/>
        <v>0</v>
      </c>
      <c r="Z401" s="51"/>
      <c r="AA401" s="48"/>
      <c r="AB401" s="48"/>
      <c r="AC401" s="43"/>
      <c r="AD401" s="48"/>
      <c r="AE401" s="48"/>
      <c r="AF401" s="51">
        <v>10517000</v>
      </c>
      <c r="AG401" s="43">
        <f t="shared" si="94"/>
        <v>10517000</v>
      </c>
      <c r="AH401" s="43">
        <f t="shared" si="95"/>
        <v>10517000</v>
      </c>
      <c r="AI401" s="59">
        <f t="shared" si="96"/>
        <v>1.52183192851717E-2</v>
      </c>
      <c r="AJ401" s="59">
        <f t="shared" si="97"/>
        <v>9.6679259605225894E-4</v>
      </c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</row>
    <row r="402" spans="1:106" customFormat="1" ht="24.95" customHeight="1" outlineLevel="1">
      <c r="A402" s="26">
        <v>29</v>
      </c>
      <c r="B402" s="26"/>
      <c r="C402" s="30" t="s">
        <v>1023</v>
      </c>
      <c r="D402" s="31">
        <v>45561</v>
      </c>
      <c r="E402" s="32" t="s">
        <v>477</v>
      </c>
      <c r="F402" s="37" t="s">
        <v>688</v>
      </c>
      <c r="G402" s="33" t="s">
        <v>689</v>
      </c>
      <c r="H402" s="28"/>
      <c r="I402" s="28"/>
      <c r="J402" s="114"/>
      <c r="K402" s="51">
        <v>11871000</v>
      </c>
      <c r="L402" s="27"/>
      <c r="M402" s="48"/>
      <c r="N402" s="48"/>
      <c r="O402" s="48"/>
      <c r="P402" s="27"/>
      <c r="Q402" s="27"/>
      <c r="R402" s="48"/>
      <c r="S402" s="48"/>
      <c r="T402" s="48"/>
      <c r="U402" s="43">
        <f t="shared" si="98"/>
        <v>0</v>
      </c>
      <c r="V402" s="48"/>
      <c r="W402" s="48"/>
      <c r="X402" s="48"/>
      <c r="Y402" s="43">
        <f t="shared" si="99"/>
        <v>0</v>
      </c>
      <c r="Z402" s="51"/>
      <c r="AA402" s="48"/>
      <c r="AB402" s="48"/>
      <c r="AC402" s="43"/>
      <c r="AD402" s="48"/>
      <c r="AE402" s="48"/>
      <c r="AF402" s="51">
        <v>11871000</v>
      </c>
      <c r="AG402" s="43">
        <f t="shared" si="94"/>
        <v>11871000</v>
      </c>
      <c r="AH402" s="43">
        <f t="shared" si="95"/>
        <v>11871000</v>
      </c>
      <c r="AI402" s="59">
        <f t="shared" si="96"/>
        <v>1.7177585645552201E-2</v>
      </c>
      <c r="AJ402" s="59">
        <f t="shared" si="97"/>
        <v>1.0912612824699407E-3</v>
      </c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</row>
    <row r="403" spans="1:106" customFormat="1" ht="24.95" customHeight="1" outlineLevel="1">
      <c r="A403" s="26">
        <v>30</v>
      </c>
      <c r="B403" s="26"/>
      <c r="C403" s="30" t="s">
        <v>1024</v>
      </c>
      <c r="D403" s="31">
        <v>45561</v>
      </c>
      <c r="E403" s="32" t="s">
        <v>473</v>
      </c>
      <c r="F403" s="37" t="s">
        <v>688</v>
      </c>
      <c r="G403" s="33" t="s">
        <v>689</v>
      </c>
      <c r="H403" s="28"/>
      <c r="I403" s="28"/>
      <c r="J403" s="114"/>
      <c r="K403" s="51">
        <v>10517000</v>
      </c>
      <c r="L403" s="27"/>
      <c r="M403" s="48"/>
      <c r="N403" s="48"/>
      <c r="O403" s="48"/>
      <c r="P403" s="27"/>
      <c r="Q403" s="27"/>
      <c r="R403" s="48"/>
      <c r="S403" s="48"/>
      <c r="T403" s="48"/>
      <c r="U403" s="43">
        <f t="shared" si="98"/>
        <v>0</v>
      </c>
      <c r="V403" s="48"/>
      <c r="W403" s="48"/>
      <c r="X403" s="48"/>
      <c r="Y403" s="43">
        <f t="shared" si="99"/>
        <v>0</v>
      </c>
      <c r="Z403" s="51"/>
      <c r="AA403" s="48"/>
      <c r="AB403" s="48"/>
      <c r="AC403" s="43"/>
      <c r="AD403" s="48"/>
      <c r="AE403" s="48"/>
      <c r="AF403" s="51">
        <v>10517000</v>
      </c>
      <c r="AG403" s="43">
        <f t="shared" si="94"/>
        <v>10517000</v>
      </c>
      <c r="AH403" s="43">
        <f t="shared" si="95"/>
        <v>10517000</v>
      </c>
      <c r="AI403" s="59">
        <f t="shared" si="96"/>
        <v>1.52183192851717E-2</v>
      </c>
      <c r="AJ403" s="59">
        <f t="shared" si="97"/>
        <v>9.6679259605225894E-4</v>
      </c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</row>
    <row r="404" spans="1:106" customFormat="1" ht="24.95" customHeight="1" outlineLevel="1">
      <c r="A404" s="26">
        <v>31</v>
      </c>
      <c r="B404" s="26"/>
      <c r="C404" s="30" t="s">
        <v>1025</v>
      </c>
      <c r="D404" s="31">
        <v>46014</v>
      </c>
      <c r="E404" s="32" t="s">
        <v>477</v>
      </c>
      <c r="F404" s="37" t="s">
        <v>688</v>
      </c>
      <c r="G404" s="33" t="s">
        <v>689</v>
      </c>
      <c r="H404" s="28"/>
      <c r="I404" s="28"/>
      <c r="J404" s="114"/>
      <c r="K404" s="51">
        <v>12881000</v>
      </c>
      <c r="L404" s="27"/>
      <c r="M404" s="48"/>
      <c r="N404" s="48"/>
      <c r="O404" s="48"/>
      <c r="P404" s="27"/>
      <c r="Q404" s="27"/>
      <c r="R404" s="48"/>
      <c r="S404" s="48"/>
      <c r="T404" s="48"/>
      <c r="U404" s="43">
        <f t="shared" si="98"/>
        <v>0</v>
      </c>
      <c r="V404" s="48"/>
      <c r="W404" s="48"/>
      <c r="X404" s="48"/>
      <c r="Y404" s="43">
        <f t="shared" si="99"/>
        <v>0</v>
      </c>
      <c r="Z404" s="51"/>
      <c r="AA404" s="48"/>
      <c r="AB404" s="48"/>
      <c r="AC404" s="43"/>
      <c r="AD404" s="48"/>
      <c r="AE404" s="48"/>
      <c r="AF404" s="51">
        <v>12881000</v>
      </c>
      <c r="AG404" s="43">
        <f t="shared" si="94"/>
        <v>12881000</v>
      </c>
      <c r="AH404" s="43">
        <f t="shared" si="95"/>
        <v>12881000</v>
      </c>
      <c r="AI404" s="59">
        <f t="shared" si="96"/>
        <v>1.86390768006367E-2</v>
      </c>
      <c r="AJ404" s="59">
        <f t="shared" si="97"/>
        <v>1.1841072006987874E-3</v>
      </c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</row>
    <row r="405" spans="1:106" customFormat="1" ht="24.95" customHeight="1" outlineLevel="1">
      <c r="A405" s="26">
        <v>32</v>
      </c>
      <c r="B405" s="26"/>
      <c r="C405" s="30" t="s">
        <v>1026</v>
      </c>
      <c r="D405" s="31">
        <v>46014</v>
      </c>
      <c r="E405" s="32" t="s">
        <v>496</v>
      </c>
      <c r="F405" s="37" t="s">
        <v>688</v>
      </c>
      <c r="G405" s="33" t="s">
        <v>689</v>
      </c>
      <c r="H405" s="28"/>
      <c r="I405" s="28"/>
      <c r="J405" s="114"/>
      <c r="K405" s="51">
        <v>13234000</v>
      </c>
      <c r="L405" s="27"/>
      <c r="M405" s="48"/>
      <c r="N405" s="48"/>
      <c r="O405" s="48"/>
      <c r="P405" s="27"/>
      <c r="Q405" s="27"/>
      <c r="R405" s="48"/>
      <c r="S405" s="48"/>
      <c r="T405" s="48"/>
      <c r="U405" s="43">
        <f t="shared" si="98"/>
        <v>0</v>
      </c>
      <c r="V405" s="48"/>
      <c r="W405" s="48"/>
      <c r="X405" s="48"/>
      <c r="Y405" s="43">
        <f t="shared" si="99"/>
        <v>0</v>
      </c>
      <c r="Z405" s="51"/>
      <c r="AA405" s="48"/>
      <c r="AB405" s="48"/>
      <c r="AC405" s="43"/>
      <c r="AD405" s="48"/>
      <c r="AE405" s="48"/>
      <c r="AF405" s="51">
        <v>13234000</v>
      </c>
      <c r="AG405" s="43">
        <f t="shared" si="94"/>
        <v>13234000</v>
      </c>
      <c r="AH405" s="43">
        <f t="shared" si="95"/>
        <v>13234000</v>
      </c>
      <c r="AI405" s="59">
        <f t="shared" si="96"/>
        <v>1.9149875194443399E-2</v>
      </c>
      <c r="AJ405" s="59">
        <f t="shared" si="97"/>
        <v>1.216557308753028E-3</v>
      </c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</row>
    <row r="406" spans="1:106" customFormat="1" ht="24.95" customHeight="1" outlineLevel="1">
      <c r="A406" s="26">
        <v>33</v>
      </c>
      <c r="B406" s="26"/>
      <c r="C406" s="30" t="s">
        <v>1027</v>
      </c>
      <c r="D406" s="31">
        <v>46009</v>
      </c>
      <c r="E406" s="32" t="s">
        <v>485</v>
      </c>
      <c r="F406" s="37" t="s">
        <v>688</v>
      </c>
      <c r="G406" s="33" t="s">
        <v>689</v>
      </c>
      <c r="H406" s="28"/>
      <c r="I406" s="28"/>
      <c r="J406" s="114"/>
      <c r="K406" s="51">
        <v>12881000</v>
      </c>
      <c r="L406" s="27"/>
      <c r="M406" s="48"/>
      <c r="N406" s="48"/>
      <c r="O406" s="48"/>
      <c r="P406" s="27"/>
      <c r="Q406" s="27"/>
      <c r="R406" s="48"/>
      <c r="S406" s="48"/>
      <c r="T406" s="48"/>
      <c r="U406" s="43">
        <f t="shared" si="98"/>
        <v>0</v>
      </c>
      <c r="V406" s="48"/>
      <c r="W406" s="48"/>
      <c r="X406" s="48"/>
      <c r="Y406" s="43">
        <f t="shared" si="99"/>
        <v>0</v>
      </c>
      <c r="Z406" s="51"/>
      <c r="AA406" s="48"/>
      <c r="AB406" s="48"/>
      <c r="AC406" s="43"/>
      <c r="AD406" s="48"/>
      <c r="AE406" s="48"/>
      <c r="AF406" s="51">
        <v>12881000</v>
      </c>
      <c r="AG406" s="43">
        <f t="shared" si="94"/>
        <v>12881000</v>
      </c>
      <c r="AH406" s="43">
        <f t="shared" si="95"/>
        <v>12881000</v>
      </c>
      <c r="AI406" s="59">
        <f t="shared" si="96"/>
        <v>1.86390768006367E-2</v>
      </c>
      <c r="AJ406" s="59">
        <f t="shared" si="97"/>
        <v>1.1841072006987874E-3</v>
      </c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</row>
    <row r="407" spans="1:106" customFormat="1" ht="24.95" customHeight="1" outlineLevel="1">
      <c r="A407" s="26">
        <v>34</v>
      </c>
      <c r="B407" s="26"/>
      <c r="C407" s="30" t="s">
        <v>1028</v>
      </c>
      <c r="D407" s="31">
        <v>46009</v>
      </c>
      <c r="E407" s="32" t="s">
        <v>465</v>
      </c>
      <c r="F407" s="37" t="s">
        <v>688</v>
      </c>
      <c r="G407" s="33" t="s">
        <v>689</v>
      </c>
      <c r="H407" s="28"/>
      <c r="I407" s="28"/>
      <c r="J407" s="114"/>
      <c r="K407" s="51">
        <v>12881000</v>
      </c>
      <c r="L407" s="27"/>
      <c r="M407" s="48"/>
      <c r="N407" s="48"/>
      <c r="O407" s="48"/>
      <c r="P407" s="27"/>
      <c r="Q407" s="27"/>
      <c r="R407" s="48"/>
      <c r="S407" s="48"/>
      <c r="T407" s="48"/>
      <c r="U407" s="43">
        <f t="shared" si="98"/>
        <v>0</v>
      </c>
      <c r="V407" s="48"/>
      <c r="W407" s="48"/>
      <c r="X407" s="48"/>
      <c r="Y407" s="43">
        <f t="shared" si="99"/>
        <v>0</v>
      </c>
      <c r="Z407" s="51"/>
      <c r="AA407" s="48"/>
      <c r="AB407" s="48"/>
      <c r="AC407" s="43"/>
      <c r="AD407" s="48"/>
      <c r="AE407" s="48"/>
      <c r="AF407" s="51">
        <v>12881000</v>
      </c>
      <c r="AG407" s="43">
        <f t="shared" si="94"/>
        <v>12881000</v>
      </c>
      <c r="AH407" s="43">
        <f t="shared" si="95"/>
        <v>12881000</v>
      </c>
      <c r="AI407" s="59">
        <f t="shared" si="96"/>
        <v>1.86390768006367E-2</v>
      </c>
      <c r="AJ407" s="59">
        <f t="shared" si="97"/>
        <v>1.1841072006987874E-3</v>
      </c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</row>
    <row r="408" spans="1:106" customFormat="1" ht="24.95" customHeight="1" outlineLevel="1">
      <c r="A408" s="26">
        <v>35</v>
      </c>
      <c r="B408" s="26"/>
      <c r="C408" s="30" t="s">
        <v>1029</v>
      </c>
      <c r="D408" s="31">
        <v>46009</v>
      </c>
      <c r="E408" s="32" t="s">
        <v>504</v>
      </c>
      <c r="F408" s="37" t="s">
        <v>688</v>
      </c>
      <c r="G408" s="33" t="s">
        <v>689</v>
      </c>
      <c r="H408" s="28"/>
      <c r="I408" s="28"/>
      <c r="J408" s="114"/>
      <c r="K408" s="51">
        <v>10800000</v>
      </c>
      <c r="L408" s="27"/>
      <c r="M408" s="48"/>
      <c r="N408" s="48"/>
      <c r="O408" s="48"/>
      <c r="P408" s="27"/>
      <c r="Q408" s="27"/>
      <c r="R408" s="48"/>
      <c r="S408" s="48"/>
      <c r="T408" s="48"/>
      <c r="U408" s="43">
        <f t="shared" ref="U408:U425" si="100">SUM(R408:T408)</f>
        <v>0</v>
      </c>
      <c r="V408" s="48"/>
      <c r="W408" s="48"/>
      <c r="X408" s="48"/>
      <c r="Y408" s="43">
        <f t="shared" ref="Y408:Y425" si="101">SUM(V408:X408)</f>
        <v>0</v>
      </c>
      <c r="Z408" s="51"/>
      <c r="AA408" s="48"/>
      <c r="AB408" s="48"/>
      <c r="AC408" s="43"/>
      <c r="AD408" s="48"/>
      <c r="AE408" s="48"/>
      <c r="AF408" s="51">
        <v>10800000</v>
      </c>
      <c r="AG408" s="43">
        <f t="shared" si="94"/>
        <v>10800000</v>
      </c>
      <c r="AH408" s="43">
        <f t="shared" si="95"/>
        <v>10800000</v>
      </c>
      <c r="AI408" s="59">
        <f t="shared" si="96"/>
        <v>1.5627826212784399E-2</v>
      </c>
      <c r="AJ408" s="59">
        <f t="shared" si="97"/>
        <v>9.9280783848667837E-4</v>
      </c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</row>
    <row r="409" spans="1:106" customFormat="1" ht="24.95" customHeight="1" outlineLevel="1">
      <c r="A409" s="26">
        <v>36</v>
      </c>
      <c r="B409" s="26"/>
      <c r="C409" s="30" t="s">
        <v>1030</v>
      </c>
      <c r="D409" s="31">
        <v>46009</v>
      </c>
      <c r="E409" s="32" t="s">
        <v>479</v>
      </c>
      <c r="F409" s="37" t="s">
        <v>688</v>
      </c>
      <c r="G409" s="33" t="s">
        <v>689</v>
      </c>
      <c r="H409" s="28"/>
      <c r="I409" s="28"/>
      <c r="J409" s="114"/>
      <c r="K409" s="51">
        <v>12881000</v>
      </c>
      <c r="L409" s="27"/>
      <c r="M409" s="48"/>
      <c r="N409" s="48"/>
      <c r="O409" s="48"/>
      <c r="P409" s="27"/>
      <c r="Q409" s="27"/>
      <c r="R409" s="48"/>
      <c r="S409" s="48"/>
      <c r="T409" s="48"/>
      <c r="U409" s="43">
        <f t="shared" si="100"/>
        <v>0</v>
      </c>
      <c r="V409" s="48"/>
      <c r="W409" s="48"/>
      <c r="X409" s="48"/>
      <c r="Y409" s="43">
        <f t="shared" si="101"/>
        <v>0</v>
      </c>
      <c r="Z409" s="51"/>
      <c r="AA409" s="48"/>
      <c r="AB409" s="48"/>
      <c r="AC409" s="43"/>
      <c r="AD409" s="48"/>
      <c r="AE409" s="48"/>
      <c r="AF409" s="51">
        <v>12881000</v>
      </c>
      <c r="AG409" s="43">
        <f t="shared" si="94"/>
        <v>12881000</v>
      </c>
      <c r="AH409" s="43">
        <f t="shared" si="95"/>
        <v>12881000</v>
      </c>
      <c r="AI409" s="59">
        <f t="shared" si="96"/>
        <v>1.86390768006367E-2</v>
      </c>
      <c r="AJ409" s="59">
        <f t="shared" si="97"/>
        <v>1.1841072006987874E-3</v>
      </c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</row>
    <row r="410" spans="1:106" customFormat="1" ht="24.95" customHeight="1" outlineLevel="1">
      <c r="A410" s="26">
        <v>37</v>
      </c>
      <c r="B410" s="26"/>
      <c r="C410" s="30" t="s">
        <v>1031</v>
      </c>
      <c r="D410" s="31">
        <v>46001</v>
      </c>
      <c r="E410" s="32" t="s">
        <v>483</v>
      </c>
      <c r="F410" s="37" t="s">
        <v>688</v>
      </c>
      <c r="G410" s="33" t="s">
        <v>689</v>
      </c>
      <c r="H410" s="28"/>
      <c r="I410" s="28"/>
      <c r="J410" s="114"/>
      <c r="K410" s="51">
        <v>12881000</v>
      </c>
      <c r="L410" s="27"/>
      <c r="M410" s="48"/>
      <c r="N410" s="48"/>
      <c r="O410" s="48"/>
      <c r="P410" s="27"/>
      <c r="Q410" s="27"/>
      <c r="R410" s="48"/>
      <c r="S410" s="48"/>
      <c r="T410" s="48"/>
      <c r="U410" s="43">
        <f t="shared" si="100"/>
        <v>0</v>
      </c>
      <c r="V410" s="48"/>
      <c r="W410" s="48"/>
      <c r="X410" s="48"/>
      <c r="Y410" s="43">
        <f t="shared" si="101"/>
        <v>0</v>
      </c>
      <c r="Z410" s="51"/>
      <c r="AA410" s="48"/>
      <c r="AB410" s="48"/>
      <c r="AC410" s="43"/>
      <c r="AD410" s="48"/>
      <c r="AE410" s="48"/>
      <c r="AF410" s="51">
        <v>12881000</v>
      </c>
      <c r="AG410" s="43">
        <f t="shared" si="94"/>
        <v>12881000</v>
      </c>
      <c r="AH410" s="43">
        <f t="shared" si="95"/>
        <v>12881000</v>
      </c>
      <c r="AI410" s="59">
        <f t="shared" si="96"/>
        <v>1.86390768006367E-2</v>
      </c>
      <c r="AJ410" s="59">
        <f t="shared" si="97"/>
        <v>1.1841072006987874E-3</v>
      </c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</row>
    <row r="411" spans="1:106" customFormat="1" ht="24.95" customHeight="1" outlineLevel="1">
      <c r="A411" s="26">
        <v>38</v>
      </c>
      <c r="B411" s="26"/>
      <c r="C411" s="30" t="s">
        <v>1032</v>
      </c>
      <c r="D411" s="31">
        <v>46001</v>
      </c>
      <c r="E411" s="32" t="s">
        <v>492</v>
      </c>
      <c r="F411" s="37" t="s">
        <v>688</v>
      </c>
      <c r="G411" s="33" t="s">
        <v>689</v>
      </c>
      <c r="H411" s="28"/>
      <c r="I411" s="28"/>
      <c r="J411" s="114"/>
      <c r="K411" s="51">
        <v>15028000</v>
      </c>
      <c r="L411" s="27"/>
      <c r="M411" s="48"/>
      <c r="N411" s="48"/>
      <c r="O411" s="48"/>
      <c r="P411" s="27"/>
      <c r="Q411" s="27"/>
      <c r="R411" s="48"/>
      <c r="S411" s="48"/>
      <c r="T411" s="48"/>
      <c r="U411" s="43">
        <f t="shared" si="100"/>
        <v>0</v>
      </c>
      <c r="V411" s="48"/>
      <c r="W411" s="48"/>
      <c r="X411" s="48"/>
      <c r="Y411" s="43">
        <f t="shared" si="101"/>
        <v>0</v>
      </c>
      <c r="Z411" s="51"/>
      <c r="AA411" s="48"/>
      <c r="AB411" s="48"/>
      <c r="AC411" s="43"/>
      <c r="AD411" s="48"/>
      <c r="AE411" s="48"/>
      <c r="AF411" s="51">
        <v>15028000</v>
      </c>
      <c r="AG411" s="43">
        <f t="shared" si="94"/>
        <v>15028000</v>
      </c>
      <c r="AH411" s="43">
        <f t="shared" si="95"/>
        <v>15028000</v>
      </c>
      <c r="AI411" s="59">
        <f t="shared" si="96"/>
        <v>2.17458307709004E-2</v>
      </c>
      <c r="AJ411" s="59">
        <f t="shared" si="97"/>
        <v>1.3814737219238705E-3</v>
      </c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</row>
    <row r="412" spans="1:106" customFormat="1" ht="24.95" customHeight="1" outlineLevel="1">
      <c r="A412" s="26">
        <v>39</v>
      </c>
      <c r="B412" s="26"/>
      <c r="C412" s="30" t="s">
        <v>1033</v>
      </c>
      <c r="D412" s="31">
        <v>46001</v>
      </c>
      <c r="E412" s="32" t="s">
        <v>508</v>
      </c>
      <c r="F412" s="37" t="s">
        <v>688</v>
      </c>
      <c r="G412" s="33" t="s">
        <v>689</v>
      </c>
      <c r="H412" s="28"/>
      <c r="I412" s="28"/>
      <c r="J412" s="114"/>
      <c r="K412" s="51">
        <v>10800000</v>
      </c>
      <c r="L412" s="27"/>
      <c r="M412" s="48"/>
      <c r="N412" s="48"/>
      <c r="O412" s="48"/>
      <c r="P412" s="27"/>
      <c r="Q412" s="27"/>
      <c r="R412" s="48"/>
      <c r="S412" s="48"/>
      <c r="T412" s="48"/>
      <c r="U412" s="43">
        <f t="shared" si="100"/>
        <v>0</v>
      </c>
      <c r="V412" s="48"/>
      <c r="W412" s="48"/>
      <c r="X412" s="48"/>
      <c r="Y412" s="43">
        <f t="shared" si="101"/>
        <v>0</v>
      </c>
      <c r="Z412" s="51"/>
      <c r="AA412" s="48"/>
      <c r="AB412" s="48"/>
      <c r="AC412" s="43"/>
      <c r="AD412" s="48"/>
      <c r="AE412" s="48"/>
      <c r="AF412" s="51">
        <v>10800000</v>
      </c>
      <c r="AG412" s="43">
        <f t="shared" si="94"/>
        <v>10800000</v>
      </c>
      <c r="AH412" s="43">
        <f t="shared" si="95"/>
        <v>10800000</v>
      </c>
      <c r="AI412" s="59">
        <f t="shared" si="96"/>
        <v>1.5627826212784399E-2</v>
      </c>
      <c r="AJ412" s="59">
        <f t="shared" si="97"/>
        <v>9.9280783848667837E-4</v>
      </c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</row>
    <row r="413" spans="1:106" customFormat="1" ht="24.95" customHeight="1" outlineLevel="1">
      <c r="A413" s="26">
        <v>40</v>
      </c>
      <c r="B413" s="26"/>
      <c r="C413" s="30" t="s">
        <v>1034</v>
      </c>
      <c r="D413" s="31">
        <v>46001</v>
      </c>
      <c r="E413" s="32" t="s">
        <v>463</v>
      </c>
      <c r="F413" s="37" t="s">
        <v>688</v>
      </c>
      <c r="G413" s="33" t="s">
        <v>689</v>
      </c>
      <c r="H413" s="28"/>
      <c r="I413" s="28"/>
      <c r="J413" s="114"/>
      <c r="K413" s="51">
        <v>13764000</v>
      </c>
      <c r="L413" s="27"/>
      <c r="M413" s="48"/>
      <c r="N413" s="48"/>
      <c r="O413" s="48"/>
      <c r="P413" s="27"/>
      <c r="Q413" s="27"/>
      <c r="R413" s="48"/>
      <c r="S413" s="48"/>
      <c r="T413" s="48"/>
      <c r="U413" s="43">
        <f t="shared" si="100"/>
        <v>0</v>
      </c>
      <c r="V413" s="48"/>
      <c r="W413" s="48"/>
      <c r="X413" s="48"/>
      <c r="Y413" s="43">
        <f t="shared" si="101"/>
        <v>0</v>
      </c>
      <c r="Z413" s="51"/>
      <c r="AA413" s="48"/>
      <c r="AB413" s="48"/>
      <c r="AC413" s="43"/>
      <c r="AD413" s="48"/>
      <c r="AE413" s="48"/>
      <c r="AF413" s="51">
        <v>13764000</v>
      </c>
      <c r="AG413" s="43">
        <f t="shared" si="94"/>
        <v>13764000</v>
      </c>
      <c r="AH413" s="43">
        <f t="shared" si="95"/>
        <v>13764000</v>
      </c>
      <c r="AI413" s="59">
        <f t="shared" si="96"/>
        <v>1.9916796295626399E-2</v>
      </c>
      <c r="AJ413" s="59">
        <f t="shared" si="97"/>
        <v>1.2652784341602445E-3</v>
      </c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</row>
    <row r="414" spans="1:106" customFormat="1" ht="24.95" customHeight="1" outlineLevel="1">
      <c r="A414" s="26">
        <v>41</v>
      </c>
      <c r="B414" s="26"/>
      <c r="C414" s="30" t="s">
        <v>1035</v>
      </c>
      <c r="D414" s="31">
        <v>46006</v>
      </c>
      <c r="E414" s="32" t="s">
        <v>467</v>
      </c>
      <c r="F414" s="37" t="s">
        <v>688</v>
      </c>
      <c r="G414" s="33" t="s">
        <v>689</v>
      </c>
      <c r="H414" s="28"/>
      <c r="I414" s="28"/>
      <c r="J414" s="114"/>
      <c r="K414" s="51">
        <v>11500000</v>
      </c>
      <c r="L414" s="27"/>
      <c r="M414" s="48"/>
      <c r="N414" s="48"/>
      <c r="O414" s="48"/>
      <c r="P414" s="27"/>
      <c r="Q414" s="27"/>
      <c r="R414" s="48"/>
      <c r="S414" s="48"/>
      <c r="T414" s="48"/>
      <c r="U414" s="43">
        <f t="shared" si="100"/>
        <v>0</v>
      </c>
      <c r="V414" s="48"/>
      <c r="W414" s="48"/>
      <c r="X414" s="48"/>
      <c r="Y414" s="43">
        <f t="shared" si="101"/>
        <v>0</v>
      </c>
      <c r="Z414" s="51"/>
      <c r="AA414" s="48"/>
      <c r="AB414" s="48"/>
      <c r="AC414" s="43"/>
      <c r="AD414" s="48"/>
      <c r="AE414" s="48"/>
      <c r="AF414" s="51">
        <v>11500000</v>
      </c>
      <c r="AG414" s="43">
        <f t="shared" si="94"/>
        <v>11500000</v>
      </c>
      <c r="AH414" s="43">
        <f t="shared" si="95"/>
        <v>11500000</v>
      </c>
      <c r="AI414" s="59">
        <f t="shared" si="96"/>
        <v>1.66407408747242E-2</v>
      </c>
      <c r="AJ414" s="59">
        <f t="shared" si="97"/>
        <v>1.057156494684889E-3</v>
      </c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</row>
    <row r="415" spans="1:106" customFormat="1" ht="24.95" customHeight="1" outlineLevel="1">
      <c r="A415" s="26">
        <v>42</v>
      </c>
      <c r="B415" s="26"/>
      <c r="C415" s="30" t="s">
        <v>1036</v>
      </c>
      <c r="D415" s="31">
        <v>46006</v>
      </c>
      <c r="E415" s="32" t="s">
        <v>494</v>
      </c>
      <c r="F415" s="37" t="s">
        <v>688</v>
      </c>
      <c r="G415" s="33" t="s">
        <v>689</v>
      </c>
      <c r="H415" s="28"/>
      <c r="I415" s="28"/>
      <c r="J415" s="114"/>
      <c r="K415" s="51">
        <v>12881000</v>
      </c>
      <c r="L415" s="27"/>
      <c r="M415" s="48"/>
      <c r="N415" s="48"/>
      <c r="O415" s="48"/>
      <c r="P415" s="27"/>
      <c r="Q415" s="27"/>
      <c r="R415" s="48"/>
      <c r="S415" s="48"/>
      <c r="T415" s="48"/>
      <c r="U415" s="43">
        <f t="shared" si="100"/>
        <v>0</v>
      </c>
      <c r="V415" s="48"/>
      <c r="W415" s="48"/>
      <c r="X415" s="48"/>
      <c r="Y415" s="43">
        <f t="shared" si="101"/>
        <v>0</v>
      </c>
      <c r="Z415" s="51"/>
      <c r="AA415" s="48"/>
      <c r="AB415" s="48"/>
      <c r="AC415" s="43"/>
      <c r="AD415" s="48"/>
      <c r="AE415" s="48"/>
      <c r="AF415" s="51">
        <v>12881000</v>
      </c>
      <c r="AG415" s="43">
        <f t="shared" si="94"/>
        <v>12881000</v>
      </c>
      <c r="AH415" s="43">
        <f t="shared" si="95"/>
        <v>12881000</v>
      </c>
      <c r="AI415" s="59">
        <f t="shared" si="96"/>
        <v>1.86390768006367E-2</v>
      </c>
      <c r="AJ415" s="59">
        <f t="shared" si="97"/>
        <v>1.1841072006987874E-3</v>
      </c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</row>
    <row r="416" spans="1:106" customFormat="1" ht="24.95" customHeight="1" outlineLevel="1">
      <c r="A416" s="26">
        <v>43</v>
      </c>
      <c r="B416" s="26"/>
      <c r="C416" s="30" t="s">
        <v>1037</v>
      </c>
      <c r="D416" s="31">
        <v>46006</v>
      </c>
      <c r="E416" s="32" t="s">
        <v>506</v>
      </c>
      <c r="F416" s="37" t="s">
        <v>688</v>
      </c>
      <c r="G416" s="33" t="s">
        <v>689</v>
      </c>
      <c r="H416" s="28"/>
      <c r="I416" s="28"/>
      <c r="J416" s="114"/>
      <c r="K416" s="51">
        <v>12881000</v>
      </c>
      <c r="L416" s="27"/>
      <c r="M416" s="48"/>
      <c r="N416" s="48"/>
      <c r="O416" s="48"/>
      <c r="P416" s="27"/>
      <c r="Q416" s="27"/>
      <c r="R416" s="48"/>
      <c r="S416" s="48"/>
      <c r="T416" s="48"/>
      <c r="U416" s="43">
        <f t="shared" si="100"/>
        <v>0</v>
      </c>
      <c r="V416" s="48"/>
      <c r="W416" s="48"/>
      <c r="X416" s="48"/>
      <c r="Y416" s="43">
        <f t="shared" si="101"/>
        <v>0</v>
      </c>
      <c r="Z416" s="51"/>
      <c r="AA416" s="48"/>
      <c r="AB416" s="48"/>
      <c r="AC416" s="43"/>
      <c r="AD416" s="48"/>
      <c r="AE416" s="48"/>
      <c r="AF416" s="51">
        <v>12881000</v>
      </c>
      <c r="AG416" s="43">
        <f t="shared" si="94"/>
        <v>12881000</v>
      </c>
      <c r="AH416" s="43">
        <f t="shared" si="95"/>
        <v>12881000</v>
      </c>
      <c r="AI416" s="59">
        <f t="shared" si="96"/>
        <v>1.86390768006367E-2</v>
      </c>
      <c r="AJ416" s="59">
        <f t="shared" si="97"/>
        <v>1.1841072006987874E-3</v>
      </c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</row>
    <row r="417" spans="1:106" customFormat="1" ht="24.95" customHeight="1" outlineLevel="1">
      <c r="A417" s="26">
        <v>44</v>
      </c>
      <c r="B417" s="26"/>
      <c r="C417" s="30" t="s">
        <v>1038</v>
      </c>
      <c r="D417" s="31">
        <v>46006</v>
      </c>
      <c r="E417" s="32" t="s">
        <v>510</v>
      </c>
      <c r="F417" s="37" t="s">
        <v>688</v>
      </c>
      <c r="G417" s="33" t="s">
        <v>689</v>
      </c>
      <c r="H417" s="28"/>
      <c r="I417" s="28"/>
      <c r="J417" s="114"/>
      <c r="K417" s="51">
        <v>12881000</v>
      </c>
      <c r="L417" s="27"/>
      <c r="M417" s="48"/>
      <c r="N417" s="48"/>
      <c r="O417" s="48"/>
      <c r="P417" s="27"/>
      <c r="Q417" s="27"/>
      <c r="R417" s="48"/>
      <c r="S417" s="48"/>
      <c r="T417" s="48"/>
      <c r="U417" s="43">
        <f t="shared" si="100"/>
        <v>0</v>
      </c>
      <c r="V417" s="48"/>
      <c r="W417" s="48"/>
      <c r="X417" s="48"/>
      <c r="Y417" s="43">
        <f t="shared" si="101"/>
        <v>0</v>
      </c>
      <c r="Z417" s="51"/>
      <c r="AA417" s="48"/>
      <c r="AB417" s="48"/>
      <c r="AC417" s="43"/>
      <c r="AD417" s="48"/>
      <c r="AE417" s="48"/>
      <c r="AF417" s="51">
        <v>12881000</v>
      </c>
      <c r="AG417" s="43">
        <f t="shared" si="94"/>
        <v>12881000</v>
      </c>
      <c r="AH417" s="43">
        <f t="shared" si="95"/>
        <v>12881000</v>
      </c>
      <c r="AI417" s="59">
        <f t="shared" si="96"/>
        <v>1.86390768006367E-2</v>
      </c>
      <c r="AJ417" s="59">
        <f t="shared" si="97"/>
        <v>1.1841072006987874E-3</v>
      </c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</row>
    <row r="418" spans="1:106" customFormat="1" ht="24.95" customHeight="1" outlineLevel="1">
      <c r="A418" s="26">
        <v>45</v>
      </c>
      <c r="B418" s="26"/>
      <c r="C418" s="30" t="s">
        <v>1039</v>
      </c>
      <c r="D418" s="31">
        <v>45993</v>
      </c>
      <c r="E418" s="32" t="s">
        <v>471</v>
      </c>
      <c r="F418" s="37" t="s">
        <v>688</v>
      </c>
      <c r="G418" s="33" t="s">
        <v>689</v>
      </c>
      <c r="H418" s="28"/>
      <c r="I418" s="28"/>
      <c r="J418" s="114"/>
      <c r="K418" s="51">
        <v>11500000</v>
      </c>
      <c r="L418" s="27"/>
      <c r="M418" s="48"/>
      <c r="N418" s="48"/>
      <c r="O418" s="48"/>
      <c r="P418" s="27"/>
      <c r="Q418" s="27"/>
      <c r="R418" s="48"/>
      <c r="S418" s="48"/>
      <c r="T418" s="48"/>
      <c r="U418" s="43">
        <f t="shared" si="100"/>
        <v>0</v>
      </c>
      <c r="V418" s="48"/>
      <c r="W418" s="48"/>
      <c r="X418" s="48"/>
      <c r="Y418" s="43">
        <f t="shared" si="101"/>
        <v>0</v>
      </c>
      <c r="Z418" s="51"/>
      <c r="AA418" s="48"/>
      <c r="AB418" s="48"/>
      <c r="AC418" s="43"/>
      <c r="AD418" s="48"/>
      <c r="AE418" s="48"/>
      <c r="AF418" s="51">
        <v>11500000</v>
      </c>
      <c r="AG418" s="43">
        <f t="shared" si="94"/>
        <v>11500000</v>
      </c>
      <c r="AH418" s="43">
        <f t="shared" si="95"/>
        <v>11500000</v>
      </c>
      <c r="AI418" s="59">
        <f t="shared" si="96"/>
        <v>1.66407408747242E-2</v>
      </c>
      <c r="AJ418" s="59">
        <f t="shared" si="97"/>
        <v>1.057156494684889E-3</v>
      </c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</row>
    <row r="419" spans="1:106" customFormat="1" ht="24.95" customHeight="1" outlineLevel="1">
      <c r="A419" s="26">
        <v>46</v>
      </c>
      <c r="B419" s="26"/>
      <c r="C419" s="30" t="s">
        <v>1040</v>
      </c>
      <c r="D419" s="31">
        <v>45993</v>
      </c>
      <c r="E419" s="32" t="s">
        <v>469</v>
      </c>
      <c r="F419" s="37" t="s">
        <v>688</v>
      </c>
      <c r="G419" s="33" t="s">
        <v>689</v>
      </c>
      <c r="H419" s="28"/>
      <c r="I419" s="28"/>
      <c r="J419" s="114"/>
      <c r="K419" s="51">
        <v>12881000</v>
      </c>
      <c r="L419" s="27"/>
      <c r="M419" s="48"/>
      <c r="N419" s="48"/>
      <c r="O419" s="48"/>
      <c r="P419" s="27"/>
      <c r="Q419" s="27"/>
      <c r="R419" s="48"/>
      <c r="S419" s="48"/>
      <c r="T419" s="48"/>
      <c r="U419" s="43">
        <f t="shared" si="100"/>
        <v>0</v>
      </c>
      <c r="V419" s="48"/>
      <c r="W419" s="48"/>
      <c r="X419" s="48"/>
      <c r="Y419" s="43">
        <f t="shared" si="101"/>
        <v>0</v>
      </c>
      <c r="Z419" s="51"/>
      <c r="AA419" s="48"/>
      <c r="AB419" s="48"/>
      <c r="AC419" s="43"/>
      <c r="AD419" s="48"/>
      <c r="AE419" s="48"/>
      <c r="AF419" s="51">
        <v>12881000</v>
      </c>
      <c r="AG419" s="43">
        <f t="shared" si="94"/>
        <v>12881000</v>
      </c>
      <c r="AH419" s="43">
        <f t="shared" si="95"/>
        <v>12881000</v>
      </c>
      <c r="AI419" s="59">
        <f t="shared" si="96"/>
        <v>1.86390768006367E-2</v>
      </c>
      <c r="AJ419" s="59">
        <f t="shared" si="97"/>
        <v>1.1841072006987874E-3</v>
      </c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</row>
    <row r="420" spans="1:106" customFormat="1" ht="24.95" customHeight="1" outlineLevel="1">
      <c r="A420" s="26">
        <v>47</v>
      </c>
      <c r="B420" s="26"/>
      <c r="C420" s="30" t="s">
        <v>1041</v>
      </c>
      <c r="D420" s="31">
        <v>45993</v>
      </c>
      <c r="E420" s="32" t="s">
        <v>498</v>
      </c>
      <c r="F420" s="37" t="s">
        <v>688</v>
      </c>
      <c r="G420" s="33" t="s">
        <v>689</v>
      </c>
      <c r="H420" s="28"/>
      <c r="I420" s="28"/>
      <c r="J420" s="114"/>
      <c r="K420" s="51">
        <v>12881000</v>
      </c>
      <c r="L420" s="27"/>
      <c r="M420" s="48"/>
      <c r="N420" s="48"/>
      <c r="O420" s="48"/>
      <c r="P420" s="27"/>
      <c r="Q420" s="27"/>
      <c r="R420" s="48"/>
      <c r="S420" s="48"/>
      <c r="T420" s="48"/>
      <c r="U420" s="43">
        <f t="shared" si="100"/>
        <v>0</v>
      </c>
      <c r="V420" s="48"/>
      <c r="W420" s="48"/>
      <c r="X420" s="48"/>
      <c r="Y420" s="43">
        <f t="shared" si="101"/>
        <v>0</v>
      </c>
      <c r="Z420" s="51"/>
      <c r="AA420" s="48"/>
      <c r="AB420" s="48"/>
      <c r="AC420" s="43"/>
      <c r="AD420" s="48"/>
      <c r="AE420" s="48"/>
      <c r="AF420" s="51">
        <v>12881000</v>
      </c>
      <c r="AG420" s="43">
        <f t="shared" si="94"/>
        <v>12881000</v>
      </c>
      <c r="AH420" s="43">
        <f t="shared" si="95"/>
        <v>12881000</v>
      </c>
      <c r="AI420" s="59">
        <f t="shared" si="96"/>
        <v>1.86390768006367E-2</v>
      </c>
      <c r="AJ420" s="59">
        <f t="shared" si="97"/>
        <v>1.1841072006987874E-3</v>
      </c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</row>
    <row r="421" spans="1:106" customFormat="1" ht="24.95" customHeight="1" outlineLevel="1">
      <c r="A421" s="26">
        <v>48</v>
      </c>
      <c r="B421" s="26"/>
      <c r="C421" s="30" t="s">
        <v>1042</v>
      </c>
      <c r="D421" s="31">
        <v>45993</v>
      </c>
      <c r="E421" s="32" t="s">
        <v>489</v>
      </c>
      <c r="F421" s="37" t="s">
        <v>688</v>
      </c>
      <c r="G421" s="33" t="s">
        <v>689</v>
      </c>
      <c r="H421" s="28"/>
      <c r="I421" s="28"/>
      <c r="J421" s="114"/>
      <c r="K421" s="51">
        <v>11500000</v>
      </c>
      <c r="L421" s="27"/>
      <c r="M421" s="48"/>
      <c r="N421" s="48"/>
      <c r="O421" s="48"/>
      <c r="P421" s="27"/>
      <c r="Q421" s="27"/>
      <c r="R421" s="48"/>
      <c r="S421" s="48"/>
      <c r="T421" s="48"/>
      <c r="U421" s="43">
        <f t="shared" si="100"/>
        <v>0</v>
      </c>
      <c r="V421" s="48"/>
      <c r="W421" s="48"/>
      <c r="X421" s="48"/>
      <c r="Y421" s="43">
        <f t="shared" si="101"/>
        <v>0</v>
      </c>
      <c r="Z421" s="51"/>
      <c r="AA421" s="48"/>
      <c r="AB421" s="48"/>
      <c r="AC421" s="43"/>
      <c r="AD421" s="48"/>
      <c r="AE421" s="48"/>
      <c r="AF421" s="51">
        <v>11500000</v>
      </c>
      <c r="AG421" s="43">
        <f t="shared" si="94"/>
        <v>11500000</v>
      </c>
      <c r="AH421" s="43">
        <f t="shared" si="95"/>
        <v>11500000</v>
      </c>
      <c r="AI421" s="59">
        <f t="shared" si="96"/>
        <v>1.66407408747242E-2</v>
      </c>
      <c r="AJ421" s="59">
        <f t="shared" si="97"/>
        <v>1.057156494684889E-3</v>
      </c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</row>
    <row r="422" spans="1:106" customFormat="1" ht="24.95" customHeight="1" outlineLevel="1">
      <c r="A422" s="26">
        <v>49</v>
      </c>
      <c r="B422" s="26"/>
      <c r="C422" s="30" t="s">
        <v>1043</v>
      </c>
      <c r="D422" s="31">
        <v>45993</v>
      </c>
      <c r="E422" s="32" t="s">
        <v>491</v>
      </c>
      <c r="F422" s="37" t="s">
        <v>688</v>
      </c>
      <c r="G422" s="33" t="s">
        <v>689</v>
      </c>
      <c r="H422" s="28"/>
      <c r="I422" s="28"/>
      <c r="J422" s="114"/>
      <c r="K422" s="51">
        <v>15028000</v>
      </c>
      <c r="L422" s="27"/>
      <c r="M422" s="48"/>
      <c r="N422" s="48"/>
      <c r="O422" s="48"/>
      <c r="P422" s="27"/>
      <c r="Q422" s="27"/>
      <c r="R422" s="48"/>
      <c r="S422" s="48"/>
      <c r="T422" s="48"/>
      <c r="U422" s="43">
        <f t="shared" si="100"/>
        <v>0</v>
      </c>
      <c r="V422" s="48"/>
      <c r="W422" s="48"/>
      <c r="X422" s="48"/>
      <c r="Y422" s="43">
        <f t="shared" si="101"/>
        <v>0</v>
      </c>
      <c r="Z422" s="51"/>
      <c r="AA422" s="48"/>
      <c r="AB422" s="48"/>
      <c r="AC422" s="43"/>
      <c r="AD422" s="48"/>
      <c r="AE422" s="48"/>
      <c r="AF422" s="51">
        <v>15028000</v>
      </c>
      <c r="AG422" s="43">
        <f t="shared" si="94"/>
        <v>15028000</v>
      </c>
      <c r="AH422" s="43">
        <f t="shared" si="95"/>
        <v>15028000</v>
      </c>
      <c r="AI422" s="59">
        <f t="shared" si="96"/>
        <v>2.17458307709004E-2</v>
      </c>
      <c r="AJ422" s="59">
        <f t="shared" si="97"/>
        <v>1.3814737219238705E-3</v>
      </c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</row>
    <row r="423" spans="1:106" customFormat="1" ht="24.95" customHeight="1" outlineLevel="1">
      <c r="A423" s="26">
        <v>50</v>
      </c>
      <c r="B423" s="26"/>
      <c r="C423" s="30" t="s">
        <v>1044</v>
      </c>
      <c r="D423" s="31">
        <v>45993</v>
      </c>
      <c r="E423" s="32" t="s">
        <v>502</v>
      </c>
      <c r="F423" s="37" t="s">
        <v>688</v>
      </c>
      <c r="G423" s="33" t="s">
        <v>689</v>
      </c>
      <c r="H423" s="28"/>
      <c r="I423" s="28"/>
      <c r="J423" s="114"/>
      <c r="K423" s="51">
        <v>13234000</v>
      </c>
      <c r="L423" s="27"/>
      <c r="M423" s="48"/>
      <c r="N423" s="48"/>
      <c r="O423" s="48"/>
      <c r="P423" s="27"/>
      <c r="Q423" s="27"/>
      <c r="R423" s="48"/>
      <c r="S423" s="48"/>
      <c r="T423" s="48"/>
      <c r="U423" s="43">
        <f t="shared" si="100"/>
        <v>0</v>
      </c>
      <c r="V423" s="48"/>
      <c r="W423" s="48"/>
      <c r="X423" s="48"/>
      <c r="Y423" s="43">
        <f t="shared" si="101"/>
        <v>0</v>
      </c>
      <c r="Z423" s="51"/>
      <c r="AA423" s="48"/>
      <c r="AB423" s="48"/>
      <c r="AC423" s="43"/>
      <c r="AD423" s="48"/>
      <c r="AE423" s="48"/>
      <c r="AF423" s="51">
        <v>13234000</v>
      </c>
      <c r="AG423" s="43">
        <f t="shared" si="94"/>
        <v>13234000</v>
      </c>
      <c r="AH423" s="43">
        <f t="shared" si="95"/>
        <v>13234000</v>
      </c>
      <c r="AI423" s="59">
        <f t="shared" si="96"/>
        <v>1.9149875194443399E-2</v>
      </c>
      <c r="AJ423" s="59">
        <f t="shared" si="97"/>
        <v>1.216557308753028E-3</v>
      </c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</row>
    <row r="424" spans="1:106" customFormat="1" ht="24.95" customHeight="1" outlineLevel="1">
      <c r="A424" s="26">
        <v>51</v>
      </c>
      <c r="B424" s="26"/>
      <c r="C424" s="30" t="s">
        <v>1045</v>
      </c>
      <c r="D424" s="31">
        <v>45993</v>
      </c>
      <c r="E424" s="32" t="s">
        <v>473</v>
      </c>
      <c r="F424" s="37" t="s">
        <v>688</v>
      </c>
      <c r="G424" s="33" t="s">
        <v>689</v>
      </c>
      <c r="H424" s="28"/>
      <c r="I424" s="28"/>
      <c r="J424" s="114"/>
      <c r="K424" s="51">
        <v>13278000</v>
      </c>
      <c r="L424" s="27"/>
      <c r="M424" s="48"/>
      <c r="N424" s="48"/>
      <c r="O424" s="48"/>
      <c r="P424" s="27"/>
      <c r="Q424" s="27"/>
      <c r="R424" s="48"/>
      <c r="S424" s="48"/>
      <c r="T424" s="48"/>
      <c r="U424" s="43">
        <f t="shared" si="100"/>
        <v>0</v>
      </c>
      <c r="V424" s="48"/>
      <c r="W424" s="48"/>
      <c r="X424" s="48"/>
      <c r="Y424" s="43">
        <f t="shared" si="101"/>
        <v>0</v>
      </c>
      <c r="Z424" s="51"/>
      <c r="AA424" s="48"/>
      <c r="AB424" s="48"/>
      <c r="AC424" s="43"/>
      <c r="AD424" s="48"/>
      <c r="AE424" s="48"/>
      <c r="AF424" s="51">
        <v>13278000</v>
      </c>
      <c r="AG424" s="43">
        <f t="shared" si="94"/>
        <v>13278000</v>
      </c>
      <c r="AH424" s="43">
        <f t="shared" si="95"/>
        <v>13278000</v>
      </c>
      <c r="AI424" s="59">
        <f t="shared" si="96"/>
        <v>1.9213544116051098E-2</v>
      </c>
      <c r="AJ424" s="59">
        <f t="shared" si="97"/>
        <v>1.220602081428344E-3</v>
      </c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</row>
    <row r="425" spans="1:106" customFormat="1" ht="24.95" customHeight="1" outlineLevel="1">
      <c r="A425" s="26">
        <v>52</v>
      </c>
      <c r="B425" s="26"/>
      <c r="C425" s="30" t="s">
        <v>1046</v>
      </c>
      <c r="D425" s="31">
        <v>45993</v>
      </c>
      <c r="E425" s="32" t="s">
        <v>500</v>
      </c>
      <c r="F425" s="37" t="s">
        <v>688</v>
      </c>
      <c r="G425" s="33" t="s">
        <v>689</v>
      </c>
      <c r="H425" s="28"/>
      <c r="I425" s="28"/>
      <c r="J425" s="114"/>
      <c r="K425" s="51">
        <v>12100000</v>
      </c>
      <c r="L425" s="27"/>
      <c r="M425" s="48"/>
      <c r="N425" s="48"/>
      <c r="O425" s="48"/>
      <c r="P425" s="27"/>
      <c r="Q425" s="27"/>
      <c r="R425" s="48"/>
      <c r="S425" s="48"/>
      <c r="T425" s="48"/>
      <c r="U425" s="43">
        <f t="shared" si="100"/>
        <v>0</v>
      </c>
      <c r="V425" s="48"/>
      <c r="W425" s="48"/>
      <c r="X425" s="48"/>
      <c r="Y425" s="43">
        <f t="shared" si="101"/>
        <v>0</v>
      </c>
      <c r="Z425" s="51"/>
      <c r="AA425" s="48"/>
      <c r="AB425" s="48"/>
      <c r="AC425" s="43"/>
      <c r="AD425" s="48"/>
      <c r="AE425" s="48"/>
      <c r="AF425" s="51">
        <v>12100000</v>
      </c>
      <c r="AG425" s="43">
        <f t="shared" si="94"/>
        <v>12100000</v>
      </c>
      <c r="AH425" s="43">
        <f t="shared" si="95"/>
        <v>12100000</v>
      </c>
      <c r="AI425" s="59">
        <f t="shared" si="96"/>
        <v>1.7508953442101099E-2</v>
      </c>
      <c r="AJ425" s="59">
        <f t="shared" si="97"/>
        <v>1.1123124857119267E-3</v>
      </c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</row>
    <row r="426" spans="1:106" s="19" customFormat="1" ht="24.95" customHeight="1">
      <c r="A426" s="117" t="s">
        <v>67</v>
      </c>
      <c r="B426" s="117"/>
      <c r="C426" s="117"/>
      <c r="D426" s="117"/>
      <c r="E426" s="117"/>
      <c r="F426" s="117"/>
      <c r="G426" s="117"/>
      <c r="H426" s="117"/>
      <c r="I426" s="117"/>
      <c r="J426" s="49">
        <f>+J373</f>
        <v>691075000</v>
      </c>
      <c r="K426" s="49">
        <f>SUM(K374:K425)</f>
        <v>691075000</v>
      </c>
      <c r="L426" s="29"/>
      <c r="M426" s="49">
        <f>SUM(M374:M375)</f>
        <v>0</v>
      </c>
      <c r="N426" s="49">
        <f>SUM(N374:N375)</f>
        <v>0</v>
      </c>
      <c r="O426" s="49">
        <f>SUM(O374:O375)</f>
        <v>0</v>
      </c>
      <c r="P426" s="50"/>
      <c r="Q426" s="56"/>
      <c r="R426" s="49">
        <f t="shared" ref="R426:AC426" si="102">SUM(R374:R375)</f>
        <v>0</v>
      </c>
      <c r="S426" s="49">
        <f t="shared" si="102"/>
        <v>0</v>
      </c>
      <c r="T426" s="49">
        <f t="shared" si="102"/>
        <v>0</v>
      </c>
      <c r="U426" s="49">
        <f t="shared" si="102"/>
        <v>0</v>
      </c>
      <c r="V426" s="49">
        <f t="shared" si="102"/>
        <v>0</v>
      </c>
      <c r="W426" s="49">
        <f t="shared" si="102"/>
        <v>0</v>
      </c>
      <c r="X426" s="49">
        <f t="shared" si="102"/>
        <v>0</v>
      </c>
      <c r="Y426" s="49">
        <f t="shared" si="102"/>
        <v>0</v>
      </c>
      <c r="Z426" s="49">
        <f t="shared" si="102"/>
        <v>24522000</v>
      </c>
      <c r="AA426" s="49">
        <f t="shared" si="102"/>
        <v>0</v>
      </c>
      <c r="AB426" s="49">
        <f t="shared" si="102"/>
        <v>0</v>
      </c>
      <c r="AC426" s="49">
        <f t="shared" si="102"/>
        <v>24522000</v>
      </c>
      <c r="AD426" s="49">
        <f>SUM(AD374:AD425)</f>
        <v>0</v>
      </c>
      <c r="AE426" s="49">
        <f t="shared" ref="AE426:AF426" si="103">SUM(AE374:AE425)</f>
        <v>0</v>
      </c>
      <c r="AF426" s="49">
        <f t="shared" si="103"/>
        <v>666553000</v>
      </c>
      <c r="AG426" s="49">
        <f>SUM(AG374:AG425)</f>
        <v>666553000</v>
      </c>
      <c r="AH426" s="49">
        <f>SUM(AH374:AH425)</f>
        <v>691075000</v>
      </c>
      <c r="AI426" s="61">
        <f>IF(ISERROR(AH426/J426),0,AH426/J426)</f>
        <v>1</v>
      </c>
      <c r="AJ426" s="61">
        <f>IF(ISERROR(AH426/$AH$625),0,AH426/$AH$625)</f>
        <v>6.3528210831683446E-2</v>
      </c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</row>
    <row r="427" spans="1:106" ht="24.95" customHeight="1">
      <c r="A427" s="118" t="s">
        <v>68</v>
      </c>
      <c r="B427" s="118"/>
      <c r="C427" s="118"/>
      <c r="D427" s="118"/>
      <c r="E427" s="118"/>
      <c r="F427" s="23"/>
      <c r="G427" s="24"/>
      <c r="H427" s="25"/>
      <c r="I427" s="25"/>
      <c r="J427" s="113">
        <v>173154000</v>
      </c>
      <c r="K427" s="43"/>
      <c r="L427" s="44"/>
      <c r="M427" s="45"/>
      <c r="N427" s="45"/>
      <c r="O427" s="45"/>
      <c r="P427" s="24"/>
      <c r="Q427" s="55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43"/>
      <c r="AI427" s="57"/>
      <c r="AJ427" s="58"/>
    </row>
    <row r="428" spans="1:106" ht="24.95" customHeight="1" outlineLevel="1">
      <c r="A428" s="26">
        <v>1</v>
      </c>
      <c r="B428" s="41"/>
      <c r="C428" s="41" t="s">
        <v>804</v>
      </c>
      <c r="D428" s="34">
        <v>45915</v>
      </c>
      <c r="E428" s="42" t="s">
        <v>1047</v>
      </c>
      <c r="F428" s="37" t="s">
        <v>688</v>
      </c>
      <c r="G428" s="33" t="s">
        <v>689</v>
      </c>
      <c r="H428" s="40"/>
      <c r="I428" s="40"/>
      <c r="J428" s="114"/>
      <c r="K428" s="51">
        <v>9893000</v>
      </c>
      <c r="L428" s="40"/>
      <c r="M428" s="54"/>
      <c r="N428" s="54"/>
      <c r="O428" s="24"/>
      <c r="P428" s="24"/>
      <c r="Q428" s="24"/>
      <c r="R428" s="9"/>
      <c r="S428" s="9"/>
      <c r="T428" s="9"/>
      <c r="U428" s="43">
        <f t="shared" ref="U428:U433" si="104">SUM(R428:T428)</f>
        <v>0</v>
      </c>
      <c r="V428" s="48"/>
      <c r="W428" s="48"/>
      <c r="X428" s="48"/>
      <c r="Y428" s="43">
        <f t="shared" ref="Y428:Y433" si="105">SUM(V428:X428)</f>
        <v>0</v>
      </c>
      <c r="Z428" s="48"/>
      <c r="AA428" s="48"/>
      <c r="AB428" s="48"/>
      <c r="AC428" s="43">
        <f>SUM(Z428:AB428)</f>
        <v>0</v>
      </c>
      <c r="AD428" s="51">
        <v>9893000</v>
      </c>
      <c r="AE428" s="48"/>
      <c r="AF428" s="48"/>
      <c r="AG428" s="43">
        <f t="shared" ref="AG428:AG439" si="106">SUM(AD428:AF428)</f>
        <v>9893000</v>
      </c>
      <c r="AH428" s="43">
        <f t="shared" ref="AH428:AH439" si="107">SUM(U428,Y428,AC428,AG428)</f>
        <v>9893000</v>
      </c>
      <c r="AI428" s="59">
        <f t="shared" ref="AI428:AI439" si="108">IF(ISERROR(AH428/$J$427),0,AH428/$J$427)</f>
        <v>5.7134111831086798E-2</v>
      </c>
      <c r="AJ428" s="59">
        <f t="shared" ref="AJ428:AJ439" si="109">IF(ISERROR(AH428/$AH$625),"-",AH428/$AH$625)</f>
        <v>9.0943036538413975E-4</v>
      </c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</row>
    <row r="429" spans="1:106" ht="24.95" customHeight="1" outlineLevel="1">
      <c r="A429" s="26">
        <v>2</v>
      </c>
      <c r="B429" s="41"/>
      <c r="C429" s="41" t="s">
        <v>1048</v>
      </c>
      <c r="D429" s="34">
        <v>45915</v>
      </c>
      <c r="E429" s="42" t="s">
        <v>1049</v>
      </c>
      <c r="F429" s="37" t="s">
        <v>688</v>
      </c>
      <c r="G429" s="33" t="s">
        <v>689</v>
      </c>
      <c r="H429" s="40"/>
      <c r="I429" s="40"/>
      <c r="J429" s="114"/>
      <c r="K429" s="51">
        <v>14160000</v>
      </c>
      <c r="L429" s="40"/>
      <c r="M429" s="54"/>
      <c r="N429" s="54"/>
      <c r="O429" s="24"/>
      <c r="P429" s="24"/>
      <c r="Q429" s="24"/>
      <c r="R429" s="9"/>
      <c r="S429" s="9"/>
      <c r="T429" s="9"/>
      <c r="U429" s="43">
        <f t="shared" si="104"/>
        <v>0</v>
      </c>
      <c r="V429" s="48"/>
      <c r="W429" s="48"/>
      <c r="X429" s="48"/>
      <c r="Y429" s="43">
        <f t="shared" si="105"/>
        <v>0</v>
      </c>
      <c r="Z429" s="48"/>
      <c r="AA429" s="48"/>
      <c r="AB429" s="48"/>
      <c r="AC429" s="43">
        <f t="shared" ref="AC429:AC439" si="110">SUM(Z429:AB429)</f>
        <v>0</v>
      </c>
      <c r="AD429" s="48">
        <v>14160000</v>
      </c>
      <c r="AE429" s="48"/>
      <c r="AF429" s="48"/>
      <c r="AG429" s="43">
        <f t="shared" si="106"/>
        <v>14160000</v>
      </c>
      <c r="AH429" s="43">
        <f t="shared" si="107"/>
        <v>14160000</v>
      </c>
      <c r="AI429" s="59">
        <f t="shared" si="108"/>
        <v>8.1776915347032103E-2</v>
      </c>
      <c r="AJ429" s="59">
        <f t="shared" si="109"/>
        <v>1.3016813882380895E-3</v>
      </c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</row>
    <row r="430" spans="1:106" ht="24.95" customHeight="1" outlineLevel="1">
      <c r="A430" s="26">
        <v>3</v>
      </c>
      <c r="B430" s="41"/>
      <c r="C430" s="41" t="s">
        <v>817</v>
      </c>
      <c r="D430" s="34">
        <v>45915</v>
      </c>
      <c r="E430" s="42" t="s">
        <v>1050</v>
      </c>
      <c r="F430" s="37" t="s">
        <v>688</v>
      </c>
      <c r="G430" s="33" t="s">
        <v>689</v>
      </c>
      <c r="H430" s="40"/>
      <c r="I430" s="40"/>
      <c r="J430" s="114"/>
      <c r="K430" s="51">
        <v>14022000</v>
      </c>
      <c r="L430" s="40"/>
      <c r="M430" s="54"/>
      <c r="N430" s="54"/>
      <c r="O430" s="24"/>
      <c r="P430" s="24"/>
      <c r="Q430" s="24"/>
      <c r="R430" s="9"/>
      <c r="S430" s="9"/>
      <c r="T430" s="9"/>
      <c r="U430" s="43">
        <f t="shared" si="104"/>
        <v>0</v>
      </c>
      <c r="V430" s="48"/>
      <c r="W430" s="48"/>
      <c r="X430" s="48"/>
      <c r="Y430" s="43">
        <f t="shared" si="105"/>
        <v>0</v>
      </c>
      <c r="Z430" s="48"/>
      <c r="AA430" s="48"/>
      <c r="AB430" s="48"/>
      <c r="AC430" s="43">
        <f t="shared" si="110"/>
        <v>0</v>
      </c>
      <c r="AD430" s="51">
        <v>14022000</v>
      </c>
      <c r="AE430" s="48"/>
      <c r="AF430" s="48"/>
      <c r="AG430" s="43">
        <f t="shared" si="106"/>
        <v>14022000</v>
      </c>
      <c r="AH430" s="43">
        <f t="shared" si="107"/>
        <v>14022000</v>
      </c>
      <c r="AI430" s="59">
        <f t="shared" si="108"/>
        <v>8.0979936934751695E-2</v>
      </c>
      <c r="AJ430" s="59">
        <f t="shared" si="109"/>
        <v>1.2889955103018707E-3</v>
      </c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</row>
    <row r="431" spans="1:106" ht="24.95" customHeight="1" outlineLevel="1">
      <c r="A431" s="26">
        <v>4</v>
      </c>
      <c r="B431" s="41"/>
      <c r="C431" s="41" t="s">
        <v>1051</v>
      </c>
      <c r="D431" s="34">
        <v>45915</v>
      </c>
      <c r="E431" s="42" t="s">
        <v>1052</v>
      </c>
      <c r="F431" s="37" t="s">
        <v>688</v>
      </c>
      <c r="G431" s="33" t="s">
        <v>689</v>
      </c>
      <c r="H431" s="40"/>
      <c r="I431" s="40"/>
      <c r="J431" s="114"/>
      <c r="K431" s="51">
        <v>9893000</v>
      </c>
      <c r="L431" s="40"/>
      <c r="M431" s="54"/>
      <c r="N431" s="54"/>
      <c r="O431" s="24"/>
      <c r="P431" s="24"/>
      <c r="Q431" s="24"/>
      <c r="R431" s="9"/>
      <c r="S431" s="9"/>
      <c r="T431" s="9"/>
      <c r="U431" s="43">
        <f t="shared" si="104"/>
        <v>0</v>
      </c>
      <c r="V431" s="48"/>
      <c r="W431" s="48"/>
      <c r="X431" s="48"/>
      <c r="Y431" s="43">
        <f t="shared" si="105"/>
        <v>0</v>
      </c>
      <c r="Z431" s="48"/>
      <c r="AA431" s="48"/>
      <c r="AB431" s="48"/>
      <c r="AC431" s="43">
        <f t="shared" si="110"/>
        <v>0</v>
      </c>
      <c r="AD431" s="48"/>
      <c r="AE431" s="51">
        <v>9893000</v>
      </c>
      <c r="AF431" s="48"/>
      <c r="AG431" s="43">
        <f t="shared" si="106"/>
        <v>9893000</v>
      </c>
      <c r="AH431" s="43">
        <f t="shared" si="107"/>
        <v>9893000</v>
      </c>
      <c r="AI431" s="59">
        <f t="shared" si="108"/>
        <v>5.7134111831086798E-2</v>
      </c>
      <c r="AJ431" s="59">
        <f t="shared" si="109"/>
        <v>9.0943036538413975E-4</v>
      </c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</row>
    <row r="432" spans="1:106" ht="24.95" customHeight="1" outlineLevel="1">
      <c r="A432" s="26">
        <v>5</v>
      </c>
      <c r="B432" s="41"/>
      <c r="C432" s="41" t="s">
        <v>1053</v>
      </c>
      <c r="D432" s="34">
        <v>45915</v>
      </c>
      <c r="E432" s="42" t="s">
        <v>1054</v>
      </c>
      <c r="F432" s="37" t="s">
        <v>688</v>
      </c>
      <c r="G432" s="33" t="s">
        <v>689</v>
      </c>
      <c r="H432" s="40"/>
      <c r="I432" s="40"/>
      <c r="J432" s="114"/>
      <c r="K432" s="51">
        <v>13850000</v>
      </c>
      <c r="L432" s="40"/>
      <c r="M432" s="54"/>
      <c r="N432" s="54"/>
      <c r="O432" s="24"/>
      <c r="P432" s="24"/>
      <c r="Q432" s="24"/>
      <c r="R432" s="9"/>
      <c r="S432" s="9"/>
      <c r="T432" s="9"/>
      <c r="U432" s="43">
        <f t="shared" si="104"/>
        <v>0</v>
      </c>
      <c r="V432" s="48"/>
      <c r="W432" s="48"/>
      <c r="X432" s="48"/>
      <c r="Y432" s="43">
        <f t="shared" si="105"/>
        <v>0</v>
      </c>
      <c r="Z432" s="48"/>
      <c r="AA432" s="48"/>
      <c r="AB432" s="48"/>
      <c r="AC432" s="43">
        <f t="shared" si="110"/>
        <v>0</v>
      </c>
      <c r="AD432" s="51">
        <v>13850000</v>
      </c>
      <c r="AE432" s="48"/>
      <c r="AF432" s="48"/>
      <c r="AG432" s="43">
        <f t="shared" si="106"/>
        <v>13850000</v>
      </c>
      <c r="AH432" s="43">
        <f t="shared" si="107"/>
        <v>13850000</v>
      </c>
      <c r="AI432" s="59">
        <f t="shared" si="108"/>
        <v>7.9986601522344297E-2</v>
      </c>
      <c r="AJ432" s="59">
        <f t="shared" si="109"/>
        <v>1.2731841262074532E-3</v>
      </c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</row>
    <row r="433" spans="1:106" ht="24.95" customHeight="1" outlineLevel="1">
      <c r="A433" s="26">
        <v>6</v>
      </c>
      <c r="B433" s="41"/>
      <c r="C433" s="41" t="s">
        <v>1055</v>
      </c>
      <c r="D433" s="34">
        <v>45915</v>
      </c>
      <c r="E433" s="42" t="s">
        <v>1056</v>
      </c>
      <c r="F433" s="37" t="s">
        <v>688</v>
      </c>
      <c r="G433" s="33" t="s">
        <v>689</v>
      </c>
      <c r="H433" s="40"/>
      <c r="I433" s="40"/>
      <c r="J433" s="114"/>
      <c r="K433" s="51">
        <v>9893000</v>
      </c>
      <c r="L433" s="40"/>
      <c r="M433" s="54"/>
      <c r="N433" s="54"/>
      <c r="O433" s="24"/>
      <c r="P433" s="24"/>
      <c r="Q433" s="24"/>
      <c r="R433" s="9"/>
      <c r="S433" s="9"/>
      <c r="T433" s="9"/>
      <c r="U433" s="43">
        <f t="shared" si="104"/>
        <v>0</v>
      </c>
      <c r="V433" s="48"/>
      <c r="W433" s="48"/>
      <c r="X433" s="48"/>
      <c r="Y433" s="43">
        <f t="shared" si="105"/>
        <v>0</v>
      </c>
      <c r="Z433" s="48"/>
      <c r="AA433" s="48"/>
      <c r="AB433" s="48"/>
      <c r="AC433" s="43">
        <f t="shared" si="110"/>
        <v>0</v>
      </c>
      <c r="AD433" s="48"/>
      <c r="AE433" s="48"/>
      <c r="AF433" s="51">
        <v>9893000</v>
      </c>
      <c r="AG433" s="43">
        <f t="shared" si="106"/>
        <v>9893000</v>
      </c>
      <c r="AH433" s="43">
        <f t="shared" si="107"/>
        <v>9893000</v>
      </c>
      <c r="AI433" s="59">
        <f t="shared" si="108"/>
        <v>5.7134111831086798E-2</v>
      </c>
      <c r="AJ433" s="59">
        <f t="shared" si="109"/>
        <v>9.0943036538413975E-4</v>
      </c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</row>
    <row r="434" spans="1:106" customFormat="1" ht="24.95" customHeight="1" outlineLevel="1">
      <c r="A434" s="26">
        <v>7</v>
      </c>
      <c r="B434" s="41"/>
      <c r="C434" s="41" t="s">
        <v>1057</v>
      </c>
      <c r="D434" s="34">
        <v>45986</v>
      </c>
      <c r="E434" s="42" t="s">
        <v>1058</v>
      </c>
      <c r="F434" s="37" t="s">
        <v>688</v>
      </c>
      <c r="G434" s="33" t="s">
        <v>689</v>
      </c>
      <c r="H434" s="40"/>
      <c r="I434" s="40"/>
      <c r="J434" s="114"/>
      <c r="K434" s="51">
        <v>10600000</v>
      </c>
      <c r="L434" s="40"/>
      <c r="M434" s="54"/>
      <c r="N434" s="54"/>
      <c r="O434" s="24"/>
      <c r="P434" s="24"/>
      <c r="Q434" s="24"/>
      <c r="R434" s="9"/>
      <c r="S434" s="9"/>
      <c r="T434" s="9"/>
      <c r="U434" s="43">
        <f t="shared" ref="U434:U439" si="111">SUM(R434:T434)</f>
        <v>0</v>
      </c>
      <c r="V434" s="48"/>
      <c r="W434" s="48"/>
      <c r="X434" s="48"/>
      <c r="Y434" s="43">
        <f t="shared" ref="Y434:Y439" si="112">SUM(V434:X434)</f>
        <v>0</v>
      </c>
      <c r="Z434" s="48"/>
      <c r="AA434" s="48"/>
      <c r="AB434" s="48"/>
      <c r="AC434" s="43">
        <f t="shared" si="110"/>
        <v>0</v>
      </c>
      <c r="AD434" s="48"/>
      <c r="AE434" s="48"/>
      <c r="AF434" s="51">
        <v>10600000</v>
      </c>
      <c r="AG434" s="43">
        <f t="shared" si="106"/>
        <v>10600000</v>
      </c>
      <c r="AH434" s="43">
        <f t="shared" si="107"/>
        <v>10600000</v>
      </c>
      <c r="AI434" s="59">
        <f t="shared" si="108"/>
        <v>6.1217182392552298E-2</v>
      </c>
      <c r="AJ434" s="59">
        <f t="shared" si="109"/>
        <v>9.7442250814433245E-4</v>
      </c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</row>
    <row r="435" spans="1:106" customFormat="1" ht="24.95" customHeight="1" outlineLevel="1">
      <c r="A435" s="26">
        <v>8</v>
      </c>
      <c r="B435" s="41"/>
      <c r="C435" s="41" t="s">
        <v>1059</v>
      </c>
      <c r="D435" s="34">
        <v>45972</v>
      </c>
      <c r="E435" s="42" t="s">
        <v>1047</v>
      </c>
      <c r="F435" s="37" t="s">
        <v>688</v>
      </c>
      <c r="G435" s="33" t="s">
        <v>689</v>
      </c>
      <c r="H435" s="40"/>
      <c r="I435" s="40"/>
      <c r="J435" s="114"/>
      <c r="K435" s="51">
        <v>15028000</v>
      </c>
      <c r="L435" s="40"/>
      <c r="M435" s="54"/>
      <c r="N435" s="54"/>
      <c r="O435" s="24"/>
      <c r="P435" s="24"/>
      <c r="Q435" s="24"/>
      <c r="R435" s="9"/>
      <c r="S435" s="9"/>
      <c r="T435" s="9"/>
      <c r="U435" s="43">
        <f t="shared" si="111"/>
        <v>0</v>
      </c>
      <c r="V435" s="48"/>
      <c r="W435" s="48"/>
      <c r="X435" s="48"/>
      <c r="Y435" s="43">
        <f t="shared" si="112"/>
        <v>0</v>
      </c>
      <c r="Z435" s="48"/>
      <c r="AA435" s="48"/>
      <c r="AB435" s="48"/>
      <c r="AC435" s="43">
        <f t="shared" si="110"/>
        <v>0</v>
      </c>
      <c r="AD435" s="48"/>
      <c r="AE435" s="48"/>
      <c r="AF435" s="51">
        <v>15028000</v>
      </c>
      <c r="AG435" s="43">
        <f t="shared" si="106"/>
        <v>15028000</v>
      </c>
      <c r="AH435" s="43">
        <f t="shared" si="107"/>
        <v>15028000</v>
      </c>
      <c r="AI435" s="59">
        <f t="shared" si="108"/>
        <v>8.6789794056158096E-2</v>
      </c>
      <c r="AJ435" s="59">
        <f t="shared" si="109"/>
        <v>1.3814737219238705E-3</v>
      </c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</row>
    <row r="436" spans="1:106" customFormat="1" ht="24.95" customHeight="1" outlineLevel="1">
      <c r="A436" s="26">
        <v>9</v>
      </c>
      <c r="B436" s="41"/>
      <c r="C436" s="41" t="s">
        <v>986</v>
      </c>
      <c r="D436" s="34">
        <v>45985</v>
      </c>
      <c r="E436" s="42" t="s">
        <v>1052</v>
      </c>
      <c r="F436" s="37" t="s">
        <v>688</v>
      </c>
      <c r="G436" s="33" t="s">
        <v>689</v>
      </c>
      <c r="H436" s="40"/>
      <c r="I436" s="40"/>
      <c r="J436" s="114"/>
      <c r="K436" s="51">
        <v>15028000</v>
      </c>
      <c r="L436" s="40"/>
      <c r="M436" s="54"/>
      <c r="N436" s="54"/>
      <c r="O436" s="24"/>
      <c r="P436" s="24"/>
      <c r="Q436" s="24"/>
      <c r="R436" s="9"/>
      <c r="S436" s="9"/>
      <c r="T436" s="9"/>
      <c r="U436" s="43">
        <f t="shared" si="111"/>
        <v>0</v>
      </c>
      <c r="V436" s="48"/>
      <c r="W436" s="48"/>
      <c r="X436" s="48"/>
      <c r="Y436" s="43">
        <f t="shared" si="112"/>
        <v>0</v>
      </c>
      <c r="Z436" s="48"/>
      <c r="AA436" s="48"/>
      <c r="AB436" s="48"/>
      <c r="AC436" s="43">
        <f t="shared" si="110"/>
        <v>0</v>
      </c>
      <c r="AD436" s="48"/>
      <c r="AE436" s="48"/>
      <c r="AF436" s="51">
        <v>15028000</v>
      </c>
      <c r="AG436" s="43">
        <f t="shared" si="106"/>
        <v>15028000</v>
      </c>
      <c r="AH436" s="43">
        <f t="shared" si="107"/>
        <v>15028000</v>
      </c>
      <c r="AI436" s="59">
        <f t="shared" si="108"/>
        <v>8.6789794056158096E-2</v>
      </c>
      <c r="AJ436" s="59">
        <f t="shared" si="109"/>
        <v>1.3814737219238705E-3</v>
      </c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</row>
    <row r="437" spans="1:106" customFormat="1" ht="24.95" customHeight="1" outlineLevel="1">
      <c r="A437" s="26">
        <v>10</v>
      </c>
      <c r="B437" s="41"/>
      <c r="C437" s="41" t="s">
        <v>1060</v>
      </c>
      <c r="D437" s="34">
        <v>45985</v>
      </c>
      <c r="E437" s="42" t="s">
        <v>1054</v>
      </c>
      <c r="F437" s="37" t="s">
        <v>688</v>
      </c>
      <c r="G437" s="33" t="s">
        <v>689</v>
      </c>
      <c r="H437" s="40"/>
      <c r="I437" s="40"/>
      <c r="J437" s="114"/>
      <c r="K437" s="51">
        <v>15028000</v>
      </c>
      <c r="L437" s="40"/>
      <c r="M437" s="54"/>
      <c r="N437" s="54"/>
      <c r="O437" s="24"/>
      <c r="P437" s="24"/>
      <c r="Q437" s="24"/>
      <c r="R437" s="9"/>
      <c r="S437" s="9"/>
      <c r="T437" s="9"/>
      <c r="U437" s="43">
        <f t="shared" si="111"/>
        <v>0</v>
      </c>
      <c r="V437" s="48"/>
      <c r="W437" s="48"/>
      <c r="X437" s="48"/>
      <c r="Y437" s="43">
        <f t="shared" si="112"/>
        <v>0</v>
      </c>
      <c r="Z437" s="48"/>
      <c r="AA437" s="48"/>
      <c r="AB437" s="48"/>
      <c r="AC437" s="43">
        <f t="shared" si="110"/>
        <v>0</v>
      </c>
      <c r="AD437" s="48"/>
      <c r="AE437" s="48"/>
      <c r="AF437" s="51">
        <v>15028000</v>
      </c>
      <c r="AG437" s="43">
        <f t="shared" si="106"/>
        <v>15028000</v>
      </c>
      <c r="AH437" s="43">
        <f t="shared" si="107"/>
        <v>15028000</v>
      </c>
      <c r="AI437" s="59">
        <f t="shared" si="108"/>
        <v>8.6789794056158096E-2</v>
      </c>
      <c r="AJ437" s="59">
        <f t="shared" si="109"/>
        <v>1.3814737219238705E-3</v>
      </c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</row>
    <row r="438" spans="1:106" customFormat="1" ht="24.95" customHeight="1" outlineLevel="1">
      <c r="A438" s="26">
        <v>11</v>
      </c>
      <c r="B438" s="41"/>
      <c r="C438" s="41" t="s">
        <v>1061</v>
      </c>
      <c r="D438" s="34">
        <v>45972</v>
      </c>
      <c r="E438" s="42" t="s">
        <v>1050</v>
      </c>
      <c r="F438" s="37" t="s">
        <v>688</v>
      </c>
      <c r="G438" s="33" t="s">
        <v>689</v>
      </c>
      <c r="H438" s="40"/>
      <c r="I438" s="40"/>
      <c r="J438" s="114"/>
      <c r="K438" s="51">
        <v>15175000</v>
      </c>
      <c r="L438" s="40"/>
      <c r="M438" s="54"/>
      <c r="N438" s="54"/>
      <c r="O438" s="24"/>
      <c r="P438" s="24"/>
      <c r="Q438" s="24"/>
      <c r="R438" s="9"/>
      <c r="S438" s="9"/>
      <c r="T438" s="9"/>
      <c r="U438" s="43">
        <f t="shared" si="111"/>
        <v>0</v>
      </c>
      <c r="V438" s="48"/>
      <c r="W438" s="48"/>
      <c r="X438" s="48"/>
      <c r="Y438" s="43">
        <f t="shared" si="112"/>
        <v>0</v>
      </c>
      <c r="Z438" s="48"/>
      <c r="AA438" s="48"/>
      <c r="AB438" s="48"/>
      <c r="AC438" s="43">
        <f t="shared" si="110"/>
        <v>0</v>
      </c>
      <c r="AD438" s="48"/>
      <c r="AE438" s="48"/>
      <c r="AF438" s="51">
        <v>15175000</v>
      </c>
      <c r="AG438" s="43">
        <f t="shared" si="106"/>
        <v>15175000</v>
      </c>
      <c r="AH438" s="43">
        <f t="shared" si="107"/>
        <v>15175000</v>
      </c>
      <c r="AI438" s="59">
        <f t="shared" si="108"/>
        <v>8.7638749321413301E-2</v>
      </c>
      <c r="AJ438" s="59">
        <f t="shared" si="109"/>
        <v>1.3949869397254949E-3</v>
      </c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</row>
    <row r="439" spans="1:106" customFormat="1" ht="24.95" customHeight="1" outlineLevel="1">
      <c r="A439" s="26">
        <v>12</v>
      </c>
      <c r="B439" s="41"/>
      <c r="C439" s="41" t="s">
        <v>1062</v>
      </c>
      <c r="D439" s="34">
        <v>45972</v>
      </c>
      <c r="E439" s="42" t="s">
        <v>1049</v>
      </c>
      <c r="F439" s="37" t="s">
        <v>688</v>
      </c>
      <c r="G439" s="33" t="s">
        <v>689</v>
      </c>
      <c r="H439" s="40"/>
      <c r="I439" s="40"/>
      <c r="J439" s="114"/>
      <c r="K439" s="51">
        <v>30584000</v>
      </c>
      <c r="L439" s="40"/>
      <c r="M439" s="54"/>
      <c r="N439" s="54"/>
      <c r="O439" s="24"/>
      <c r="P439" s="24"/>
      <c r="Q439" s="24"/>
      <c r="R439" s="9"/>
      <c r="S439" s="9"/>
      <c r="T439" s="9"/>
      <c r="U439" s="43">
        <f t="shared" si="111"/>
        <v>0</v>
      </c>
      <c r="V439" s="48"/>
      <c r="W439" s="48"/>
      <c r="X439" s="48"/>
      <c r="Y439" s="43">
        <f t="shared" si="112"/>
        <v>0</v>
      </c>
      <c r="Z439" s="48"/>
      <c r="AA439" s="48"/>
      <c r="AB439" s="48"/>
      <c r="AC439" s="43">
        <f t="shared" si="110"/>
        <v>0</v>
      </c>
      <c r="AD439" s="48"/>
      <c r="AE439" s="48"/>
      <c r="AF439" s="51">
        <v>30584000</v>
      </c>
      <c r="AG439" s="43">
        <f t="shared" si="106"/>
        <v>30584000</v>
      </c>
      <c r="AH439" s="43">
        <f t="shared" si="107"/>
        <v>30584000</v>
      </c>
      <c r="AI439" s="59">
        <f t="shared" si="108"/>
        <v>0.17662889682017199</v>
      </c>
      <c r="AJ439" s="59">
        <f t="shared" si="109"/>
        <v>2.8114847159515345E-3</v>
      </c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</row>
    <row r="440" spans="1:106" s="19" customFormat="1" ht="24.95" customHeight="1">
      <c r="A440" s="117" t="s">
        <v>69</v>
      </c>
      <c r="B440" s="117"/>
      <c r="C440" s="117"/>
      <c r="D440" s="117"/>
      <c r="E440" s="117"/>
      <c r="F440" s="117"/>
      <c r="G440" s="117"/>
      <c r="H440" s="117"/>
      <c r="I440" s="117"/>
      <c r="J440" s="49">
        <f>+J427</f>
        <v>173154000</v>
      </c>
      <c r="K440" s="49">
        <f>SUM(K428:K439)</f>
        <v>173154000</v>
      </c>
      <c r="L440" s="29"/>
      <c r="M440" s="49">
        <f>SUM(M428:M433)</f>
        <v>0</v>
      </c>
      <c r="N440" s="49">
        <f>SUM(N428:N433)</f>
        <v>0</v>
      </c>
      <c r="O440" s="49">
        <f>SUM(O428:O433)</f>
        <v>0</v>
      </c>
      <c r="P440" s="50"/>
      <c r="Q440" s="56"/>
      <c r="R440" s="49">
        <f t="shared" ref="R440:AC440" si="113">SUM(R428:R433)</f>
        <v>0</v>
      </c>
      <c r="S440" s="49">
        <f t="shared" si="113"/>
        <v>0</v>
      </c>
      <c r="T440" s="49">
        <f t="shared" si="113"/>
        <v>0</v>
      </c>
      <c r="U440" s="49">
        <f t="shared" si="113"/>
        <v>0</v>
      </c>
      <c r="V440" s="49">
        <f t="shared" si="113"/>
        <v>0</v>
      </c>
      <c r="W440" s="49">
        <f t="shared" si="113"/>
        <v>0</v>
      </c>
      <c r="X440" s="49">
        <f t="shared" si="113"/>
        <v>0</v>
      </c>
      <c r="Y440" s="49">
        <f t="shared" si="113"/>
        <v>0</v>
      </c>
      <c r="Z440" s="49">
        <f t="shared" si="113"/>
        <v>0</v>
      </c>
      <c r="AA440" s="49">
        <f t="shared" si="113"/>
        <v>0</v>
      </c>
      <c r="AB440" s="49">
        <f t="shared" si="113"/>
        <v>0</v>
      </c>
      <c r="AC440" s="49">
        <f t="shared" si="113"/>
        <v>0</v>
      </c>
      <c r="AD440" s="49">
        <f>SUM(AD428:AD439)</f>
        <v>51925000</v>
      </c>
      <c r="AE440" s="49">
        <f t="shared" ref="AE440:AF440" si="114">SUM(AE428:AE439)</f>
        <v>9893000</v>
      </c>
      <c r="AF440" s="49">
        <f t="shared" si="114"/>
        <v>111336000</v>
      </c>
      <c r="AG440" s="49">
        <f>SUM(AG428:AG439)</f>
        <v>173154000</v>
      </c>
      <c r="AH440" s="49">
        <f>SUM(AH428:AH439)</f>
        <v>173154000</v>
      </c>
      <c r="AI440" s="61">
        <f>IF(ISERROR(AH440/J440),0,AH440/J440)</f>
        <v>1</v>
      </c>
      <c r="AJ440" s="61">
        <f>IF(ISERROR(AH440/$AH$625),0,AH440/$AH$625)</f>
        <v>1.5917467450492807E-2</v>
      </c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</row>
    <row r="441" spans="1:106" ht="24.95" customHeight="1">
      <c r="A441" s="118" t="s">
        <v>70</v>
      </c>
      <c r="B441" s="118"/>
      <c r="C441" s="118"/>
      <c r="D441" s="118"/>
      <c r="E441" s="118"/>
      <c r="F441" s="23"/>
      <c r="G441" s="24"/>
      <c r="H441" s="25"/>
      <c r="I441" s="25"/>
      <c r="J441" s="113">
        <v>94882000</v>
      </c>
      <c r="K441" s="43"/>
      <c r="L441" s="44"/>
      <c r="M441" s="45"/>
      <c r="N441" s="45"/>
      <c r="O441" s="45"/>
      <c r="P441" s="24"/>
      <c r="Q441" s="55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  <c r="AI441" s="57"/>
      <c r="AJ441" s="58"/>
    </row>
    <row r="442" spans="1:106" ht="24.95" customHeight="1" outlineLevel="1">
      <c r="A442" s="26">
        <v>1</v>
      </c>
      <c r="B442" s="26"/>
      <c r="C442" s="41" t="s">
        <v>1063</v>
      </c>
      <c r="D442" s="34">
        <v>45972</v>
      </c>
      <c r="E442" s="42" t="s">
        <v>1064</v>
      </c>
      <c r="F442" s="37" t="s">
        <v>688</v>
      </c>
      <c r="G442" s="33" t="s">
        <v>689</v>
      </c>
      <c r="H442" s="28"/>
      <c r="I442" s="28"/>
      <c r="J442" s="114"/>
      <c r="K442" s="51">
        <v>19321000</v>
      </c>
      <c r="L442" s="27"/>
      <c r="M442" s="48"/>
      <c r="N442" s="48"/>
      <c r="O442" s="48"/>
      <c r="P442" s="27"/>
      <c r="Q442" s="27"/>
      <c r="R442" s="48"/>
      <c r="S442" s="48"/>
      <c r="T442" s="48"/>
      <c r="U442" s="43">
        <f>SUM(R442:T442)</f>
        <v>0</v>
      </c>
      <c r="V442" s="48"/>
      <c r="W442" s="48"/>
      <c r="X442" s="48"/>
      <c r="Y442" s="43">
        <f>SUM(V442:X442)</f>
        <v>0</v>
      </c>
      <c r="Z442" s="48"/>
      <c r="AA442" s="48"/>
      <c r="AB442" s="48"/>
      <c r="AC442" s="43">
        <f>SUM(Z442:AB442)</f>
        <v>0</v>
      </c>
      <c r="AD442" s="48"/>
      <c r="AE442" s="48"/>
      <c r="AF442" s="51">
        <v>19321000</v>
      </c>
      <c r="AG442" s="43">
        <f>SUM(AD442:AF442)</f>
        <v>19321000</v>
      </c>
      <c r="AH442" s="43">
        <f>SUM(U442,Y442,AC442,AG442)</f>
        <v>19321000</v>
      </c>
      <c r="AI442" s="59">
        <f>IF(ISERROR(AH442/$J$441),0,AH442/$J$441)</f>
        <v>0.20363187959781601</v>
      </c>
      <c r="AJ442" s="59">
        <f>IF(ISERROR(AH442/$AH$625),"-",AH442/$AH$625)</f>
        <v>1.7761148377223252E-3</v>
      </c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</row>
    <row r="443" spans="1:106" ht="24.95" customHeight="1" outlineLevel="1">
      <c r="A443" s="26">
        <v>2</v>
      </c>
      <c r="B443" s="26"/>
      <c r="C443" s="41" t="s">
        <v>1065</v>
      </c>
      <c r="D443" s="34">
        <v>45987</v>
      </c>
      <c r="E443" s="42" t="s">
        <v>1066</v>
      </c>
      <c r="F443" s="37" t="s">
        <v>688</v>
      </c>
      <c r="G443" s="33" t="s">
        <v>689</v>
      </c>
      <c r="H443" s="28"/>
      <c r="I443" s="28"/>
      <c r="J443" s="114"/>
      <c r="K443" s="51">
        <v>30055000</v>
      </c>
      <c r="L443" s="27"/>
      <c r="M443" s="48"/>
      <c r="N443" s="48"/>
      <c r="O443" s="48"/>
      <c r="P443" s="27"/>
      <c r="Q443" s="27"/>
      <c r="R443" s="48"/>
      <c r="S443" s="48"/>
      <c r="T443" s="48"/>
      <c r="U443" s="43">
        <f>SUM(R443:T443)</f>
        <v>0</v>
      </c>
      <c r="V443" s="48"/>
      <c r="W443" s="48"/>
      <c r="X443" s="48"/>
      <c r="Y443" s="43">
        <f>SUM(V443:X443)</f>
        <v>0</v>
      </c>
      <c r="Z443" s="48"/>
      <c r="AA443" s="48"/>
      <c r="AB443" s="48"/>
      <c r="AC443" s="43">
        <f>SUM(Z443:AB443)</f>
        <v>0</v>
      </c>
      <c r="AD443" s="48"/>
      <c r="AE443" s="48"/>
      <c r="AF443" s="51">
        <v>30055000</v>
      </c>
      <c r="AG443" s="43">
        <f>SUM(AD443:AF443)</f>
        <v>30055000</v>
      </c>
      <c r="AH443" s="43">
        <f>SUM(U443,Y443,AC443,AG443)</f>
        <v>30055000</v>
      </c>
      <c r="AI443" s="59">
        <f>IF(ISERROR(AH443/$J$441),0,AH443/$J$441)</f>
        <v>0.316761872641808</v>
      </c>
      <c r="AJ443" s="59">
        <f>IF(ISERROR(AH443/$AH$625),"-",AH443/$AH$625)</f>
        <v>2.7628555171960293E-3</v>
      </c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</row>
    <row r="444" spans="1:106" ht="24.95" customHeight="1" outlineLevel="1">
      <c r="A444" s="26">
        <v>3</v>
      </c>
      <c r="B444" s="26"/>
      <c r="C444" s="41" t="s">
        <v>1067</v>
      </c>
      <c r="D444" s="34">
        <v>45538</v>
      </c>
      <c r="E444" s="42" t="s">
        <v>1064</v>
      </c>
      <c r="F444" s="37" t="s">
        <v>688</v>
      </c>
      <c r="G444" s="33" t="s">
        <v>689</v>
      </c>
      <c r="H444" s="28"/>
      <c r="I444" s="28"/>
      <c r="J444" s="114"/>
      <c r="K444" s="51">
        <v>17807000</v>
      </c>
      <c r="L444" s="27"/>
      <c r="M444" s="48"/>
      <c r="N444" s="48"/>
      <c r="O444" s="48"/>
      <c r="P444" s="27"/>
      <c r="Q444" s="27"/>
      <c r="R444" s="48"/>
      <c r="S444" s="48"/>
      <c r="T444" s="48"/>
      <c r="U444" s="43">
        <f>SUM(R444:T444)</f>
        <v>0</v>
      </c>
      <c r="V444" s="48"/>
      <c r="W444" s="48"/>
      <c r="X444" s="48"/>
      <c r="Y444" s="43">
        <f>SUM(V444:X444)</f>
        <v>0</v>
      </c>
      <c r="Z444" s="48"/>
      <c r="AA444" s="48"/>
      <c r="AB444" s="48"/>
      <c r="AC444" s="43">
        <f>SUM(Z444:AB444)</f>
        <v>0</v>
      </c>
      <c r="AD444" s="51">
        <v>17807000</v>
      </c>
      <c r="AE444" s="48"/>
      <c r="AF444" s="48"/>
      <c r="AG444" s="43">
        <f>SUM(AD444:AF444)</f>
        <v>17807000</v>
      </c>
      <c r="AH444" s="43">
        <f>SUM(U444,Y444,AC444,AG444)</f>
        <v>17807000</v>
      </c>
      <c r="AI444" s="59">
        <f>IF(ISERROR(AH444/$J$441),0,AH444/$J$441)</f>
        <v>0.187675217638751</v>
      </c>
      <c r="AJ444" s="59">
        <f>IF(ISERROR(AH444/$AH$625),"-",AH444/$AH$625)</f>
        <v>1.6369378870307667E-3</v>
      </c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</row>
    <row r="445" spans="1:106" ht="24.95" customHeight="1" outlineLevel="1">
      <c r="A445" s="26">
        <v>4</v>
      </c>
      <c r="B445" s="26"/>
      <c r="C445" s="41" t="s">
        <v>821</v>
      </c>
      <c r="D445" s="34">
        <v>45546</v>
      </c>
      <c r="E445" s="42" t="s">
        <v>1066</v>
      </c>
      <c r="F445" s="37" t="s">
        <v>688</v>
      </c>
      <c r="G445" s="33" t="s">
        <v>689</v>
      </c>
      <c r="H445" s="28"/>
      <c r="I445" s="28"/>
      <c r="J445" s="114"/>
      <c r="K445" s="51">
        <v>27699000</v>
      </c>
      <c r="L445" s="27"/>
      <c r="M445" s="48"/>
      <c r="N445" s="48"/>
      <c r="O445" s="48"/>
      <c r="P445" s="27"/>
      <c r="Q445" s="27"/>
      <c r="R445" s="48"/>
      <c r="S445" s="48"/>
      <c r="T445" s="48"/>
      <c r="U445" s="43">
        <f>SUM(R445:T445)</f>
        <v>0</v>
      </c>
      <c r="V445" s="48"/>
      <c r="W445" s="48"/>
      <c r="X445" s="48"/>
      <c r="Y445" s="43">
        <f>SUM(V445:X445)</f>
        <v>0</v>
      </c>
      <c r="Z445" s="48"/>
      <c r="AA445" s="48"/>
      <c r="AB445" s="48"/>
      <c r="AC445" s="43">
        <f>SUM(Z445:AB445)</f>
        <v>0</v>
      </c>
      <c r="AD445" s="51">
        <v>27699000</v>
      </c>
      <c r="AE445" s="48"/>
      <c r="AF445" s="48"/>
      <c r="AG445" s="43">
        <f>SUM(AD445:AF445)</f>
        <v>27699000</v>
      </c>
      <c r="AH445" s="43">
        <f>SUM(U445,Y445,AC445,AG445)</f>
        <v>27699000</v>
      </c>
      <c r="AI445" s="59">
        <f>IF(ISERROR(AH445/$J$441),0,AH445/$J$441)</f>
        <v>0.29193103012162502</v>
      </c>
      <c r="AJ445" s="59">
        <f>IF(ISERROR(AH445/$AH$625),"-",AH445/$AH$625)</f>
        <v>2.5462763257631947E-3</v>
      </c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</row>
    <row r="446" spans="1:106" s="19" customFormat="1" ht="24.95" customHeight="1">
      <c r="A446" s="117" t="s">
        <v>71</v>
      </c>
      <c r="B446" s="117"/>
      <c r="C446" s="117"/>
      <c r="D446" s="117"/>
      <c r="E446" s="117"/>
      <c r="F446" s="117"/>
      <c r="G446" s="117"/>
      <c r="H446" s="117"/>
      <c r="I446" s="117"/>
      <c r="J446" s="49">
        <f>+J441</f>
        <v>94882000</v>
      </c>
      <c r="K446" s="49">
        <f>SUM(K442:K445)</f>
        <v>94882000</v>
      </c>
      <c r="L446" s="29"/>
      <c r="M446" s="49">
        <f>SUM(M442:M445)</f>
        <v>0</v>
      </c>
      <c r="N446" s="49">
        <f>SUM(N442:N445)</f>
        <v>0</v>
      </c>
      <c r="O446" s="49">
        <f>SUM(O442:O445)</f>
        <v>0</v>
      </c>
      <c r="P446" s="50"/>
      <c r="Q446" s="56"/>
      <c r="R446" s="49">
        <f t="shared" ref="R446:AH446" si="115">SUM(R442:R445)</f>
        <v>0</v>
      </c>
      <c r="S446" s="49">
        <f t="shared" si="115"/>
        <v>0</v>
      </c>
      <c r="T446" s="49">
        <f t="shared" si="115"/>
        <v>0</v>
      </c>
      <c r="U446" s="49">
        <f t="shared" si="115"/>
        <v>0</v>
      </c>
      <c r="V446" s="49">
        <f t="shared" si="115"/>
        <v>0</v>
      </c>
      <c r="W446" s="49">
        <f t="shared" si="115"/>
        <v>0</v>
      </c>
      <c r="X446" s="49">
        <f t="shared" si="115"/>
        <v>0</v>
      </c>
      <c r="Y446" s="49">
        <f t="shared" si="115"/>
        <v>0</v>
      </c>
      <c r="Z446" s="49">
        <f t="shared" si="115"/>
        <v>0</v>
      </c>
      <c r="AA446" s="49">
        <f t="shared" si="115"/>
        <v>0</v>
      </c>
      <c r="AB446" s="49">
        <f t="shared" si="115"/>
        <v>0</v>
      </c>
      <c r="AC446" s="49">
        <f t="shared" si="115"/>
        <v>0</v>
      </c>
      <c r="AD446" s="49">
        <f t="shared" si="115"/>
        <v>45506000</v>
      </c>
      <c r="AE446" s="49">
        <f t="shared" si="115"/>
        <v>0</v>
      </c>
      <c r="AF446" s="49">
        <f t="shared" si="115"/>
        <v>49376000</v>
      </c>
      <c r="AG446" s="49">
        <f t="shared" si="115"/>
        <v>94882000</v>
      </c>
      <c r="AH446" s="49">
        <f t="shared" si="115"/>
        <v>94882000</v>
      </c>
      <c r="AI446" s="61">
        <f>IF(ISERROR(AH446/J446),0,AH446/J446)</f>
        <v>1</v>
      </c>
      <c r="AJ446" s="61">
        <f>IF(ISERROR(AH446/$AH$625),0,AH446/$AH$625)</f>
        <v>8.7221845677123173E-3</v>
      </c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</row>
    <row r="447" spans="1:106" ht="24.95" customHeight="1">
      <c r="A447" s="118" t="s">
        <v>72</v>
      </c>
      <c r="B447" s="118"/>
      <c r="C447" s="118"/>
      <c r="D447" s="118"/>
      <c r="E447" s="118"/>
      <c r="F447" s="23"/>
      <c r="G447" s="24"/>
      <c r="H447" s="25"/>
      <c r="I447" s="25"/>
      <c r="J447" s="113">
        <v>382502000</v>
      </c>
      <c r="K447" s="43"/>
      <c r="L447" s="44"/>
      <c r="M447" s="45"/>
      <c r="N447" s="45"/>
      <c r="O447" s="45"/>
      <c r="P447" s="24"/>
      <c r="Q447" s="55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57"/>
      <c r="AJ447" s="58"/>
    </row>
    <row r="448" spans="1:106" ht="24.95" customHeight="1" outlineLevel="1">
      <c r="A448" s="26">
        <v>1</v>
      </c>
      <c r="B448" s="26"/>
      <c r="C448" s="41" t="s">
        <v>1068</v>
      </c>
      <c r="D448" s="78">
        <v>45859</v>
      </c>
      <c r="E448" s="42" t="s">
        <v>534</v>
      </c>
      <c r="F448" s="37" t="s">
        <v>688</v>
      </c>
      <c r="G448" s="33" t="s">
        <v>689</v>
      </c>
      <c r="H448" s="28"/>
      <c r="I448" s="28"/>
      <c r="J448" s="114"/>
      <c r="K448" s="79">
        <v>13609000</v>
      </c>
      <c r="L448" s="27"/>
      <c r="M448" s="48"/>
      <c r="N448" s="48"/>
      <c r="O448" s="48"/>
      <c r="P448" s="27"/>
      <c r="Q448" s="27"/>
      <c r="R448" s="48"/>
      <c r="S448" s="48"/>
      <c r="T448" s="48"/>
      <c r="U448" s="43">
        <f>SUM(R448:T448)</f>
        <v>0</v>
      </c>
      <c r="V448" s="48"/>
      <c r="W448" s="48"/>
      <c r="X448" s="48"/>
      <c r="Y448" s="43">
        <f>SUM(V448:X448)</f>
        <v>0</v>
      </c>
      <c r="Z448" s="51">
        <v>13609000</v>
      </c>
      <c r="AA448" s="48"/>
      <c r="AB448" s="48"/>
      <c r="AC448" s="43">
        <f>SUM(Z448:AB448)</f>
        <v>13609000</v>
      </c>
      <c r="AD448" s="48"/>
      <c r="AE448" s="48"/>
      <c r="AF448" s="48"/>
      <c r="AG448" s="43">
        <f>SUM(AD448:AF448)</f>
        <v>0</v>
      </c>
      <c r="AH448" s="43">
        <f>SUM(U448,Y448,AC448,AG448)</f>
        <v>13609000</v>
      </c>
      <c r="AI448" s="59">
        <f>IF(ISERROR(AH448/$J$447),0,AH448/$J$447)</f>
        <v>3.5578898933861798E-2</v>
      </c>
      <c r="AJ448" s="59">
        <f t="shared" ref="AJ448:AJ471" si="116">IF(ISERROR(AH448/$AH$625),"-",AH448/$AH$625)</f>
        <v>1.2510298031449265E-3</v>
      </c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</row>
    <row r="449" spans="1:106" ht="24.95" customHeight="1" outlineLevel="1">
      <c r="A449" s="26">
        <v>2</v>
      </c>
      <c r="B449" s="26"/>
      <c r="C449" s="41" t="s">
        <v>1069</v>
      </c>
      <c r="D449" s="78">
        <v>45859</v>
      </c>
      <c r="E449" s="42" t="s">
        <v>532</v>
      </c>
      <c r="F449" s="37" t="s">
        <v>688</v>
      </c>
      <c r="G449" s="33" t="s">
        <v>689</v>
      </c>
      <c r="H449" s="28"/>
      <c r="I449" s="28"/>
      <c r="J449" s="114"/>
      <c r="K449" s="79">
        <v>13850000</v>
      </c>
      <c r="L449" s="27"/>
      <c r="M449" s="48"/>
      <c r="N449" s="48"/>
      <c r="O449" s="48"/>
      <c r="P449" s="27"/>
      <c r="Q449" s="27"/>
      <c r="R449" s="48"/>
      <c r="S449" s="48"/>
      <c r="T449" s="48"/>
      <c r="U449" s="43">
        <f t="shared" ref="U449:U471" si="117">SUM(R449:T449)</f>
        <v>0</v>
      </c>
      <c r="V449" s="48"/>
      <c r="W449" s="48"/>
      <c r="X449" s="48"/>
      <c r="Y449" s="43">
        <f t="shared" ref="Y449:Y471" si="118">SUM(V449:X449)</f>
        <v>0</v>
      </c>
      <c r="Z449" s="51">
        <v>13850000</v>
      </c>
      <c r="AA449" s="48"/>
      <c r="AB449" s="48"/>
      <c r="AC449" s="43">
        <f t="shared" ref="AC449:AC471" si="119">SUM(Z449:AB449)</f>
        <v>13850000</v>
      </c>
      <c r="AD449" s="48"/>
      <c r="AE449" s="48"/>
      <c r="AF449" s="48"/>
      <c r="AG449" s="43">
        <f t="shared" ref="AG449:AG471" si="120">SUM(AD449:AF449)</f>
        <v>0</v>
      </c>
      <c r="AH449" s="43">
        <f t="shared" ref="AH449:AH471" si="121">SUM(U449,Y449,AC449,AG449)</f>
        <v>13850000</v>
      </c>
      <c r="AI449" s="59">
        <f t="shared" ref="AI449:AI471" si="122">IF(ISERROR(AH449/$J$447),0,AH449/$J$447)</f>
        <v>3.62089609988967E-2</v>
      </c>
      <c r="AJ449" s="59">
        <f t="shared" si="116"/>
        <v>1.2731841262074532E-3</v>
      </c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</row>
    <row r="450" spans="1:106" ht="24.95" customHeight="1" outlineLevel="1">
      <c r="A450" s="26">
        <v>3</v>
      </c>
      <c r="B450" s="26"/>
      <c r="C450" s="41" t="s">
        <v>549</v>
      </c>
      <c r="D450" s="78">
        <v>45859</v>
      </c>
      <c r="E450" s="42" t="s">
        <v>542</v>
      </c>
      <c r="F450" s="37" t="s">
        <v>688</v>
      </c>
      <c r="G450" s="33" t="s">
        <v>689</v>
      </c>
      <c r="H450" s="28"/>
      <c r="I450" s="28"/>
      <c r="J450" s="114"/>
      <c r="K450" s="79">
        <v>13850000</v>
      </c>
      <c r="L450" s="27"/>
      <c r="M450" s="48"/>
      <c r="N450" s="48"/>
      <c r="O450" s="48"/>
      <c r="P450" s="27"/>
      <c r="Q450" s="27"/>
      <c r="R450" s="48"/>
      <c r="S450" s="48"/>
      <c r="T450" s="48"/>
      <c r="U450" s="43">
        <f t="shared" si="117"/>
        <v>0</v>
      </c>
      <c r="V450" s="48"/>
      <c r="W450" s="48"/>
      <c r="X450" s="48"/>
      <c r="Y450" s="43">
        <f t="shared" si="118"/>
        <v>0</v>
      </c>
      <c r="Z450" s="51">
        <v>13850000</v>
      </c>
      <c r="AA450" s="48"/>
      <c r="AB450" s="48"/>
      <c r="AC450" s="43">
        <f t="shared" si="119"/>
        <v>13850000</v>
      </c>
      <c r="AD450" s="48"/>
      <c r="AE450" s="48"/>
      <c r="AF450" s="48"/>
      <c r="AG450" s="43">
        <f t="shared" si="120"/>
        <v>0</v>
      </c>
      <c r="AH450" s="43">
        <f t="shared" si="121"/>
        <v>13850000</v>
      </c>
      <c r="AI450" s="59">
        <f t="shared" si="122"/>
        <v>3.62089609988967E-2</v>
      </c>
      <c r="AJ450" s="59">
        <f t="shared" si="116"/>
        <v>1.2731841262074532E-3</v>
      </c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</row>
    <row r="451" spans="1:106" ht="24.95" customHeight="1" outlineLevel="1">
      <c r="A451" s="26">
        <v>4</v>
      </c>
      <c r="B451" s="26"/>
      <c r="C451" s="41" t="s">
        <v>1070</v>
      </c>
      <c r="D451" s="78">
        <v>45859</v>
      </c>
      <c r="E451" s="42" t="s">
        <v>528</v>
      </c>
      <c r="F451" s="37" t="s">
        <v>688</v>
      </c>
      <c r="G451" s="33" t="s">
        <v>689</v>
      </c>
      <c r="H451" s="28"/>
      <c r="I451" s="28"/>
      <c r="J451" s="114"/>
      <c r="K451" s="79">
        <v>13850000</v>
      </c>
      <c r="L451" s="27"/>
      <c r="M451" s="48"/>
      <c r="N451" s="48"/>
      <c r="O451" s="48"/>
      <c r="P451" s="27"/>
      <c r="Q451" s="27"/>
      <c r="R451" s="48"/>
      <c r="S451" s="48"/>
      <c r="T451" s="48"/>
      <c r="U451" s="43">
        <f t="shared" si="117"/>
        <v>0</v>
      </c>
      <c r="V451" s="48"/>
      <c r="W451" s="48"/>
      <c r="X451" s="48"/>
      <c r="Y451" s="43">
        <f t="shared" si="118"/>
        <v>0</v>
      </c>
      <c r="Z451" s="51">
        <v>13850000</v>
      </c>
      <c r="AA451" s="48"/>
      <c r="AB451" s="48"/>
      <c r="AC451" s="43">
        <f t="shared" si="119"/>
        <v>13850000</v>
      </c>
      <c r="AD451" s="48"/>
      <c r="AE451" s="48"/>
      <c r="AF451" s="48"/>
      <c r="AG451" s="43">
        <f t="shared" si="120"/>
        <v>0</v>
      </c>
      <c r="AH451" s="43">
        <f t="shared" si="121"/>
        <v>13850000</v>
      </c>
      <c r="AI451" s="59">
        <f t="shared" si="122"/>
        <v>3.62089609988967E-2</v>
      </c>
      <c r="AJ451" s="59">
        <f t="shared" si="116"/>
        <v>1.2731841262074532E-3</v>
      </c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</row>
    <row r="452" spans="1:106" ht="24.95" customHeight="1" outlineLevel="1">
      <c r="A452" s="26">
        <v>5</v>
      </c>
      <c r="B452" s="26"/>
      <c r="C452" s="41" t="s">
        <v>930</v>
      </c>
      <c r="D452" s="78">
        <v>45862</v>
      </c>
      <c r="E452" s="42" t="s">
        <v>1071</v>
      </c>
      <c r="F452" s="37" t="s">
        <v>688</v>
      </c>
      <c r="G452" s="33" t="s">
        <v>689</v>
      </c>
      <c r="H452" s="28"/>
      <c r="I452" s="28"/>
      <c r="J452" s="114"/>
      <c r="K452" s="79">
        <v>28319000</v>
      </c>
      <c r="L452" s="27"/>
      <c r="M452" s="48"/>
      <c r="N452" s="48"/>
      <c r="O452" s="48"/>
      <c r="P452" s="27"/>
      <c r="Q452" s="27"/>
      <c r="R452" s="48"/>
      <c r="S452" s="48"/>
      <c r="T452" s="48"/>
      <c r="U452" s="43">
        <f t="shared" si="117"/>
        <v>0</v>
      </c>
      <c r="V452" s="48"/>
      <c r="W452" s="48"/>
      <c r="X452" s="48"/>
      <c r="Y452" s="43">
        <f t="shared" si="118"/>
        <v>0</v>
      </c>
      <c r="Z452" s="48"/>
      <c r="AA452" s="48"/>
      <c r="AB452" s="48"/>
      <c r="AC452" s="43">
        <f t="shared" si="119"/>
        <v>0</v>
      </c>
      <c r="AD452" s="48"/>
      <c r="AE452" s="79">
        <v>28319000</v>
      </c>
      <c r="AF452" s="48"/>
      <c r="AG452" s="43">
        <f t="shared" si="120"/>
        <v>28319000</v>
      </c>
      <c r="AH452" s="43">
        <f t="shared" si="121"/>
        <v>28319000</v>
      </c>
      <c r="AI452" s="59">
        <f t="shared" si="122"/>
        <v>7.4036214189729693E-2</v>
      </c>
      <c r="AJ452" s="59">
        <f t="shared" si="116"/>
        <v>2.6032708498244673E-3</v>
      </c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</row>
    <row r="453" spans="1:106" ht="24.95" customHeight="1" outlineLevel="1">
      <c r="A453" s="26">
        <v>6</v>
      </c>
      <c r="B453" s="26"/>
      <c r="C453" s="41" t="s">
        <v>1072</v>
      </c>
      <c r="D453" s="78">
        <v>45862</v>
      </c>
      <c r="E453" s="42" t="s">
        <v>538</v>
      </c>
      <c r="F453" s="37" t="s">
        <v>688</v>
      </c>
      <c r="G453" s="33" t="s">
        <v>689</v>
      </c>
      <c r="H453" s="28"/>
      <c r="I453" s="28"/>
      <c r="J453" s="114"/>
      <c r="K453" s="79">
        <v>13850000</v>
      </c>
      <c r="L453" s="27"/>
      <c r="M453" s="48"/>
      <c r="N453" s="48"/>
      <c r="O453" s="48"/>
      <c r="P453" s="27"/>
      <c r="Q453" s="27"/>
      <c r="R453" s="48"/>
      <c r="S453" s="48"/>
      <c r="T453" s="48"/>
      <c r="U453" s="43">
        <f t="shared" si="117"/>
        <v>0</v>
      </c>
      <c r="V453" s="48"/>
      <c r="W453" s="48"/>
      <c r="X453" s="48"/>
      <c r="Y453" s="43">
        <f t="shared" si="118"/>
        <v>0</v>
      </c>
      <c r="Z453" s="48"/>
      <c r="AA453" s="79">
        <v>13850000</v>
      </c>
      <c r="AB453" s="48"/>
      <c r="AC453" s="43">
        <f t="shared" si="119"/>
        <v>13850000</v>
      </c>
      <c r="AD453" s="48"/>
      <c r="AE453" s="48"/>
      <c r="AF453" s="48"/>
      <c r="AG453" s="43">
        <f t="shared" si="120"/>
        <v>0</v>
      </c>
      <c r="AH453" s="43">
        <f t="shared" si="121"/>
        <v>13850000</v>
      </c>
      <c r="AI453" s="59">
        <f t="shared" si="122"/>
        <v>3.62089609988967E-2</v>
      </c>
      <c r="AJ453" s="59">
        <f t="shared" si="116"/>
        <v>1.2731841262074532E-3</v>
      </c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</row>
    <row r="454" spans="1:106" ht="24.95" customHeight="1" outlineLevel="1">
      <c r="A454" s="26">
        <v>7</v>
      </c>
      <c r="B454" s="26"/>
      <c r="C454" s="41" t="s">
        <v>1073</v>
      </c>
      <c r="D454" s="78">
        <v>45862</v>
      </c>
      <c r="E454" s="42" t="s">
        <v>540</v>
      </c>
      <c r="F454" s="37" t="s">
        <v>688</v>
      </c>
      <c r="G454" s="33" t="s">
        <v>689</v>
      </c>
      <c r="H454" s="28"/>
      <c r="I454" s="28"/>
      <c r="J454" s="114"/>
      <c r="K454" s="79">
        <v>13850000</v>
      </c>
      <c r="L454" s="27"/>
      <c r="M454" s="48"/>
      <c r="N454" s="48"/>
      <c r="O454" s="48"/>
      <c r="P454" s="27"/>
      <c r="Q454" s="27"/>
      <c r="R454" s="48"/>
      <c r="S454" s="48"/>
      <c r="T454" s="48"/>
      <c r="U454" s="43">
        <f t="shared" si="117"/>
        <v>0</v>
      </c>
      <c r="V454" s="48"/>
      <c r="W454" s="48"/>
      <c r="X454" s="48"/>
      <c r="Y454" s="43">
        <f t="shared" si="118"/>
        <v>0</v>
      </c>
      <c r="Z454" s="51">
        <v>13850000</v>
      </c>
      <c r="AA454" s="48"/>
      <c r="AB454" s="48"/>
      <c r="AC454" s="43">
        <f t="shared" si="119"/>
        <v>13850000</v>
      </c>
      <c r="AD454" s="48"/>
      <c r="AE454" s="48"/>
      <c r="AF454" s="48"/>
      <c r="AG454" s="43">
        <f t="shared" si="120"/>
        <v>0</v>
      </c>
      <c r="AH454" s="43">
        <f t="shared" si="121"/>
        <v>13850000</v>
      </c>
      <c r="AI454" s="59">
        <f t="shared" si="122"/>
        <v>3.62089609988967E-2</v>
      </c>
      <c r="AJ454" s="59">
        <f t="shared" si="116"/>
        <v>1.2731841262074532E-3</v>
      </c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</row>
    <row r="455" spans="1:106" ht="24.95" customHeight="1" outlineLevel="1">
      <c r="A455" s="26">
        <v>8</v>
      </c>
      <c r="B455" s="26"/>
      <c r="C455" s="41" t="s">
        <v>996</v>
      </c>
      <c r="D455" s="78">
        <v>45862</v>
      </c>
      <c r="E455" s="42" t="s">
        <v>536</v>
      </c>
      <c r="F455" s="37" t="s">
        <v>688</v>
      </c>
      <c r="G455" s="33" t="s">
        <v>689</v>
      </c>
      <c r="H455" s="28"/>
      <c r="I455" s="28"/>
      <c r="J455" s="114"/>
      <c r="K455" s="79">
        <v>19441000</v>
      </c>
      <c r="L455" s="80"/>
      <c r="M455" s="48"/>
      <c r="N455" s="48"/>
      <c r="O455" s="48"/>
      <c r="P455" s="27"/>
      <c r="Q455" s="27"/>
      <c r="R455" s="48"/>
      <c r="S455" s="48"/>
      <c r="T455" s="48"/>
      <c r="U455" s="43">
        <f t="shared" si="117"/>
        <v>0</v>
      </c>
      <c r="V455" s="48"/>
      <c r="W455" s="48"/>
      <c r="X455" s="48"/>
      <c r="Y455" s="43">
        <f t="shared" si="118"/>
        <v>0</v>
      </c>
      <c r="Z455" s="48"/>
      <c r="AA455" s="51">
        <v>19441000</v>
      </c>
      <c r="AB455" s="48"/>
      <c r="AC455" s="43">
        <f t="shared" si="119"/>
        <v>19441000</v>
      </c>
      <c r="AD455" s="48"/>
      <c r="AE455" s="48"/>
      <c r="AF455" s="48"/>
      <c r="AG455" s="43">
        <f t="shared" si="120"/>
        <v>0</v>
      </c>
      <c r="AH455" s="43">
        <f t="shared" si="121"/>
        <v>19441000</v>
      </c>
      <c r="AI455" s="59">
        <f t="shared" si="122"/>
        <v>5.0825878034624697E-2</v>
      </c>
      <c r="AJ455" s="59">
        <f t="shared" si="116"/>
        <v>1.7871460359277329E-3</v>
      </c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</row>
    <row r="456" spans="1:106" ht="24.95" customHeight="1" outlineLevel="1">
      <c r="A456" s="26">
        <v>9</v>
      </c>
      <c r="B456" s="26"/>
      <c r="C456" s="41" t="s">
        <v>997</v>
      </c>
      <c r="D456" s="78">
        <v>45862</v>
      </c>
      <c r="E456" s="42" t="s">
        <v>536</v>
      </c>
      <c r="F456" s="37" t="s">
        <v>688</v>
      </c>
      <c r="G456" s="33" t="s">
        <v>689</v>
      </c>
      <c r="H456" s="28"/>
      <c r="I456" s="28"/>
      <c r="J456" s="114"/>
      <c r="K456" s="79">
        <v>13850000</v>
      </c>
      <c r="L456" s="27"/>
      <c r="M456" s="48"/>
      <c r="N456" s="48"/>
      <c r="O456" s="48"/>
      <c r="P456" s="27"/>
      <c r="Q456" s="27"/>
      <c r="R456" s="48"/>
      <c r="S456" s="48"/>
      <c r="T456" s="48"/>
      <c r="U456" s="43">
        <f t="shared" si="117"/>
        <v>0</v>
      </c>
      <c r="V456" s="48"/>
      <c r="W456" s="48"/>
      <c r="X456" s="48"/>
      <c r="Y456" s="43">
        <f t="shared" si="118"/>
        <v>0</v>
      </c>
      <c r="Z456" s="51">
        <v>13850000</v>
      </c>
      <c r="AA456" s="48"/>
      <c r="AB456" s="48"/>
      <c r="AC456" s="43">
        <f t="shared" si="119"/>
        <v>13850000</v>
      </c>
      <c r="AD456" s="48"/>
      <c r="AE456" s="48"/>
      <c r="AF456" s="48"/>
      <c r="AG456" s="43">
        <f t="shared" si="120"/>
        <v>0</v>
      </c>
      <c r="AH456" s="43">
        <f t="shared" si="121"/>
        <v>13850000</v>
      </c>
      <c r="AI456" s="59">
        <f t="shared" si="122"/>
        <v>3.62089609988967E-2</v>
      </c>
      <c r="AJ456" s="59">
        <f t="shared" si="116"/>
        <v>1.2731841262074532E-3</v>
      </c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</row>
    <row r="457" spans="1:106" ht="24.95" customHeight="1" outlineLevel="1">
      <c r="A457" s="26">
        <v>10</v>
      </c>
      <c r="B457" s="26"/>
      <c r="C457" s="41" t="s">
        <v>1074</v>
      </c>
      <c r="D457" s="78">
        <v>45862</v>
      </c>
      <c r="E457" s="42" t="s">
        <v>526</v>
      </c>
      <c r="F457" s="37" t="s">
        <v>688</v>
      </c>
      <c r="G457" s="33" t="s">
        <v>689</v>
      </c>
      <c r="H457" s="28"/>
      <c r="I457" s="28"/>
      <c r="J457" s="114"/>
      <c r="K457" s="79">
        <v>13850000</v>
      </c>
      <c r="L457" s="27"/>
      <c r="M457" s="48"/>
      <c r="N457" s="48"/>
      <c r="O457" s="48"/>
      <c r="P457" s="27"/>
      <c r="Q457" s="27"/>
      <c r="R457" s="48"/>
      <c r="S457" s="48"/>
      <c r="T457" s="48"/>
      <c r="U457" s="43">
        <f t="shared" si="117"/>
        <v>0</v>
      </c>
      <c r="V457" s="48"/>
      <c r="W457" s="48"/>
      <c r="X457" s="48"/>
      <c r="Y457" s="43">
        <f t="shared" si="118"/>
        <v>0</v>
      </c>
      <c r="Z457" s="51">
        <v>13850000</v>
      </c>
      <c r="AA457" s="48"/>
      <c r="AB457" s="48"/>
      <c r="AC457" s="43">
        <f t="shared" si="119"/>
        <v>13850000</v>
      </c>
      <c r="AD457" s="48"/>
      <c r="AE457" s="48"/>
      <c r="AF457" s="48"/>
      <c r="AG457" s="43">
        <f t="shared" si="120"/>
        <v>0</v>
      </c>
      <c r="AH457" s="43">
        <f t="shared" si="121"/>
        <v>13850000</v>
      </c>
      <c r="AI457" s="59">
        <f t="shared" si="122"/>
        <v>3.62089609988967E-2</v>
      </c>
      <c r="AJ457" s="59">
        <f t="shared" si="116"/>
        <v>1.2731841262074532E-3</v>
      </c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</row>
    <row r="458" spans="1:106" ht="24.95" customHeight="1" outlineLevel="1">
      <c r="A458" s="26">
        <v>11</v>
      </c>
      <c r="B458" s="26"/>
      <c r="C458" s="41" t="s">
        <v>1075</v>
      </c>
      <c r="D458" s="78">
        <v>45862</v>
      </c>
      <c r="E458" s="42" t="s">
        <v>546</v>
      </c>
      <c r="F458" s="37" t="s">
        <v>688</v>
      </c>
      <c r="G458" s="33" t="s">
        <v>689</v>
      </c>
      <c r="H458" s="28"/>
      <c r="I458" s="28"/>
      <c r="J458" s="114"/>
      <c r="K458" s="79">
        <v>13850000</v>
      </c>
      <c r="L458" s="27"/>
      <c r="M458" s="48"/>
      <c r="N458" s="48"/>
      <c r="O458" s="48"/>
      <c r="P458" s="27"/>
      <c r="Q458" s="27"/>
      <c r="R458" s="48"/>
      <c r="S458" s="48"/>
      <c r="T458" s="48"/>
      <c r="U458" s="43">
        <f t="shared" si="117"/>
        <v>0</v>
      </c>
      <c r="V458" s="48"/>
      <c r="W458" s="48"/>
      <c r="X458" s="48"/>
      <c r="Y458" s="43">
        <f t="shared" si="118"/>
        <v>0</v>
      </c>
      <c r="Z458" s="51">
        <v>13850000</v>
      </c>
      <c r="AA458" s="48"/>
      <c r="AB458" s="48"/>
      <c r="AC458" s="43">
        <f t="shared" si="119"/>
        <v>13850000</v>
      </c>
      <c r="AD458" s="48"/>
      <c r="AE458" s="48"/>
      <c r="AF458" s="48"/>
      <c r="AG458" s="43">
        <f t="shared" si="120"/>
        <v>0</v>
      </c>
      <c r="AH458" s="43">
        <f t="shared" si="121"/>
        <v>13850000</v>
      </c>
      <c r="AI458" s="59">
        <f t="shared" si="122"/>
        <v>3.62089609988967E-2</v>
      </c>
      <c r="AJ458" s="59">
        <f t="shared" si="116"/>
        <v>1.2731841262074532E-3</v>
      </c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</row>
    <row r="459" spans="1:106" ht="24.95" customHeight="1" outlineLevel="1">
      <c r="A459" s="26">
        <v>12</v>
      </c>
      <c r="B459" s="26"/>
      <c r="C459" s="41" t="s">
        <v>1076</v>
      </c>
      <c r="D459" s="78">
        <v>45862</v>
      </c>
      <c r="E459" s="42" t="s">
        <v>530</v>
      </c>
      <c r="F459" s="37" t="s">
        <v>688</v>
      </c>
      <c r="G459" s="33" t="s">
        <v>689</v>
      </c>
      <c r="H459" s="28"/>
      <c r="I459" s="28"/>
      <c r="J459" s="114"/>
      <c r="K459" s="79">
        <v>13850000</v>
      </c>
      <c r="L459" s="27"/>
      <c r="M459" s="48"/>
      <c r="N459" s="48"/>
      <c r="O459" s="48"/>
      <c r="P459" s="27"/>
      <c r="Q459" s="27"/>
      <c r="R459" s="48"/>
      <c r="S459" s="48"/>
      <c r="T459" s="48"/>
      <c r="U459" s="43">
        <f t="shared" si="117"/>
        <v>0</v>
      </c>
      <c r="V459" s="48"/>
      <c r="W459" s="48"/>
      <c r="X459" s="48"/>
      <c r="Y459" s="43">
        <f t="shared" si="118"/>
        <v>0</v>
      </c>
      <c r="Z459" s="48"/>
      <c r="AA459" s="79">
        <v>13850000</v>
      </c>
      <c r="AB459" s="48"/>
      <c r="AC459" s="43">
        <f t="shared" si="119"/>
        <v>13850000</v>
      </c>
      <c r="AD459" s="48"/>
      <c r="AE459" s="48"/>
      <c r="AF459" s="48"/>
      <c r="AG459" s="43">
        <f t="shared" si="120"/>
        <v>0</v>
      </c>
      <c r="AH459" s="43">
        <f t="shared" si="121"/>
        <v>13850000</v>
      </c>
      <c r="AI459" s="59">
        <f t="shared" si="122"/>
        <v>3.62089609988967E-2</v>
      </c>
      <c r="AJ459" s="59">
        <f t="shared" si="116"/>
        <v>1.2731841262074532E-3</v>
      </c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</row>
    <row r="460" spans="1:106" ht="24.95" customHeight="1" outlineLevel="1">
      <c r="A460" s="26">
        <v>13</v>
      </c>
      <c r="B460" s="26"/>
      <c r="C460" s="41" t="s">
        <v>1077</v>
      </c>
      <c r="D460" s="78">
        <v>45917</v>
      </c>
      <c r="E460" s="42" t="s">
        <v>526</v>
      </c>
      <c r="F460" s="37" t="s">
        <v>688</v>
      </c>
      <c r="G460" s="33" t="s">
        <v>689</v>
      </c>
      <c r="H460" s="28"/>
      <c r="I460" s="28"/>
      <c r="J460" s="114"/>
      <c r="K460" s="79">
        <v>25762000</v>
      </c>
      <c r="L460" s="27"/>
      <c r="M460" s="48"/>
      <c r="N460" s="48"/>
      <c r="O460" s="48"/>
      <c r="P460" s="27"/>
      <c r="Q460" s="27"/>
      <c r="R460" s="48"/>
      <c r="S460" s="48"/>
      <c r="T460" s="48"/>
      <c r="U460" s="43">
        <f t="shared" si="117"/>
        <v>0</v>
      </c>
      <c r="V460" s="48"/>
      <c r="W460" s="48"/>
      <c r="X460" s="48"/>
      <c r="Y460" s="43">
        <f t="shared" si="118"/>
        <v>0</v>
      </c>
      <c r="Z460" s="48"/>
      <c r="AA460" s="48"/>
      <c r="AB460" s="48"/>
      <c r="AC460" s="43">
        <f t="shared" si="119"/>
        <v>0</v>
      </c>
      <c r="AD460" s="79">
        <v>25762000</v>
      </c>
      <c r="AE460" s="48"/>
      <c r="AF460" s="48"/>
      <c r="AG460" s="43">
        <f t="shared" si="120"/>
        <v>25762000</v>
      </c>
      <c r="AH460" s="43">
        <f t="shared" si="121"/>
        <v>25762000</v>
      </c>
      <c r="AI460" s="59">
        <f t="shared" si="122"/>
        <v>6.7351281823363002E-2</v>
      </c>
      <c r="AJ460" s="59">
        <f t="shared" si="116"/>
        <v>2.3682144013975749E-3</v>
      </c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</row>
    <row r="461" spans="1:106" ht="24.95" customHeight="1" outlineLevel="1">
      <c r="A461" s="26">
        <v>14</v>
      </c>
      <c r="B461" s="26"/>
      <c r="C461" s="41" t="s">
        <v>1078</v>
      </c>
      <c r="D461" s="78">
        <v>45917</v>
      </c>
      <c r="E461" s="42" t="s">
        <v>534</v>
      </c>
      <c r="F461" s="37" t="s">
        <v>688</v>
      </c>
      <c r="G461" s="33" t="s">
        <v>689</v>
      </c>
      <c r="H461" s="28"/>
      <c r="I461" s="28"/>
      <c r="J461" s="114"/>
      <c r="K461" s="79">
        <v>14822000</v>
      </c>
      <c r="L461" s="80"/>
      <c r="M461" s="48"/>
      <c r="N461" s="48"/>
      <c r="O461" s="48"/>
      <c r="P461" s="27"/>
      <c r="Q461" s="27"/>
      <c r="R461" s="48"/>
      <c r="S461" s="48"/>
      <c r="T461" s="48"/>
      <c r="U461" s="43">
        <f t="shared" si="117"/>
        <v>0</v>
      </c>
      <c r="V461" s="48"/>
      <c r="W461" s="48"/>
      <c r="X461" s="48"/>
      <c r="Y461" s="43">
        <f t="shared" si="118"/>
        <v>0</v>
      </c>
      <c r="Z461" s="48"/>
      <c r="AA461" s="48"/>
      <c r="AB461" s="48"/>
      <c r="AC461" s="43">
        <f t="shared" si="119"/>
        <v>0</v>
      </c>
      <c r="AD461" s="79">
        <v>14822000</v>
      </c>
      <c r="AE461" s="48"/>
      <c r="AF461" s="48"/>
      <c r="AG461" s="43">
        <f t="shared" si="120"/>
        <v>14822000</v>
      </c>
      <c r="AH461" s="43">
        <f t="shared" si="121"/>
        <v>14822000</v>
      </c>
      <c r="AI461" s="59">
        <f t="shared" si="122"/>
        <v>3.8750124182357203E-2</v>
      </c>
      <c r="AJ461" s="59">
        <f t="shared" si="116"/>
        <v>1.3625368316712543E-3</v>
      </c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</row>
    <row r="462" spans="1:106" ht="24.95" customHeight="1" outlineLevel="1">
      <c r="A462" s="26">
        <v>15</v>
      </c>
      <c r="B462" s="26"/>
      <c r="C462" s="41" t="s">
        <v>1079</v>
      </c>
      <c r="D462" s="78">
        <v>45917</v>
      </c>
      <c r="E462" s="42" t="s">
        <v>530</v>
      </c>
      <c r="F462" s="37" t="s">
        <v>688</v>
      </c>
      <c r="G462" s="33" t="s">
        <v>689</v>
      </c>
      <c r="H462" s="28"/>
      <c r="I462" s="28"/>
      <c r="J462" s="114"/>
      <c r="K462" s="79">
        <v>15028000</v>
      </c>
      <c r="L462" s="80"/>
      <c r="M462" s="48"/>
      <c r="N462" s="48"/>
      <c r="O462" s="48"/>
      <c r="P462" s="27"/>
      <c r="Q462" s="27"/>
      <c r="R462" s="48"/>
      <c r="S462" s="48"/>
      <c r="T462" s="48"/>
      <c r="U462" s="43">
        <f t="shared" si="117"/>
        <v>0</v>
      </c>
      <c r="V462" s="48"/>
      <c r="W462" s="48"/>
      <c r="X462" s="48"/>
      <c r="Y462" s="43">
        <f t="shared" si="118"/>
        <v>0</v>
      </c>
      <c r="Z462" s="48"/>
      <c r="AA462" s="48"/>
      <c r="AB462" s="48"/>
      <c r="AC462" s="43">
        <f t="shared" si="119"/>
        <v>0</v>
      </c>
      <c r="AD462" s="79">
        <v>15028000</v>
      </c>
      <c r="AE462" s="48"/>
      <c r="AF462" s="48"/>
      <c r="AG462" s="43">
        <f t="shared" si="120"/>
        <v>15028000</v>
      </c>
      <c r="AH462" s="43">
        <f t="shared" si="121"/>
        <v>15028000</v>
      </c>
      <c r="AI462" s="59">
        <f t="shared" si="122"/>
        <v>3.92886834578643E-2</v>
      </c>
      <c r="AJ462" s="59">
        <f t="shared" si="116"/>
        <v>1.3814737219238705E-3</v>
      </c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</row>
    <row r="463" spans="1:106" ht="24.95" customHeight="1" outlineLevel="1">
      <c r="A463" s="26">
        <v>16</v>
      </c>
      <c r="B463" s="26"/>
      <c r="C463" s="41" t="s">
        <v>1080</v>
      </c>
      <c r="D463" s="78">
        <v>45917</v>
      </c>
      <c r="E463" s="42" t="s">
        <v>544</v>
      </c>
      <c r="F463" s="37" t="s">
        <v>688</v>
      </c>
      <c r="G463" s="33" t="s">
        <v>689</v>
      </c>
      <c r="H463" s="28"/>
      <c r="I463" s="28"/>
      <c r="J463" s="114"/>
      <c r="K463" s="79">
        <v>15028000</v>
      </c>
      <c r="L463" s="80"/>
      <c r="M463" s="48"/>
      <c r="N463" s="48"/>
      <c r="O463" s="48"/>
      <c r="P463" s="27"/>
      <c r="Q463" s="27"/>
      <c r="R463" s="48"/>
      <c r="S463" s="48"/>
      <c r="T463" s="48"/>
      <c r="U463" s="43">
        <f t="shared" si="117"/>
        <v>0</v>
      </c>
      <c r="V463" s="48"/>
      <c r="W463" s="48"/>
      <c r="X463" s="48"/>
      <c r="Y463" s="43">
        <f t="shared" si="118"/>
        <v>0</v>
      </c>
      <c r="Z463" s="48"/>
      <c r="AA463" s="48"/>
      <c r="AB463" s="48"/>
      <c r="AC463" s="43">
        <f t="shared" si="119"/>
        <v>0</v>
      </c>
      <c r="AD463" s="48"/>
      <c r="AE463" s="79">
        <v>15028000</v>
      </c>
      <c r="AF463" s="48"/>
      <c r="AG463" s="43">
        <f t="shared" si="120"/>
        <v>15028000</v>
      </c>
      <c r="AH463" s="43">
        <f t="shared" si="121"/>
        <v>15028000</v>
      </c>
      <c r="AI463" s="59">
        <f t="shared" si="122"/>
        <v>3.92886834578643E-2</v>
      </c>
      <c r="AJ463" s="59">
        <f t="shared" si="116"/>
        <v>1.3814737219238705E-3</v>
      </c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</row>
    <row r="464" spans="1:106" ht="24.95" customHeight="1" outlineLevel="1">
      <c r="A464" s="26">
        <v>17</v>
      </c>
      <c r="B464" s="26"/>
      <c r="C464" s="41" t="s">
        <v>1081</v>
      </c>
      <c r="D464" s="78">
        <v>45917</v>
      </c>
      <c r="E464" s="42" t="s">
        <v>532</v>
      </c>
      <c r="F464" s="37" t="s">
        <v>688</v>
      </c>
      <c r="G464" s="33" t="s">
        <v>689</v>
      </c>
      <c r="H464" s="28"/>
      <c r="I464" s="28"/>
      <c r="J464" s="114"/>
      <c r="K464" s="79">
        <v>15028000</v>
      </c>
      <c r="L464" s="80"/>
      <c r="M464" s="48"/>
      <c r="N464" s="48"/>
      <c r="O464" s="48"/>
      <c r="P464" s="27"/>
      <c r="Q464" s="27"/>
      <c r="R464" s="48"/>
      <c r="S464" s="48"/>
      <c r="T464" s="48"/>
      <c r="U464" s="43">
        <f t="shared" si="117"/>
        <v>0</v>
      </c>
      <c r="V464" s="48"/>
      <c r="W464" s="48"/>
      <c r="X464" s="48"/>
      <c r="Y464" s="43">
        <f t="shared" si="118"/>
        <v>0</v>
      </c>
      <c r="Z464" s="48"/>
      <c r="AA464" s="48"/>
      <c r="AB464" s="48"/>
      <c r="AC464" s="43">
        <f t="shared" si="119"/>
        <v>0</v>
      </c>
      <c r="AD464" s="79">
        <v>15028000</v>
      </c>
      <c r="AE464" s="48"/>
      <c r="AF464" s="48"/>
      <c r="AG464" s="43">
        <f t="shared" si="120"/>
        <v>15028000</v>
      </c>
      <c r="AH464" s="43">
        <f t="shared" si="121"/>
        <v>15028000</v>
      </c>
      <c r="AI464" s="59">
        <f t="shared" si="122"/>
        <v>3.92886834578643E-2</v>
      </c>
      <c r="AJ464" s="59">
        <f t="shared" si="116"/>
        <v>1.3814737219238705E-3</v>
      </c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</row>
    <row r="465" spans="1:106" ht="24.95" customHeight="1" outlineLevel="1">
      <c r="A465" s="26">
        <v>18</v>
      </c>
      <c r="B465" s="26"/>
      <c r="C465" s="41" t="s">
        <v>1082</v>
      </c>
      <c r="D465" s="78">
        <v>45917</v>
      </c>
      <c r="E465" s="42" t="s">
        <v>1083</v>
      </c>
      <c r="F465" s="37" t="s">
        <v>688</v>
      </c>
      <c r="G465" s="33" t="s">
        <v>689</v>
      </c>
      <c r="H465" s="28"/>
      <c r="I465" s="28"/>
      <c r="J465" s="114"/>
      <c r="K465" s="79">
        <v>15028000</v>
      </c>
      <c r="L465" s="80"/>
      <c r="M465" s="81"/>
      <c r="N465" s="82"/>
      <c r="O465" s="82"/>
      <c r="P465" s="83"/>
      <c r="Q465" s="83"/>
      <c r="R465" s="82"/>
      <c r="S465" s="82"/>
      <c r="T465" s="82"/>
      <c r="U465" s="86">
        <f t="shared" si="117"/>
        <v>0</v>
      </c>
      <c r="V465" s="48"/>
      <c r="W465" s="48"/>
      <c r="X465" s="48"/>
      <c r="Y465" s="43">
        <f t="shared" si="118"/>
        <v>0</v>
      </c>
      <c r="Z465" s="48"/>
      <c r="AA465" s="48"/>
      <c r="AB465" s="48"/>
      <c r="AC465" s="43">
        <f t="shared" si="119"/>
        <v>0</v>
      </c>
      <c r="AD465" s="79">
        <v>15028000</v>
      </c>
      <c r="AE465" s="48"/>
      <c r="AF465" s="48"/>
      <c r="AG465" s="43">
        <f t="shared" si="120"/>
        <v>15028000</v>
      </c>
      <c r="AH465" s="43">
        <f t="shared" si="121"/>
        <v>15028000</v>
      </c>
      <c r="AI465" s="59">
        <f t="shared" si="122"/>
        <v>3.92886834578643E-2</v>
      </c>
      <c r="AJ465" s="59">
        <f t="shared" si="116"/>
        <v>1.3814737219238705E-3</v>
      </c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</row>
    <row r="466" spans="1:106" ht="24.95" customHeight="1" outlineLevel="1">
      <c r="A466" s="26">
        <v>19</v>
      </c>
      <c r="B466" s="26"/>
      <c r="C466" s="41" t="s">
        <v>1084</v>
      </c>
      <c r="D466" s="78">
        <v>45917</v>
      </c>
      <c r="E466" s="42" t="s">
        <v>540</v>
      </c>
      <c r="F466" s="37" t="s">
        <v>688</v>
      </c>
      <c r="G466" s="33" t="s">
        <v>689</v>
      </c>
      <c r="H466" s="28"/>
      <c r="I466" s="28"/>
      <c r="J466" s="114"/>
      <c r="K466" s="79">
        <v>15028000</v>
      </c>
      <c r="L466" s="80"/>
      <c r="M466" s="84"/>
      <c r="N466" s="48"/>
      <c r="O466" s="48"/>
      <c r="P466" s="27"/>
      <c r="Q466" s="27"/>
      <c r="R466" s="48"/>
      <c r="S466" s="48"/>
      <c r="T466" s="48"/>
      <c r="U466" s="43">
        <f t="shared" si="117"/>
        <v>0</v>
      </c>
      <c r="V466" s="48"/>
      <c r="W466" s="48"/>
      <c r="X466" s="48"/>
      <c r="Y466" s="43">
        <f t="shared" si="118"/>
        <v>0</v>
      </c>
      <c r="Z466" s="48"/>
      <c r="AA466" s="48"/>
      <c r="AB466" s="48"/>
      <c r="AC466" s="43">
        <f t="shared" si="119"/>
        <v>0</v>
      </c>
      <c r="AD466" s="79">
        <v>15028000</v>
      </c>
      <c r="AE466" s="48"/>
      <c r="AF466" s="48"/>
      <c r="AG466" s="43">
        <f t="shared" si="120"/>
        <v>15028000</v>
      </c>
      <c r="AH466" s="43">
        <f t="shared" si="121"/>
        <v>15028000</v>
      </c>
      <c r="AI466" s="59">
        <f t="shared" si="122"/>
        <v>3.92886834578643E-2</v>
      </c>
      <c r="AJ466" s="59">
        <f t="shared" si="116"/>
        <v>1.3814737219238705E-3</v>
      </c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</row>
    <row r="467" spans="1:106" customFormat="1" ht="24.95" customHeight="1" outlineLevel="1">
      <c r="A467" s="26">
        <v>20</v>
      </c>
      <c r="B467" s="26"/>
      <c r="C467" s="41" t="s">
        <v>189</v>
      </c>
      <c r="D467" s="78">
        <v>45985</v>
      </c>
      <c r="E467" s="42" t="s">
        <v>1071</v>
      </c>
      <c r="F467" s="37" t="s">
        <v>688</v>
      </c>
      <c r="G467" s="33" t="s">
        <v>689</v>
      </c>
      <c r="H467" s="28"/>
      <c r="I467" s="28"/>
      <c r="J467" s="114"/>
      <c r="K467" s="79">
        <v>20853000</v>
      </c>
      <c r="L467" s="80"/>
      <c r="M467" s="84"/>
      <c r="N467" s="48"/>
      <c r="O467" s="48"/>
      <c r="P467" s="27"/>
      <c r="Q467" s="27"/>
      <c r="R467" s="48"/>
      <c r="S467" s="48"/>
      <c r="T467" s="48"/>
      <c r="U467" s="43">
        <f t="shared" si="117"/>
        <v>0</v>
      </c>
      <c r="V467" s="48"/>
      <c r="W467" s="48"/>
      <c r="X467" s="48"/>
      <c r="Y467" s="43">
        <f t="shared" si="118"/>
        <v>0</v>
      </c>
      <c r="Z467" s="48"/>
      <c r="AA467" s="48"/>
      <c r="AB467" s="48"/>
      <c r="AC467" s="43">
        <f t="shared" si="119"/>
        <v>0</v>
      </c>
      <c r="AD467" s="79"/>
      <c r="AE467" s="48"/>
      <c r="AF467" s="79">
        <v>20853000</v>
      </c>
      <c r="AG467" s="43">
        <f t="shared" si="120"/>
        <v>20853000</v>
      </c>
      <c r="AH467" s="43">
        <f t="shared" si="121"/>
        <v>20853000</v>
      </c>
      <c r="AI467" s="59">
        <f t="shared" si="122"/>
        <v>5.4517362000721603E-2</v>
      </c>
      <c r="AJ467" s="59">
        <f t="shared" si="116"/>
        <v>1.9169464681446948E-3</v>
      </c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</row>
    <row r="468" spans="1:106" customFormat="1" ht="24.95" customHeight="1" outlineLevel="1">
      <c r="A468" s="26">
        <v>21</v>
      </c>
      <c r="B468" s="26"/>
      <c r="C468" s="41" t="s">
        <v>1085</v>
      </c>
      <c r="D468" s="78">
        <v>45973</v>
      </c>
      <c r="E468" s="42" t="s">
        <v>538</v>
      </c>
      <c r="F468" s="37" t="s">
        <v>688</v>
      </c>
      <c r="G468" s="33" t="s">
        <v>689</v>
      </c>
      <c r="H468" s="28"/>
      <c r="I468" s="28"/>
      <c r="J468" s="114"/>
      <c r="K468" s="79">
        <v>15028000</v>
      </c>
      <c r="L468" s="85"/>
      <c r="M468" s="84"/>
      <c r="N468" s="48"/>
      <c r="O468" s="48"/>
      <c r="P468" s="27"/>
      <c r="Q468" s="27"/>
      <c r="R468" s="48"/>
      <c r="S468" s="48"/>
      <c r="T468" s="48"/>
      <c r="U468" s="43">
        <f t="shared" si="117"/>
        <v>0</v>
      </c>
      <c r="V468" s="48"/>
      <c r="W468" s="48"/>
      <c r="X468" s="48"/>
      <c r="Y468" s="43">
        <f t="shared" si="118"/>
        <v>0</v>
      </c>
      <c r="Z468" s="48"/>
      <c r="AA468" s="48"/>
      <c r="AB468" s="48"/>
      <c r="AC468" s="43">
        <f t="shared" si="119"/>
        <v>0</v>
      </c>
      <c r="AD468" s="79"/>
      <c r="AE468" s="48"/>
      <c r="AF468" s="79">
        <v>15028000</v>
      </c>
      <c r="AG468" s="43">
        <f t="shared" si="120"/>
        <v>15028000</v>
      </c>
      <c r="AH468" s="43">
        <f t="shared" si="121"/>
        <v>15028000</v>
      </c>
      <c r="AI468" s="59">
        <f t="shared" si="122"/>
        <v>3.92886834578643E-2</v>
      </c>
      <c r="AJ468" s="59">
        <f t="shared" si="116"/>
        <v>1.3814737219238705E-3</v>
      </c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</row>
    <row r="469" spans="1:106" customFormat="1" ht="24.95" customHeight="1" outlineLevel="1">
      <c r="A469" s="26">
        <v>22</v>
      </c>
      <c r="B469" s="26"/>
      <c r="C469" s="41" t="s">
        <v>810</v>
      </c>
      <c r="D469" s="78">
        <v>45973</v>
      </c>
      <c r="E469" s="42" t="s">
        <v>542</v>
      </c>
      <c r="F469" s="37" t="s">
        <v>688</v>
      </c>
      <c r="G469" s="33" t="s">
        <v>689</v>
      </c>
      <c r="H469" s="28"/>
      <c r="I469" s="28"/>
      <c r="J469" s="114"/>
      <c r="K469" s="79">
        <v>15028000</v>
      </c>
      <c r="L469" s="85"/>
      <c r="M469" s="84"/>
      <c r="N469" s="48"/>
      <c r="O469" s="48"/>
      <c r="P469" s="27"/>
      <c r="Q469" s="27"/>
      <c r="R469" s="48"/>
      <c r="S469" s="48"/>
      <c r="T469" s="48"/>
      <c r="U469" s="43">
        <f t="shared" si="117"/>
        <v>0</v>
      </c>
      <c r="V469" s="48"/>
      <c r="W469" s="48"/>
      <c r="X469" s="48"/>
      <c r="Y469" s="43">
        <f t="shared" si="118"/>
        <v>0</v>
      </c>
      <c r="Z469" s="48"/>
      <c r="AA469" s="48"/>
      <c r="AB469" s="48"/>
      <c r="AC469" s="43">
        <f t="shared" si="119"/>
        <v>0</v>
      </c>
      <c r="AD469" s="48"/>
      <c r="AE469" s="79">
        <v>15028000</v>
      </c>
      <c r="AF469" s="48"/>
      <c r="AG469" s="43">
        <f t="shared" si="120"/>
        <v>15028000</v>
      </c>
      <c r="AH469" s="43">
        <f t="shared" si="121"/>
        <v>15028000</v>
      </c>
      <c r="AI469" s="59">
        <f t="shared" si="122"/>
        <v>3.92886834578643E-2</v>
      </c>
      <c r="AJ469" s="59">
        <f t="shared" si="116"/>
        <v>1.3814737219238705E-3</v>
      </c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</row>
    <row r="470" spans="1:106" customFormat="1" ht="24.95" customHeight="1" outlineLevel="1">
      <c r="A470" s="26">
        <v>23</v>
      </c>
      <c r="B470" s="26"/>
      <c r="C470" s="41" t="s">
        <v>1086</v>
      </c>
      <c r="D470" s="78">
        <v>45973</v>
      </c>
      <c r="E470" s="42" t="s">
        <v>546</v>
      </c>
      <c r="F470" s="37" t="s">
        <v>688</v>
      </c>
      <c r="G470" s="33" t="s">
        <v>689</v>
      </c>
      <c r="H470" s="28"/>
      <c r="I470" s="28"/>
      <c r="J470" s="114"/>
      <c r="K470" s="79">
        <v>15028000</v>
      </c>
      <c r="L470" s="85"/>
      <c r="M470" s="84"/>
      <c r="N470" s="48"/>
      <c r="O470" s="48"/>
      <c r="P470" s="27"/>
      <c r="Q470" s="27"/>
      <c r="R470" s="48"/>
      <c r="S470" s="48"/>
      <c r="T470" s="48"/>
      <c r="U470" s="43">
        <f t="shared" si="117"/>
        <v>0</v>
      </c>
      <c r="V470" s="48"/>
      <c r="W470" s="48"/>
      <c r="X470" s="48"/>
      <c r="Y470" s="43">
        <f t="shared" si="118"/>
        <v>0</v>
      </c>
      <c r="Z470" s="48"/>
      <c r="AA470" s="48"/>
      <c r="AB470" s="48"/>
      <c r="AC470" s="43">
        <f t="shared" si="119"/>
        <v>0</v>
      </c>
      <c r="AD470" s="48"/>
      <c r="AE470" s="79">
        <v>15028000</v>
      </c>
      <c r="AF470" s="48"/>
      <c r="AG470" s="43">
        <f t="shared" si="120"/>
        <v>15028000</v>
      </c>
      <c r="AH470" s="43">
        <f t="shared" si="121"/>
        <v>15028000</v>
      </c>
      <c r="AI470" s="59">
        <f t="shared" si="122"/>
        <v>3.92886834578643E-2</v>
      </c>
      <c r="AJ470" s="59">
        <f t="shared" si="116"/>
        <v>1.3814737219238705E-3</v>
      </c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</row>
    <row r="471" spans="1:106" customFormat="1" ht="24.95" customHeight="1" outlineLevel="1">
      <c r="A471" s="26">
        <v>24</v>
      </c>
      <c r="B471" s="26"/>
      <c r="C471" s="41" t="s">
        <v>853</v>
      </c>
      <c r="D471" s="78">
        <v>45917</v>
      </c>
      <c r="E471" s="42" t="s">
        <v>536</v>
      </c>
      <c r="F471" s="37" t="s">
        <v>688</v>
      </c>
      <c r="G471" s="33" t="s">
        <v>689</v>
      </c>
      <c r="H471" s="28"/>
      <c r="I471" s="28"/>
      <c r="J471" s="114"/>
      <c r="K471" s="79">
        <v>14822000</v>
      </c>
      <c r="L471" s="85"/>
      <c r="M471" s="84"/>
      <c r="N471" s="48"/>
      <c r="O471" s="48"/>
      <c r="P471" s="27"/>
      <c r="Q471" s="27"/>
      <c r="R471" s="48"/>
      <c r="S471" s="48"/>
      <c r="T471" s="48"/>
      <c r="U471" s="43">
        <f t="shared" si="117"/>
        <v>0</v>
      </c>
      <c r="V471" s="48"/>
      <c r="W471" s="48"/>
      <c r="X471" s="48"/>
      <c r="Y471" s="43">
        <f t="shared" si="118"/>
        <v>0</v>
      </c>
      <c r="Z471" s="48"/>
      <c r="AA471" s="48"/>
      <c r="AB471" s="48"/>
      <c r="AC471" s="43">
        <f t="shared" si="119"/>
        <v>0</v>
      </c>
      <c r="AD471" s="79">
        <v>14822000</v>
      </c>
      <c r="AE471" s="48"/>
      <c r="AF471" s="48"/>
      <c r="AG471" s="43">
        <f t="shared" si="120"/>
        <v>14822000</v>
      </c>
      <c r="AH471" s="43">
        <f t="shared" si="121"/>
        <v>14822000</v>
      </c>
      <c r="AI471" s="59">
        <f t="shared" si="122"/>
        <v>3.8750124182357203E-2</v>
      </c>
      <c r="AJ471" s="59">
        <f t="shared" si="116"/>
        <v>1.3625368316712543E-3</v>
      </c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</row>
    <row r="472" spans="1:106" s="19" customFormat="1" ht="24.95" customHeight="1">
      <c r="A472" s="117" t="s">
        <v>73</v>
      </c>
      <c r="B472" s="117"/>
      <c r="C472" s="117"/>
      <c r="D472" s="117"/>
      <c r="E472" s="117"/>
      <c r="F472" s="117"/>
      <c r="G472" s="117"/>
      <c r="H472" s="117"/>
      <c r="I472" s="117"/>
      <c r="J472" s="49">
        <f>+J447</f>
        <v>382502000</v>
      </c>
      <c r="K472" s="49">
        <f>SUM(K448:K471)</f>
        <v>382502000</v>
      </c>
      <c r="L472" s="29"/>
      <c r="M472" s="49">
        <f>SUM(M448:M466)</f>
        <v>0</v>
      </c>
      <c r="N472" s="49">
        <f>SUM(N448:N466)</f>
        <v>0</v>
      </c>
      <c r="O472" s="49">
        <f>SUM(O448:O466)</f>
        <v>0</v>
      </c>
      <c r="P472" s="50"/>
      <c r="Q472" s="56"/>
      <c r="R472" s="49">
        <f t="shared" ref="R472:AB472" si="123">SUM(R448:R466)</f>
        <v>0</v>
      </c>
      <c r="S472" s="49">
        <f t="shared" si="123"/>
        <v>0</v>
      </c>
      <c r="T472" s="49">
        <f t="shared" si="123"/>
        <v>0</v>
      </c>
      <c r="U472" s="49">
        <f t="shared" si="123"/>
        <v>0</v>
      </c>
      <c r="V472" s="49">
        <f t="shared" si="123"/>
        <v>0</v>
      </c>
      <c r="W472" s="49">
        <f t="shared" si="123"/>
        <v>0</v>
      </c>
      <c r="X472" s="49">
        <f t="shared" si="123"/>
        <v>0</v>
      </c>
      <c r="Y472" s="49">
        <f t="shared" si="123"/>
        <v>0</v>
      </c>
      <c r="Z472" s="49">
        <f t="shared" si="123"/>
        <v>110559000</v>
      </c>
      <c r="AA472" s="49">
        <f t="shared" si="123"/>
        <v>47141000</v>
      </c>
      <c r="AB472" s="49">
        <f t="shared" si="123"/>
        <v>0</v>
      </c>
      <c r="AC472" s="49">
        <f t="shared" ref="AC472:AH472" si="124">SUM(AC448:AC471)</f>
        <v>157700000</v>
      </c>
      <c r="AD472" s="49">
        <f t="shared" si="124"/>
        <v>115518000</v>
      </c>
      <c r="AE472" s="49">
        <f t="shared" si="124"/>
        <v>73403000</v>
      </c>
      <c r="AF472" s="49">
        <f t="shared" si="124"/>
        <v>35881000</v>
      </c>
      <c r="AG472" s="49">
        <f t="shared" si="124"/>
        <v>224802000</v>
      </c>
      <c r="AH472" s="49">
        <f t="shared" si="124"/>
        <v>382502000</v>
      </c>
      <c r="AI472" s="61">
        <f>IF(ISERROR(AH472/J472),0,AH472/J472)</f>
        <v>1</v>
      </c>
      <c r="AJ472" s="61">
        <f>IF(ISERROR(AH472/$AH$625),0,AH472/$AH$625)</f>
        <v>3.5162128133039948E-2</v>
      </c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</row>
    <row r="473" spans="1:106" ht="24.95" customHeight="1">
      <c r="A473" s="118" t="s">
        <v>74</v>
      </c>
      <c r="B473" s="118"/>
      <c r="C473" s="118"/>
      <c r="D473" s="118"/>
      <c r="E473" s="118"/>
      <c r="F473" s="23"/>
      <c r="G473" s="24"/>
      <c r="H473" s="25"/>
      <c r="I473" s="25"/>
      <c r="J473" s="113">
        <v>120194000</v>
      </c>
      <c r="K473" s="43"/>
      <c r="L473" s="44"/>
      <c r="M473" s="45"/>
      <c r="N473" s="45"/>
      <c r="O473" s="45"/>
      <c r="P473" s="24"/>
      <c r="Q473" s="55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43"/>
      <c r="AI473" s="57"/>
      <c r="AJ473" s="58"/>
    </row>
    <row r="474" spans="1:106" ht="24.95" customHeight="1" outlineLevel="1">
      <c r="A474" s="26">
        <v>1</v>
      </c>
      <c r="B474" s="26"/>
      <c r="C474" s="41" t="s">
        <v>1068</v>
      </c>
      <c r="D474" s="78">
        <v>46010</v>
      </c>
      <c r="E474" s="42" t="s">
        <v>550</v>
      </c>
      <c r="F474" s="37" t="s">
        <v>688</v>
      </c>
      <c r="G474" s="33" t="s">
        <v>689</v>
      </c>
      <c r="H474" s="28"/>
      <c r="I474" s="28"/>
      <c r="J474" s="114"/>
      <c r="K474" s="79">
        <v>51088000</v>
      </c>
      <c r="L474" s="27"/>
      <c r="M474" s="48"/>
      <c r="N474" s="48"/>
      <c r="O474" s="48"/>
      <c r="P474" s="27"/>
      <c r="Q474" s="27"/>
      <c r="R474" s="48"/>
      <c r="S474" s="48"/>
      <c r="T474" s="48"/>
      <c r="U474" s="43">
        <f>SUM(R474:T474)</f>
        <v>0</v>
      </c>
      <c r="V474" s="48"/>
      <c r="W474" s="48"/>
      <c r="X474" s="48"/>
      <c r="Y474" s="43">
        <f>SUM(V474:X474)</f>
        <v>0</v>
      </c>
      <c r="Z474" s="48"/>
      <c r="AA474" s="48"/>
      <c r="AB474" s="48"/>
      <c r="AC474" s="43">
        <f>SUM(Z474:AB474)</f>
        <v>0</v>
      </c>
      <c r="AD474" s="48"/>
      <c r="AE474" s="48"/>
      <c r="AF474" s="79">
        <v>51088000</v>
      </c>
      <c r="AG474" s="43">
        <f>SUM(AD474:AF474)</f>
        <v>51088000</v>
      </c>
      <c r="AH474" s="43">
        <f>SUM(U474,Y474,AC474,AG474)</f>
        <v>51088000</v>
      </c>
      <c r="AI474" s="59">
        <f>IF(ISERROR(AH474/$J$473),0,AH474/$J$473)</f>
        <v>0.42504617534985101</v>
      </c>
      <c r="AJ474" s="59">
        <f>IF(ISERROR(AH474/$AH$625),"-",AH474/$AH$625)</f>
        <v>4.6963487826488359E-3</v>
      </c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</row>
    <row r="475" spans="1:106" ht="24.95" customHeight="1" outlineLevel="1">
      <c r="A475" s="26">
        <v>2</v>
      </c>
      <c r="B475" s="26"/>
      <c r="C475" s="41" t="s">
        <v>305</v>
      </c>
      <c r="D475" s="78">
        <v>45594</v>
      </c>
      <c r="E475" s="42" t="s">
        <v>1087</v>
      </c>
      <c r="F475" s="37" t="s">
        <v>688</v>
      </c>
      <c r="G475" s="33" t="s">
        <v>689</v>
      </c>
      <c r="H475" s="28"/>
      <c r="I475" s="28"/>
      <c r="J475" s="114"/>
      <c r="K475" s="79">
        <v>7914000</v>
      </c>
      <c r="L475" s="27"/>
      <c r="M475" s="48"/>
      <c r="N475" s="48"/>
      <c r="O475" s="48"/>
      <c r="P475" s="27"/>
      <c r="Q475" s="27"/>
      <c r="R475" s="48"/>
      <c r="S475" s="48"/>
      <c r="T475" s="48"/>
      <c r="U475" s="43">
        <f>SUM(R475:T475)</f>
        <v>0</v>
      </c>
      <c r="V475" s="48"/>
      <c r="W475" s="48"/>
      <c r="X475" s="48"/>
      <c r="Y475" s="43">
        <f>SUM(V475:X475)</f>
        <v>0</v>
      </c>
      <c r="Z475" s="48"/>
      <c r="AA475" s="48"/>
      <c r="AB475" s="48"/>
      <c r="AC475" s="43">
        <f>SUM(Z475:AB475)</f>
        <v>0</v>
      </c>
      <c r="AD475" s="48"/>
      <c r="AE475" s="79">
        <v>7914000</v>
      </c>
      <c r="AF475" s="48"/>
      <c r="AG475" s="43">
        <f>SUM(AD475:AF475)</f>
        <v>7914000</v>
      </c>
      <c r="AH475" s="43">
        <f>SUM(U475,Y475,AC475,AG475)</f>
        <v>7914000</v>
      </c>
      <c r="AI475" s="59">
        <f>IF(ISERROR(AH475/$J$473),0,AH475/$J$473)</f>
        <v>6.5843552922774801E-2</v>
      </c>
      <c r="AJ475" s="59">
        <f>IF(ISERROR(AH475/$AH$625),"-",AH475/$AH$625)</f>
        <v>7.2750752164662711E-4</v>
      </c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</row>
    <row r="476" spans="1:106" ht="24.95" customHeight="1" outlineLevel="1">
      <c r="A476" s="26">
        <v>3</v>
      </c>
      <c r="B476" s="26"/>
      <c r="C476" s="41" t="s">
        <v>1088</v>
      </c>
      <c r="D476" s="78">
        <v>45559</v>
      </c>
      <c r="E476" s="42" t="s">
        <v>1089</v>
      </c>
      <c r="F476" s="37" t="s">
        <v>688</v>
      </c>
      <c r="G476" s="33" t="s">
        <v>689</v>
      </c>
      <c r="H476" s="28"/>
      <c r="I476" s="28"/>
      <c r="J476" s="114"/>
      <c r="K476" s="79">
        <v>7914000</v>
      </c>
      <c r="L476" s="27"/>
      <c r="M476" s="48"/>
      <c r="N476" s="48"/>
      <c r="O476" s="48"/>
      <c r="P476" s="27"/>
      <c r="Q476" s="27"/>
      <c r="R476" s="48"/>
      <c r="S476" s="48"/>
      <c r="T476" s="48"/>
      <c r="U476" s="43">
        <f>SUM(R476:T476)</f>
        <v>0</v>
      </c>
      <c r="V476" s="48"/>
      <c r="W476" s="48"/>
      <c r="X476" s="48"/>
      <c r="Y476" s="43">
        <f>SUM(V476:X476)</f>
        <v>0</v>
      </c>
      <c r="Z476" s="48"/>
      <c r="AA476" s="48"/>
      <c r="AB476" s="48"/>
      <c r="AC476" s="43">
        <f>SUM(Z476:AB476)</f>
        <v>0</v>
      </c>
      <c r="AD476" s="48"/>
      <c r="AE476" s="79">
        <v>7914000</v>
      </c>
      <c r="AF476" s="48"/>
      <c r="AG476" s="43">
        <f>SUM(AD476:AF476)</f>
        <v>7914000</v>
      </c>
      <c r="AH476" s="43">
        <f>SUM(U476,Y476,AC476,AG476)</f>
        <v>7914000</v>
      </c>
      <c r="AI476" s="59">
        <f>IF(ISERROR(AH476/$J$473),0,AH476/$J$473)</f>
        <v>6.5843552922774801E-2</v>
      </c>
      <c r="AJ476" s="59">
        <f>IF(ISERROR(AH476/$AH$625),"-",AH476/$AH$625)</f>
        <v>7.2750752164662711E-4</v>
      </c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</row>
    <row r="477" spans="1:106" ht="24.95" customHeight="1" outlineLevel="1">
      <c r="A477" s="26">
        <v>4</v>
      </c>
      <c r="B477" s="26"/>
      <c r="C477" s="41" t="s">
        <v>1090</v>
      </c>
      <c r="D477" s="78">
        <v>45581</v>
      </c>
      <c r="E477" s="42" t="s">
        <v>550</v>
      </c>
      <c r="F477" s="37" t="s">
        <v>688</v>
      </c>
      <c r="G477" s="33" t="s">
        <v>689</v>
      </c>
      <c r="H477" s="28"/>
      <c r="I477" s="28"/>
      <c r="J477" s="114"/>
      <c r="K477" s="79">
        <v>42478000</v>
      </c>
      <c r="L477" s="27"/>
      <c r="M477" s="48"/>
      <c r="N477" s="48"/>
      <c r="O477" s="48"/>
      <c r="P477" s="27"/>
      <c r="Q477" s="27"/>
      <c r="R477" s="48"/>
      <c r="S477" s="48"/>
      <c r="T477" s="48"/>
      <c r="U477" s="43">
        <f>SUM(R477:T477)</f>
        <v>0</v>
      </c>
      <c r="V477" s="48"/>
      <c r="W477" s="48"/>
      <c r="X477" s="48"/>
      <c r="Y477" s="43">
        <f>SUM(V477:X477)</f>
        <v>0</v>
      </c>
      <c r="Z477" s="48"/>
      <c r="AA477" s="48"/>
      <c r="AB477" s="48"/>
      <c r="AC477" s="43">
        <f>SUM(Z477:AB477)</f>
        <v>0</v>
      </c>
      <c r="AD477" s="48"/>
      <c r="AE477" s="79">
        <v>42478000</v>
      </c>
      <c r="AF477" s="48"/>
      <c r="AG477" s="43">
        <f>SUM(AD477:AF477)</f>
        <v>42478000</v>
      </c>
      <c r="AH477" s="43">
        <f>SUM(U477,Y477,AC477,AG477)</f>
        <v>42478000</v>
      </c>
      <c r="AI477" s="59">
        <f>IF(ISERROR(AH477/$J$473),0,AH477/$J$473)</f>
        <v>0.35341198395926599</v>
      </c>
      <c r="AJ477" s="59">
        <f>IF(ISERROR(AH477/$AH$625),"-",AH477/$AH$625)</f>
        <v>3.904860311410845E-3</v>
      </c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</row>
    <row r="478" spans="1:106" ht="24.95" customHeight="1" outlineLevel="1">
      <c r="A478" s="26">
        <v>5</v>
      </c>
      <c r="B478" s="26"/>
      <c r="C478" s="41" t="s">
        <v>697</v>
      </c>
      <c r="D478" s="78">
        <v>45951</v>
      </c>
      <c r="E478" s="42" t="s">
        <v>1087</v>
      </c>
      <c r="F478" s="37" t="s">
        <v>688</v>
      </c>
      <c r="G478" s="33" t="s">
        <v>689</v>
      </c>
      <c r="H478" s="28"/>
      <c r="I478" s="28"/>
      <c r="J478" s="114"/>
      <c r="K478" s="79">
        <v>10800000</v>
      </c>
      <c r="L478" s="27"/>
      <c r="M478" s="48"/>
      <c r="N478" s="48"/>
      <c r="O478" s="48"/>
      <c r="P478" s="27"/>
      <c r="Q478" s="27"/>
      <c r="R478" s="48"/>
      <c r="S478" s="48"/>
      <c r="T478" s="48"/>
      <c r="U478" s="43">
        <f>SUM(R478:T478)</f>
        <v>0</v>
      </c>
      <c r="V478" s="48"/>
      <c r="W478" s="48"/>
      <c r="X478" s="48"/>
      <c r="Y478" s="43">
        <f>SUM(V478:X478)</f>
        <v>0</v>
      </c>
      <c r="Z478" s="48"/>
      <c r="AA478" s="48"/>
      <c r="AB478" s="48"/>
      <c r="AC478" s="43">
        <f>SUM(Z478:AB478)</f>
        <v>0</v>
      </c>
      <c r="AD478" s="79">
        <v>10800000</v>
      </c>
      <c r="AE478" s="48"/>
      <c r="AF478" s="48"/>
      <c r="AG478" s="43">
        <f>SUM(AD478:AF478)</f>
        <v>10800000</v>
      </c>
      <c r="AH478" s="43">
        <f>SUM(U478,Y478,AC478,AG478)</f>
        <v>10800000</v>
      </c>
      <c r="AI478" s="59">
        <f>IF(ISERROR(AH478/$J$473),0,AH478/$J$473)</f>
        <v>8.9854734845333406E-2</v>
      </c>
      <c r="AJ478" s="59">
        <f>IF(ISERROR(AH478/$AH$625),"-",AH478/$AH$625)</f>
        <v>9.9280783848667837E-4</v>
      </c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</row>
    <row r="479" spans="1:106" s="19" customFormat="1" ht="24.95" customHeight="1">
      <c r="A479" s="117" t="s">
        <v>75</v>
      </c>
      <c r="B479" s="117"/>
      <c r="C479" s="117"/>
      <c r="D479" s="117"/>
      <c r="E479" s="117"/>
      <c r="F479" s="117"/>
      <c r="G479" s="117"/>
      <c r="H479" s="117"/>
      <c r="I479" s="117"/>
      <c r="J479" s="49">
        <f>J473</f>
        <v>120194000</v>
      </c>
      <c r="K479" s="49">
        <f>SUM(K474:K478)</f>
        <v>120194000</v>
      </c>
      <c r="L479" s="29"/>
      <c r="M479" s="49">
        <f>SUM(M474:M478)</f>
        <v>0</v>
      </c>
      <c r="N479" s="49">
        <f>SUM(N474:N478)</f>
        <v>0</v>
      </c>
      <c r="O479" s="49">
        <f>SUM(O474:O478)</f>
        <v>0</v>
      </c>
      <c r="P479" s="50"/>
      <c r="Q479" s="56"/>
      <c r="R479" s="49">
        <f t="shared" ref="R479:AH479" si="125">SUM(R474:R478)</f>
        <v>0</v>
      </c>
      <c r="S479" s="49">
        <f t="shared" si="125"/>
        <v>0</v>
      </c>
      <c r="T479" s="49">
        <f t="shared" si="125"/>
        <v>0</v>
      </c>
      <c r="U479" s="49">
        <f t="shared" si="125"/>
        <v>0</v>
      </c>
      <c r="V479" s="49">
        <f t="shared" si="125"/>
        <v>0</v>
      </c>
      <c r="W479" s="49">
        <f t="shared" si="125"/>
        <v>0</v>
      </c>
      <c r="X479" s="49">
        <f t="shared" si="125"/>
        <v>0</v>
      </c>
      <c r="Y479" s="49">
        <f t="shared" si="125"/>
        <v>0</v>
      </c>
      <c r="Z479" s="49">
        <f t="shared" si="125"/>
        <v>0</v>
      </c>
      <c r="AA479" s="49">
        <f t="shared" si="125"/>
        <v>0</v>
      </c>
      <c r="AB479" s="49">
        <f t="shared" si="125"/>
        <v>0</v>
      </c>
      <c r="AC479" s="49">
        <f t="shared" si="125"/>
        <v>0</v>
      </c>
      <c r="AD479" s="49">
        <f t="shared" si="125"/>
        <v>10800000</v>
      </c>
      <c r="AE479" s="49">
        <f t="shared" si="125"/>
        <v>58306000</v>
      </c>
      <c r="AF479" s="49">
        <f t="shared" si="125"/>
        <v>51088000</v>
      </c>
      <c r="AG479" s="49">
        <f t="shared" si="125"/>
        <v>120194000</v>
      </c>
      <c r="AH479" s="49">
        <f t="shared" si="125"/>
        <v>120194000</v>
      </c>
      <c r="AI479" s="61">
        <f>IF(ISERROR(AH479/J479),0,AH479/J479)</f>
        <v>1</v>
      </c>
      <c r="AJ479" s="61">
        <f>IF(ISERROR(AH479/$AH$625),0,AH479/$AH$625)</f>
        <v>1.1049031975839613E-2</v>
      </c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</row>
    <row r="480" spans="1:106" ht="24.95" customHeight="1">
      <c r="A480" s="118" t="s">
        <v>76</v>
      </c>
      <c r="B480" s="118"/>
      <c r="C480" s="118"/>
      <c r="D480" s="118"/>
      <c r="E480" s="118"/>
      <c r="F480" s="23"/>
      <c r="G480" s="24"/>
      <c r="H480" s="25"/>
      <c r="I480" s="25"/>
      <c r="J480" s="113">
        <v>602883000</v>
      </c>
      <c r="K480" s="43"/>
      <c r="L480" s="44"/>
      <c r="M480" s="45"/>
      <c r="N480" s="45"/>
      <c r="O480" s="45"/>
      <c r="P480" s="24"/>
      <c r="Q480" s="55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43"/>
      <c r="AI480" s="57"/>
      <c r="AJ480" s="58"/>
    </row>
    <row r="481" spans="1:106" ht="24.95" customHeight="1" outlineLevel="1">
      <c r="A481" s="26">
        <v>1</v>
      </c>
      <c r="B481" s="26"/>
      <c r="C481" s="41" t="s">
        <v>1091</v>
      </c>
      <c r="D481" s="78">
        <v>46017</v>
      </c>
      <c r="E481" s="42" t="s">
        <v>571</v>
      </c>
      <c r="F481" s="37" t="s">
        <v>688</v>
      </c>
      <c r="G481" s="33" t="s">
        <v>689</v>
      </c>
      <c r="H481" s="28"/>
      <c r="I481" s="28"/>
      <c r="J481" s="114"/>
      <c r="K481" s="79">
        <v>45523000</v>
      </c>
      <c r="L481" s="27"/>
      <c r="M481" s="48"/>
      <c r="N481" s="48"/>
      <c r="O481" s="48"/>
      <c r="P481" s="27"/>
      <c r="Q481" s="27"/>
      <c r="R481" s="48"/>
      <c r="S481" s="48"/>
      <c r="T481" s="48"/>
      <c r="U481" s="43">
        <f>SUM(R481:T481)</f>
        <v>0</v>
      </c>
      <c r="V481" s="48"/>
      <c r="W481" s="48"/>
      <c r="X481" s="48"/>
      <c r="Y481" s="43">
        <f>SUM(V481:X481)</f>
        <v>0</v>
      </c>
      <c r="Z481" s="48"/>
      <c r="AA481" s="48"/>
      <c r="AB481" s="48"/>
      <c r="AC481" s="43">
        <f>SUM(Z481:AB481)</f>
        <v>0</v>
      </c>
      <c r="AD481" s="48"/>
      <c r="AE481" s="48"/>
      <c r="AF481" s="79">
        <v>45523000</v>
      </c>
      <c r="AG481" s="43">
        <f>SUM(AD481:AF481)</f>
        <v>45523000</v>
      </c>
      <c r="AH481" s="43">
        <f>SUM(U481,Y481,AC481,AG481)</f>
        <v>45523000</v>
      </c>
      <c r="AI481" s="59">
        <f>IF(ISERROR(AH481/$J$480),0,AH481/$J$480)</f>
        <v>7.5508846658472697E-2</v>
      </c>
      <c r="AJ481" s="59">
        <f>IF(ISERROR(AH481/$AH$625),"-",AH481/$AH$625)</f>
        <v>4.1847769658730615E-3</v>
      </c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</row>
    <row r="482" spans="1:106" ht="24.95" customHeight="1" outlineLevel="1">
      <c r="A482" s="26">
        <v>2</v>
      </c>
      <c r="B482" s="26"/>
      <c r="C482" s="41" t="s">
        <v>1092</v>
      </c>
      <c r="D482" s="78">
        <v>46017</v>
      </c>
      <c r="E482" s="42" t="s">
        <v>586</v>
      </c>
      <c r="F482" s="37" t="s">
        <v>688</v>
      </c>
      <c r="G482" s="33" t="s">
        <v>689</v>
      </c>
      <c r="H482" s="28"/>
      <c r="I482" s="28"/>
      <c r="J482" s="114"/>
      <c r="K482" s="79">
        <v>14822000</v>
      </c>
      <c r="L482" s="27"/>
      <c r="M482" s="48"/>
      <c r="N482" s="48"/>
      <c r="O482" s="48"/>
      <c r="P482" s="27"/>
      <c r="Q482" s="27"/>
      <c r="R482" s="48"/>
      <c r="S482" s="48"/>
      <c r="T482" s="48"/>
      <c r="U482" s="43">
        <f t="shared" ref="U482:U522" si="126">SUM(R482:T482)</f>
        <v>0</v>
      </c>
      <c r="V482" s="48"/>
      <c r="W482" s="48"/>
      <c r="X482" s="48"/>
      <c r="Y482" s="43">
        <f t="shared" ref="Y482:Y522" si="127">SUM(V482:X482)</f>
        <v>0</v>
      </c>
      <c r="Z482" s="48"/>
      <c r="AA482" s="48"/>
      <c r="AB482" s="48"/>
      <c r="AC482" s="43">
        <f t="shared" ref="AC482:AC522" si="128">SUM(Z482:AB482)</f>
        <v>0</v>
      </c>
      <c r="AD482" s="48"/>
      <c r="AE482" s="48"/>
      <c r="AF482" s="79">
        <v>14822000</v>
      </c>
      <c r="AG482" s="43">
        <f t="shared" ref="AG482:AG522" si="129">SUM(AD482:AF482)</f>
        <v>14822000</v>
      </c>
      <c r="AH482" s="43">
        <f t="shared" ref="AH482:AH522" si="130">SUM(U482,Y482,AC482,AG482)</f>
        <v>14822000</v>
      </c>
      <c r="AI482" s="59">
        <f t="shared" ref="AI482:AI522" si="131">IF(ISERROR(AH482/$J$480),0,AH482/$J$480)</f>
        <v>2.4585201440412201E-2</v>
      </c>
      <c r="AJ482" s="59">
        <f t="shared" ref="AJ482:AJ522" si="132">IF(ISERROR(AH482/$AH$625),"-",AH482/$AH$625)</f>
        <v>1.3625368316712543E-3</v>
      </c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</row>
    <row r="483" spans="1:106" ht="24.95" customHeight="1" outlineLevel="1">
      <c r="A483" s="26">
        <v>3</v>
      </c>
      <c r="B483" s="26"/>
      <c r="C483" s="41" t="s">
        <v>1093</v>
      </c>
      <c r="D483" s="78">
        <v>46017</v>
      </c>
      <c r="E483" s="42" t="s">
        <v>559</v>
      </c>
      <c r="F483" s="37" t="s">
        <v>688</v>
      </c>
      <c r="G483" s="33" t="s">
        <v>689</v>
      </c>
      <c r="H483" s="28"/>
      <c r="I483" s="28"/>
      <c r="J483" s="114"/>
      <c r="K483" s="79">
        <v>30349000</v>
      </c>
      <c r="L483" s="27"/>
      <c r="M483" s="48"/>
      <c r="N483" s="48"/>
      <c r="O483" s="48"/>
      <c r="P483" s="27"/>
      <c r="Q483" s="27"/>
      <c r="R483" s="48"/>
      <c r="S483" s="48"/>
      <c r="T483" s="48"/>
      <c r="U483" s="43">
        <f t="shared" si="126"/>
        <v>0</v>
      </c>
      <c r="V483" s="48"/>
      <c r="W483" s="48"/>
      <c r="X483" s="48"/>
      <c r="Y483" s="43">
        <f t="shared" si="127"/>
        <v>0</v>
      </c>
      <c r="Z483" s="48"/>
      <c r="AA483" s="48"/>
      <c r="AB483" s="48"/>
      <c r="AC483" s="43">
        <f t="shared" si="128"/>
        <v>0</v>
      </c>
      <c r="AD483" s="48"/>
      <c r="AE483" s="48"/>
      <c r="AF483" s="79">
        <v>30349000</v>
      </c>
      <c r="AG483" s="43">
        <f t="shared" si="129"/>
        <v>30349000</v>
      </c>
      <c r="AH483" s="43">
        <f t="shared" si="130"/>
        <v>30349000</v>
      </c>
      <c r="AI483" s="59">
        <f t="shared" si="131"/>
        <v>5.03397840045249E-2</v>
      </c>
      <c r="AJ483" s="59">
        <f t="shared" si="132"/>
        <v>2.789881952799278E-3</v>
      </c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</row>
    <row r="484" spans="1:106" ht="24.95" customHeight="1" outlineLevel="1">
      <c r="A484" s="26">
        <v>4</v>
      </c>
      <c r="B484" s="26"/>
      <c r="C484" s="41" t="s">
        <v>1094</v>
      </c>
      <c r="D484" s="78">
        <v>46017</v>
      </c>
      <c r="E484" s="42" t="s">
        <v>584</v>
      </c>
      <c r="F484" s="37" t="s">
        <v>688</v>
      </c>
      <c r="G484" s="33" t="s">
        <v>689</v>
      </c>
      <c r="H484" s="28"/>
      <c r="I484" s="28"/>
      <c r="J484" s="114"/>
      <c r="K484" s="79">
        <v>12881000</v>
      </c>
      <c r="L484" s="27"/>
      <c r="M484" s="48"/>
      <c r="N484" s="48"/>
      <c r="O484" s="48"/>
      <c r="P484" s="27"/>
      <c r="Q484" s="27"/>
      <c r="R484" s="48"/>
      <c r="S484" s="48"/>
      <c r="T484" s="48"/>
      <c r="U484" s="43">
        <f t="shared" si="126"/>
        <v>0</v>
      </c>
      <c r="V484" s="48"/>
      <c r="W484" s="48"/>
      <c r="X484" s="48"/>
      <c r="Y484" s="43">
        <f t="shared" si="127"/>
        <v>0</v>
      </c>
      <c r="Z484" s="48"/>
      <c r="AA484" s="48"/>
      <c r="AB484" s="48"/>
      <c r="AC484" s="43">
        <f t="shared" si="128"/>
        <v>0</v>
      </c>
      <c r="AD484" s="48"/>
      <c r="AE484" s="48"/>
      <c r="AF484" s="79">
        <v>12881000</v>
      </c>
      <c r="AG484" s="43">
        <f t="shared" si="129"/>
        <v>12881000</v>
      </c>
      <c r="AH484" s="43">
        <f t="shared" si="130"/>
        <v>12881000</v>
      </c>
      <c r="AI484" s="59">
        <f t="shared" si="131"/>
        <v>2.1365671282819399E-2</v>
      </c>
      <c r="AJ484" s="59">
        <f t="shared" si="132"/>
        <v>1.1841072006987874E-3</v>
      </c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</row>
    <row r="485" spans="1:106" ht="24.95" customHeight="1" outlineLevel="1">
      <c r="A485" s="26">
        <v>5</v>
      </c>
      <c r="B485" s="26"/>
      <c r="C485" s="41" t="s">
        <v>1095</v>
      </c>
      <c r="D485" s="78">
        <v>46017</v>
      </c>
      <c r="E485" s="42" t="s">
        <v>552</v>
      </c>
      <c r="F485" s="37" t="s">
        <v>688</v>
      </c>
      <c r="G485" s="33" t="s">
        <v>689</v>
      </c>
      <c r="H485" s="28"/>
      <c r="I485" s="28"/>
      <c r="J485" s="114"/>
      <c r="K485" s="79">
        <v>12881000</v>
      </c>
      <c r="L485" s="27"/>
      <c r="M485" s="48"/>
      <c r="N485" s="48"/>
      <c r="O485" s="48"/>
      <c r="P485" s="27"/>
      <c r="Q485" s="27"/>
      <c r="R485" s="48"/>
      <c r="S485" s="48"/>
      <c r="T485" s="48"/>
      <c r="U485" s="43">
        <f t="shared" si="126"/>
        <v>0</v>
      </c>
      <c r="V485" s="48"/>
      <c r="W485" s="48"/>
      <c r="X485" s="48"/>
      <c r="Y485" s="43">
        <f t="shared" si="127"/>
        <v>0</v>
      </c>
      <c r="Z485" s="48"/>
      <c r="AA485" s="48"/>
      <c r="AB485" s="48"/>
      <c r="AC485" s="43">
        <f t="shared" si="128"/>
        <v>0</v>
      </c>
      <c r="AD485" s="48"/>
      <c r="AE485" s="48"/>
      <c r="AF485" s="79">
        <v>12881000</v>
      </c>
      <c r="AG485" s="43">
        <f t="shared" si="129"/>
        <v>12881000</v>
      </c>
      <c r="AH485" s="43">
        <f t="shared" si="130"/>
        <v>12881000</v>
      </c>
      <c r="AI485" s="59">
        <f t="shared" si="131"/>
        <v>2.1365671282819399E-2</v>
      </c>
      <c r="AJ485" s="59">
        <f t="shared" si="132"/>
        <v>1.1841072006987874E-3</v>
      </c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</row>
    <row r="486" spans="1:106" ht="24.95" customHeight="1" outlineLevel="1">
      <c r="A486" s="26">
        <v>6</v>
      </c>
      <c r="B486" s="26"/>
      <c r="C486" s="41" t="s">
        <v>179</v>
      </c>
      <c r="D486" s="78">
        <v>46017</v>
      </c>
      <c r="E486" s="42" t="s">
        <v>554</v>
      </c>
      <c r="F486" s="37" t="s">
        <v>688</v>
      </c>
      <c r="G486" s="33" t="s">
        <v>689</v>
      </c>
      <c r="H486" s="28"/>
      <c r="I486" s="28"/>
      <c r="J486" s="114"/>
      <c r="K486" s="79">
        <v>12881000</v>
      </c>
      <c r="L486" s="27"/>
      <c r="M486" s="48"/>
      <c r="N486" s="48"/>
      <c r="O486" s="48"/>
      <c r="P486" s="27"/>
      <c r="Q486" s="27"/>
      <c r="R486" s="48"/>
      <c r="S486" s="48"/>
      <c r="T486" s="48"/>
      <c r="U486" s="43">
        <f t="shared" si="126"/>
        <v>0</v>
      </c>
      <c r="V486" s="48"/>
      <c r="W486" s="48"/>
      <c r="X486" s="48"/>
      <c r="Y486" s="43">
        <f t="shared" si="127"/>
        <v>0</v>
      </c>
      <c r="Z486" s="48"/>
      <c r="AA486" s="48"/>
      <c r="AB486" s="48"/>
      <c r="AC486" s="43">
        <f t="shared" si="128"/>
        <v>0</v>
      </c>
      <c r="AD486" s="48"/>
      <c r="AE486" s="48"/>
      <c r="AF486" s="79">
        <v>12881000</v>
      </c>
      <c r="AG486" s="43">
        <f t="shared" si="129"/>
        <v>12881000</v>
      </c>
      <c r="AH486" s="43">
        <f t="shared" si="130"/>
        <v>12881000</v>
      </c>
      <c r="AI486" s="59">
        <f t="shared" si="131"/>
        <v>2.1365671282819399E-2</v>
      </c>
      <c r="AJ486" s="59">
        <f t="shared" si="132"/>
        <v>1.1841072006987874E-3</v>
      </c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</row>
    <row r="487" spans="1:106" ht="24.95" customHeight="1" outlineLevel="1">
      <c r="A487" s="26">
        <v>7</v>
      </c>
      <c r="B487" s="26"/>
      <c r="C487" s="41" t="s">
        <v>1096</v>
      </c>
      <c r="D487" s="78">
        <v>46017</v>
      </c>
      <c r="E487" s="42" t="s">
        <v>557</v>
      </c>
      <c r="F487" s="37" t="s">
        <v>688</v>
      </c>
      <c r="G487" s="33" t="s">
        <v>689</v>
      </c>
      <c r="H487" s="28"/>
      <c r="I487" s="28"/>
      <c r="J487" s="114"/>
      <c r="K487" s="79">
        <v>12100000</v>
      </c>
      <c r="L487" s="27"/>
      <c r="M487" s="48"/>
      <c r="N487" s="48"/>
      <c r="O487" s="48"/>
      <c r="P487" s="27"/>
      <c r="Q487" s="27"/>
      <c r="R487" s="48"/>
      <c r="S487" s="48"/>
      <c r="T487" s="48"/>
      <c r="U487" s="43">
        <f t="shared" si="126"/>
        <v>0</v>
      </c>
      <c r="V487" s="48"/>
      <c r="W487" s="48"/>
      <c r="X487" s="48"/>
      <c r="Y487" s="43">
        <f t="shared" si="127"/>
        <v>0</v>
      </c>
      <c r="Z487" s="48"/>
      <c r="AA487" s="48"/>
      <c r="AB487" s="48"/>
      <c r="AC487" s="43">
        <f t="shared" si="128"/>
        <v>0</v>
      </c>
      <c r="AD487" s="48"/>
      <c r="AE487" s="48"/>
      <c r="AF487" s="79">
        <v>12100000</v>
      </c>
      <c r="AG487" s="43">
        <f t="shared" si="129"/>
        <v>12100000</v>
      </c>
      <c r="AH487" s="43">
        <f t="shared" si="130"/>
        <v>12100000</v>
      </c>
      <c r="AI487" s="59">
        <f t="shared" si="131"/>
        <v>2.00702292152872E-2</v>
      </c>
      <c r="AJ487" s="59">
        <f t="shared" si="132"/>
        <v>1.1123124857119267E-3</v>
      </c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</row>
    <row r="488" spans="1:106" ht="24.95" customHeight="1" outlineLevel="1">
      <c r="A488" s="26">
        <v>8</v>
      </c>
      <c r="B488" s="26"/>
      <c r="C488" s="41" t="s">
        <v>1097</v>
      </c>
      <c r="D488" s="78">
        <v>46017</v>
      </c>
      <c r="E488" s="42" t="s">
        <v>561</v>
      </c>
      <c r="F488" s="37" t="s">
        <v>688</v>
      </c>
      <c r="G488" s="33" t="s">
        <v>689</v>
      </c>
      <c r="H488" s="28"/>
      <c r="I488" s="28"/>
      <c r="J488" s="114"/>
      <c r="K488" s="79">
        <v>21468000</v>
      </c>
      <c r="L488" s="27"/>
      <c r="M488" s="48"/>
      <c r="N488" s="48"/>
      <c r="O488" s="48"/>
      <c r="P488" s="27"/>
      <c r="Q488" s="27"/>
      <c r="R488" s="48"/>
      <c r="S488" s="48"/>
      <c r="T488" s="48"/>
      <c r="U488" s="43">
        <f t="shared" si="126"/>
        <v>0</v>
      </c>
      <c r="V488" s="48"/>
      <c r="W488" s="48"/>
      <c r="X488" s="48"/>
      <c r="Y488" s="43">
        <f t="shared" si="127"/>
        <v>0</v>
      </c>
      <c r="Z488" s="48"/>
      <c r="AA488" s="48"/>
      <c r="AB488" s="48"/>
      <c r="AC488" s="43">
        <f t="shared" si="128"/>
        <v>0</v>
      </c>
      <c r="AD488" s="48"/>
      <c r="AE488" s="48"/>
      <c r="AF488" s="79">
        <v>21468000</v>
      </c>
      <c r="AG488" s="43">
        <f t="shared" si="129"/>
        <v>21468000</v>
      </c>
      <c r="AH488" s="43">
        <f t="shared" si="130"/>
        <v>21468000</v>
      </c>
      <c r="AI488" s="59">
        <f t="shared" si="131"/>
        <v>3.5608899239155903E-2</v>
      </c>
      <c r="AJ488" s="59">
        <f t="shared" si="132"/>
        <v>1.9734813589474083E-3</v>
      </c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</row>
    <row r="489" spans="1:106" ht="24.95" customHeight="1" outlineLevel="1">
      <c r="A489" s="26">
        <v>9</v>
      </c>
      <c r="B489" s="26"/>
      <c r="C489" s="41" t="s">
        <v>936</v>
      </c>
      <c r="D489" s="78">
        <v>46013</v>
      </c>
      <c r="E489" s="42" t="s">
        <v>1098</v>
      </c>
      <c r="F489" s="37" t="s">
        <v>688</v>
      </c>
      <c r="G489" s="33" t="s">
        <v>689</v>
      </c>
      <c r="H489" s="28"/>
      <c r="I489" s="28"/>
      <c r="J489" s="114"/>
      <c r="K489" s="79">
        <v>12881000</v>
      </c>
      <c r="L489" s="27"/>
      <c r="M489" s="48"/>
      <c r="N489" s="48"/>
      <c r="O489" s="48"/>
      <c r="P489" s="27"/>
      <c r="Q489" s="27"/>
      <c r="R489" s="48"/>
      <c r="S489" s="48"/>
      <c r="T489" s="48"/>
      <c r="U489" s="43">
        <f t="shared" si="126"/>
        <v>0</v>
      </c>
      <c r="V489" s="48"/>
      <c r="W489" s="48"/>
      <c r="X489" s="48"/>
      <c r="Y489" s="43">
        <f t="shared" si="127"/>
        <v>0</v>
      </c>
      <c r="Z489" s="48"/>
      <c r="AA489" s="48"/>
      <c r="AB489" s="48"/>
      <c r="AC489" s="43">
        <f t="shared" si="128"/>
        <v>0</v>
      </c>
      <c r="AD489" s="48"/>
      <c r="AE489" s="48"/>
      <c r="AF489" s="79">
        <v>12881000</v>
      </c>
      <c r="AG489" s="43">
        <f t="shared" si="129"/>
        <v>12881000</v>
      </c>
      <c r="AH489" s="43">
        <f t="shared" si="130"/>
        <v>12881000</v>
      </c>
      <c r="AI489" s="59">
        <f t="shared" si="131"/>
        <v>2.1365671282819399E-2</v>
      </c>
      <c r="AJ489" s="59">
        <f t="shared" si="132"/>
        <v>1.1841072006987874E-3</v>
      </c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</row>
    <row r="490" spans="1:106" ht="24.95" customHeight="1" outlineLevel="1">
      <c r="A490" s="26">
        <v>10</v>
      </c>
      <c r="B490" s="26"/>
      <c r="C490" s="41" t="s">
        <v>937</v>
      </c>
      <c r="D490" s="78">
        <v>46013</v>
      </c>
      <c r="E490" s="42" t="s">
        <v>565</v>
      </c>
      <c r="F490" s="37" t="s">
        <v>688</v>
      </c>
      <c r="G490" s="33" t="s">
        <v>689</v>
      </c>
      <c r="H490" s="28"/>
      <c r="I490" s="28"/>
      <c r="J490" s="114"/>
      <c r="K490" s="79">
        <v>12881000</v>
      </c>
      <c r="L490" s="27"/>
      <c r="M490" s="48"/>
      <c r="N490" s="48"/>
      <c r="O490" s="48"/>
      <c r="P490" s="27"/>
      <c r="Q490" s="27"/>
      <c r="R490" s="48"/>
      <c r="S490" s="48"/>
      <c r="T490" s="48"/>
      <c r="U490" s="43">
        <f t="shared" si="126"/>
        <v>0</v>
      </c>
      <c r="V490" s="48"/>
      <c r="W490" s="48"/>
      <c r="X490" s="48"/>
      <c r="Y490" s="43">
        <f t="shared" si="127"/>
        <v>0</v>
      </c>
      <c r="Z490" s="48"/>
      <c r="AA490" s="48"/>
      <c r="AB490" s="48"/>
      <c r="AC490" s="43">
        <f t="shared" si="128"/>
        <v>0</v>
      </c>
      <c r="AD490" s="48"/>
      <c r="AE490" s="48"/>
      <c r="AF490" s="79">
        <v>12881000</v>
      </c>
      <c r="AG490" s="43">
        <f t="shared" si="129"/>
        <v>12881000</v>
      </c>
      <c r="AH490" s="43">
        <f t="shared" si="130"/>
        <v>12881000</v>
      </c>
      <c r="AI490" s="59">
        <f t="shared" si="131"/>
        <v>2.1365671282819399E-2</v>
      </c>
      <c r="AJ490" s="59">
        <f t="shared" si="132"/>
        <v>1.1841072006987874E-3</v>
      </c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</row>
    <row r="491" spans="1:106" ht="24.95" customHeight="1" outlineLevel="1">
      <c r="A491" s="26">
        <v>11</v>
      </c>
      <c r="B491" s="26"/>
      <c r="C491" s="41" t="s">
        <v>1099</v>
      </c>
      <c r="D491" s="78">
        <v>46010</v>
      </c>
      <c r="E491" s="42" t="s">
        <v>576</v>
      </c>
      <c r="F491" s="37" t="s">
        <v>688</v>
      </c>
      <c r="G491" s="33" t="s">
        <v>689</v>
      </c>
      <c r="H491" s="28"/>
      <c r="I491" s="28"/>
      <c r="J491" s="114"/>
      <c r="K491" s="79">
        <v>12881000</v>
      </c>
      <c r="L491" s="27"/>
      <c r="M491" s="48"/>
      <c r="N491" s="48"/>
      <c r="O491" s="48"/>
      <c r="P491" s="27"/>
      <c r="Q491" s="27"/>
      <c r="R491" s="48"/>
      <c r="S491" s="48"/>
      <c r="T491" s="48"/>
      <c r="U491" s="43">
        <f t="shared" si="126"/>
        <v>0</v>
      </c>
      <c r="V491" s="48"/>
      <c r="W491" s="48"/>
      <c r="X491" s="48"/>
      <c r="Y491" s="43">
        <f t="shared" si="127"/>
        <v>0</v>
      </c>
      <c r="Z491" s="48"/>
      <c r="AA491" s="48"/>
      <c r="AB491" s="48"/>
      <c r="AC491" s="43">
        <f t="shared" si="128"/>
        <v>0</v>
      </c>
      <c r="AD491" s="48"/>
      <c r="AE491" s="48"/>
      <c r="AF491" s="79">
        <v>12881000</v>
      </c>
      <c r="AG491" s="43">
        <f t="shared" si="129"/>
        <v>12881000</v>
      </c>
      <c r="AH491" s="43">
        <f t="shared" si="130"/>
        <v>12881000</v>
      </c>
      <c r="AI491" s="59">
        <f t="shared" si="131"/>
        <v>2.1365671282819399E-2</v>
      </c>
      <c r="AJ491" s="59">
        <f t="shared" si="132"/>
        <v>1.1841072006987874E-3</v>
      </c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</row>
    <row r="492" spans="1:106" ht="24.95" customHeight="1" outlineLevel="1">
      <c r="A492" s="26">
        <v>12</v>
      </c>
      <c r="B492" s="26"/>
      <c r="C492" s="41" t="s">
        <v>1100</v>
      </c>
      <c r="D492" s="78">
        <v>46010</v>
      </c>
      <c r="E492" s="42" t="s">
        <v>582</v>
      </c>
      <c r="F492" s="37" t="s">
        <v>688</v>
      </c>
      <c r="G492" s="33" t="s">
        <v>689</v>
      </c>
      <c r="H492" s="28"/>
      <c r="I492" s="28"/>
      <c r="J492" s="114"/>
      <c r="K492" s="79">
        <v>12881000</v>
      </c>
      <c r="L492" s="27"/>
      <c r="M492" s="48"/>
      <c r="N492" s="48"/>
      <c r="O492" s="48"/>
      <c r="P492" s="27"/>
      <c r="Q492" s="27"/>
      <c r="R492" s="48"/>
      <c r="S492" s="48"/>
      <c r="T492" s="48"/>
      <c r="U492" s="43">
        <f t="shared" si="126"/>
        <v>0</v>
      </c>
      <c r="V492" s="48"/>
      <c r="W492" s="48"/>
      <c r="X492" s="48"/>
      <c r="Y492" s="43">
        <f t="shared" si="127"/>
        <v>0</v>
      </c>
      <c r="Z492" s="48"/>
      <c r="AA492" s="48"/>
      <c r="AB492" s="48"/>
      <c r="AC492" s="43">
        <f t="shared" si="128"/>
        <v>0</v>
      </c>
      <c r="AD492" s="48"/>
      <c r="AE492" s="48"/>
      <c r="AF492" s="79">
        <v>12881000</v>
      </c>
      <c r="AG492" s="43">
        <f t="shared" si="129"/>
        <v>12881000</v>
      </c>
      <c r="AH492" s="43">
        <f t="shared" si="130"/>
        <v>12881000</v>
      </c>
      <c r="AI492" s="59">
        <f t="shared" si="131"/>
        <v>2.1365671282819399E-2</v>
      </c>
      <c r="AJ492" s="59">
        <f t="shared" si="132"/>
        <v>1.1841072006987874E-3</v>
      </c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</row>
    <row r="493" spans="1:106" ht="24.95" customHeight="1" outlineLevel="1">
      <c r="A493" s="26">
        <v>13</v>
      </c>
      <c r="B493" s="26"/>
      <c r="C493" s="41" t="s">
        <v>1101</v>
      </c>
      <c r="D493" s="78">
        <v>46013</v>
      </c>
      <c r="E493" s="42" t="s">
        <v>1102</v>
      </c>
      <c r="F493" s="37" t="s">
        <v>688</v>
      </c>
      <c r="G493" s="33" t="s">
        <v>689</v>
      </c>
      <c r="H493" s="28"/>
      <c r="I493" s="28"/>
      <c r="J493" s="114"/>
      <c r="K493" s="79">
        <v>21468000</v>
      </c>
      <c r="L493" s="27"/>
      <c r="M493" s="48"/>
      <c r="N493" s="48"/>
      <c r="O493" s="48"/>
      <c r="P493" s="27"/>
      <c r="Q493" s="27"/>
      <c r="R493" s="48"/>
      <c r="S493" s="48"/>
      <c r="T493" s="48"/>
      <c r="U493" s="43">
        <f t="shared" si="126"/>
        <v>0</v>
      </c>
      <c r="V493" s="48"/>
      <c r="W493" s="48"/>
      <c r="X493" s="48"/>
      <c r="Y493" s="43">
        <f t="shared" si="127"/>
        <v>0</v>
      </c>
      <c r="Z493" s="48"/>
      <c r="AA493" s="48"/>
      <c r="AB493" s="48"/>
      <c r="AC493" s="43">
        <f t="shared" si="128"/>
        <v>0</v>
      </c>
      <c r="AD493" s="48"/>
      <c r="AE493" s="48"/>
      <c r="AF493" s="79">
        <v>21468000</v>
      </c>
      <c r="AG493" s="43">
        <f t="shared" si="129"/>
        <v>21468000</v>
      </c>
      <c r="AH493" s="43">
        <f t="shared" si="130"/>
        <v>21468000</v>
      </c>
      <c r="AI493" s="59">
        <f t="shared" si="131"/>
        <v>3.5608899239155903E-2</v>
      </c>
      <c r="AJ493" s="59">
        <f t="shared" si="132"/>
        <v>1.9734813589474083E-3</v>
      </c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</row>
    <row r="494" spans="1:106" ht="24.95" customHeight="1" outlineLevel="1">
      <c r="A494" s="26">
        <v>14</v>
      </c>
      <c r="B494" s="26"/>
      <c r="C494" s="41" t="s">
        <v>1103</v>
      </c>
      <c r="D494" s="78">
        <v>46010</v>
      </c>
      <c r="E494" s="42" t="s">
        <v>572</v>
      </c>
      <c r="F494" s="37" t="s">
        <v>688</v>
      </c>
      <c r="G494" s="33" t="s">
        <v>689</v>
      </c>
      <c r="H494" s="28"/>
      <c r="I494" s="28"/>
      <c r="J494" s="114"/>
      <c r="K494" s="79">
        <v>12881000</v>
      </c>
      <c r="L494" s="27"/>
      <c r="M494" s="48"/>
      <c r="N494" s="48"/>
      <c r="O494" s="48"/>
      <c r="P494" s="27"/>
      <c r="Q494" s="27"/>
      <c r="R494" s="48"/>
      <c r="S494" s="48"/>
      <c r="T494" s="48"/>
      <c r="U494" s="43">
        <f t="shared" si="126"/>
        <v>0</v>
      </c>
      <c r="V494" s="48"/>
      <c r="W494" s="48"/>
      <c r="X494" s="48"/>
      <c r="Y494" s="43">
        <f t="shared" si="127"/>
        <v>0</v>
      </c>
      <c r="Z494" s="48"/>
      <c r="AA494" s="48"/>
      <c r="AB494" s="48"/>
      <c r="AC494" s="43">
        <f t="shared" si="128"/>
        <v>0</v>
      </c>
      <c r="AD494" s="48"/>
      <c r="AE494" s="48"/>
      <c r="AF494" s="79">
        <v>12881000</v>
      </c>
      <c r="AG494" s="43">
        <f t="shared" si="129"/>
        <v>12881000</v>
      </c>
      <c r="AH494" s="43">
        <f t="shared" si="130"/>
        <v>12881000</v>
      </c>
      <c r="AI494" s="59">
        <f t="shared" si="131"/>
        <v>2.1365671282819399E-2</v>
      </c>
      <c r="AJ494" s="59">
        <f t="shared" si="132"/>
        <v>1.1841072006987874E-3</v>
      </c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</row>
    <row r="495" spans="1:106" ht="24.95" customHeight="1" outlineLevel="1">
      <c r="A495" s="26">
        <v>15</v>
      </c>
      <c r="B495" s="26"/>
      <c r="C495" s="41" t="s">
        <v>1104</v>
      </c>
      <c r="D495" s="78">
        <v>46010</v>
      </c>
      <c r="E495" s="42" t="s">
        <v>555</v>
      </c>
      <c r="F495" s="37" t="s">
        <v>688</v>
      </c>
      <c r="G495" s="33" t="s">
        <v>689</v>
      </c>
      <c r="H495" s="28"/>
      <c r="I495" s="28"/>
      <c r="J495" s="114"/>
      <c r="K495" s="79">
        <v>12881000</v>
      </c>
      <c r="L495" s="27"/>
      <c r="M495" s="48"/>
      <c r="N495" s="48"/>
      <c r="O495" s="48"/>
      <c r="P495" s="27"/>
      <c r="Q495" s="27"/>
      <c r="R495" s="48"/>
      <c r="S495" s="48"/>
      <c r="T495" s="48"/>
      <c r="U495" s="43">
        <f t="shared" si="126"/>
        <v>0</v>
      </c>
      <c r="V495" s="48"/>
      <c r="W495" s="48"/>
      <c r="X495" s="48"/>
      <c r="Y495" s="43">
        <f t="shared" si="127"/>
        <v>0</v>
      </c>
      <c r="Z495" s="48"/>
      <c r="AA495" s="48"/>
      <c r="AB495" s="48"/>
      <c r="AC495" s="43">
        <f t="shared" si="128"/>
        <v>0</v>
      </c>
      <c r="AD495" s="48"/>
      <c r="AE495" s="48"/>
      <c r="AF495" s="79">
        <v>12881000</v>
      </c>
      <c r="AG495" s="43">
        <f t="shared" si="129"/>
        <v>12881000</v>
      </c>
      <c r="AH495" s="43">
        <f t="shared" si="130"/>
        <v>12881000</v>
      </c>
      <c r="AI495" s="59">
        <f t="shared" si="131"/>
        <v>2.1365671282819399E-2</v>
      </c>
      <c r="AJ495" s="59">
        <f t="shared" si="132"/>
        <v>1.1841072006987874E-3</v>
      </c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</row>
    <row r="496" spans="1:106" ht="24.95" customHeight="1" outlineLevel="1">
      <c r="A496" s="26">
        <v>16</v>
      </c>
      <c r="B496" s="26"/>
      <c r="C496" s="41" t="s">
        <v>1105</v>
      </c>
      <c r="D496" s="78">
        <v>46010</v>
      </c>
      <c r="E496" s="42" t="s">
        <v>578</v>
      </c>
      <c r="F496" s="37" t="s">
        <v>688</v>
      </c>
      <c r="G496" s="33" t="s">
        <v>689</v>
      </c>
      <c r="H496" s="28"/>
      <c r="I496" s="28"/>
      <c r="J496" s="114"/>
      <c r="K496" s="79">
        <v>12881000</v>
      </c>
      <c r="L496" s="27"/>
      <c r="M496" s="48"/>
      <c r="N496" s="48"/>
      <c r="O496" s="48"/>
      <c r="P496" s="27"/>
      <c r="Q496" s="27"/>
      <c r="R496" s="48"/>
      <c r="S496" s="48"/>
      <c r="T496" s="48"/>
      <c r="U496" s="43">
        <f t="shared" si="126"/>
        <v>0</v>
      </c>
      <c r="V496" s="48"/>
      <c r="W496" s="48"/>
      <c r="X496" s="48"/>
      <c r="Y496" s="43">
        <f t="shared" si="127"/>
        <v>0</v>
      </c>
      <c r="Z496" s="48"/>
      <c r="AA496" s="48"/>
      <c r="AB496" s="48"/>
      <c r="AC496" s="43">
        <f t="shared" si="128"/>
        <v>0</v>
      </c>
      <c r="AD496" s="48"/>
      <c r="AE496" s="48"/>
      <c r="AF496" s="79">
        <v>12881000</v>
      </c>
      <c r="AG496" s="43">
        <f t="shared" si="129"/>
        <v>12881000</v>
      </c>
      <c r="AH496" s="43">
        <f t="shared" si="130"/>
        <v>12881000</v>
      </c>
      <c r="AI496" s="59">
        <f t="shared" si="131"/>
        <v>2.1365671282819399E-2</v>
      </c>
      <c r="AJ496" s="59">
        <f t="shared" si="132"/>
        <v>1.1841072006987874E-3</v>
      </c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</row>
    <row r="497" spans="1:106" ht="24.95" customHeight="1" outlineLevel="1">
      <c r="A497" s="26">
        <v>17</v>
      </c>
      <c r="B497" s="26"/>
      <c r="C497" s="41" t="s">
        <v>1106</v>
      </c>
      <c r="D497" s="78">
        <v>46010</v>
      </c>
      <c r="E497" s="42" t="s">
        <v>580</v>
      </c>
      <c r="F497" s="37" t="s">
        <v>688</v>
      </c>
      <c r="G497" s="33" t="s">
        <v>689</v>
      </c>
      <c r="H497" s="28"/>
      <c r="I497" s="28"/>
      <c r="J497" s="114"/>
      <c r="K497" s="79">
        <v>12881000</v>
      </c>
      <c r="L497" s="27"/>
      <c r="M497" s="48"/>
      <c r="N497" s="48"/>
      <c r="O497" s="48"/>
      <c r="P497" s="27"/>
      <c r="Q497" s="27"/>
      <c r="R497" s="48"/>
      <c r="S497" s="48"/>
      <c r="T497" s="48"/>
      <c r="U497" s="43">
        <f t="shared" si="126"/>
        <v>0</v>
      </c>
      <c r="V497" s="48"/>
      <c r="W497" s="48"/>
      <c r="X497" s="48"/>
      <c r="Y497" s="43">
        <f t="shared" si="127"/>
        <v>0</v>
      </c>
      <c r="Z497" s="48"/>
      <c r="AA497" s="48"/>
      <c r="AB497" s="48"/>
      <c r="AC497" s="43">
        <f t="shared" si="128"/>
        <v>0</v>
      </c>
      <c r="AD497" s="48"/>
      <c r="AE497" s="48"/>
      <c r="AF497" s="79">
        <v>12881000</v>
      </c>
      <c r="AG497" s="43">
        <f t="shared" si="129"/>
        <v>12881000</v>
      </c>
      <c r="AH497" s="43">
        <f t="shared" si="130"/>
        <v>12881000</v>
      </c>
      <c r="AI497" s="59">
        <f t="shared" si="131"/>
        <v>2.1365671282819399E-2</v>
      </c>
      <c r="AJ497" s="59">
        <f t="shared" si="132"/>
        <v>1.1841072006987874E-3</v>
      </c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</row>
    <row r="498" spans="1:106" ht="24.95" customHeight="1" outlineLevel="1">
      <c r="A498" s="26">
        <v>18</v>
      </c>
      <c r="B498" s="26"/>
      <c r="C498" s="41" t="s">
        <v>1048</v>
      </c>
      <c r="D498" s="78">
        <v>46010</v>
      </c>
      <c r="E498" s="42" t="s">
        <v>1107</v>
      </c>
      <c r="F498" s="37" t="s">
        <v>688</v>
      </c>
      <c r="G498" s="33" t="s">
        <v>689</v>
      </c>
      <c r="H498" s="28"/>
      <c r="I498" s="28"/>
      <c r="J498" s="114"/>
      <c r="K498" s="79">
        <v>12881000</v>
      </c>
      <c r="L498" s="27"/>
      <c r="M498" s="48"/>
      <c r="N498" s="48"/>
      <c r="O498" s="48"/>
      <c r="P498" s="27"/>
      <c r="Q498" s="27"/>
      <c r="R498" s="48"/>
      <c r="S498" s="48"/>
      <c r="T498" s="48"/>
      <c r="U498" s="43">
        <f t="shared" si="126"/>
        <v>0</v>
      </c>
      <c r="V498" s="48"/>
      <c r="W498" s="48"/>
      <c r="X498" s="48"/>
      <c r="Y498" s="43">
        <f t="shared" si="127"/>
        <v>0</v>
      </c>
      <c r="Z498" s="48"/>
      <c r="AA498" s="48"/>
      <c r="AB498" s="48"/>
      <c r="AC498" s="43">
        <f t="shared" si="128"/>
        <v>0</v>
      </c>
      <c r="AD498" s="48"/>
      <c r="AE498" s="48"/>
      <c r="AF498" s="79">
        <v>12881000</v>
      </c>
      <c r="AG498" s="43">
        <f t="shared" si="129"/>
        <v>12881000</v>
      </c>
      <c r="AH498" s="43">
        <f t="shared" si="130"/>
        <v>12881000</v>
      </c>
      <c r="AI498" s="59">
        <f t="shared" si="131"/>
        <v>2.1365671282819399E-2</v>
      </c>
      <c r="AJ498" s="59">
        <f t="shared" si="132"/>
        <v>1.1841072006987874E-3</v>
      </c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</row>
    <row r="499" spans="1:106" ht="24.95" customHeight="1" outlineLevel="1">
      <c r="A499" s="26">
        <v>19</v>
      </c>
      <c r="B499" s="26"/>
      <c r="C499" s="41" t="s">
        <v>1108</v>
      </c>
      <c r="D499" s="78">
        <v>46010</v>
      </c>
      <c r="E499" s="42" t="s">
        <v>569</v>
      </c>
      <c r="F499" s="37" t="s">
        <v>688</v>
      </c>
      <c r="G499" s="33" t="s">
        <v>689</v>
      </c>
      <c r="H499" s="28"/>
      <c r="I499" s="28"/>
      <c r="J499" s="114"/>
      <c r="K499" s="79">
        <v>12881000</v>
      </c>
      <c r="L499" s="27"/>
      <c r="M499" s="48"/>
      <c r="N499" s="48"/>
      <c r="O499" s="48"/>
      <c r="P499" s="27"/>
      <c r="Q499" s="27"/>
      <c r="R499" s="48"/>
      <c r="S499" s="48"/>
      <c r="T499" s="48"/>
      <c r="U499" s="43">
        <f t="shared" si="126"/>
        <v>0</v>
      </c>
      <c r="V499" s="48"/>
      <c r="W499" s="48"/>
      <c r="X499" s="48"/>
      <c r="Y499" s="43">
        <f t="shared" si="127"/>
        <v>0</v>
      </c>
      <c r="Z499" s="48"/>
      <c r="AA499" s="48"/>
      <c r="AB499" s="48"/>
      <c r="AC499" s="43">
        <f t="shared" si="128"/>
        <v>0</v>
      </c>
      <c r="AD499" s="48"/>
      <c r="AE499" s="48"/>
      <c r="AF499" s="79">
        <v>12881000</v>
      </c>
      <c r="AG499" s="43">
        <f t="shared" si="129"/>
        <v>12881000</v>
      </c>
      <c r="AH499" s="43">
        <f t="shared" si="130"/>
        <v>12881000</v>
      </c>
      <c r="AI499" s="59">
        <f t="shared" si="131"/>
        <v>2.1365671282819399E-2</v>
      </c>
      <c r="AJ499" s="59">
        <f t="shared" si="132"/>
        <v>1.1841072006987874E-3</v>
      </c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</row>
    <row r="500" spans="1:106" ht="24.95" customHeight="1" outlineLevel="1">
      <c r="A500" s="26">
        <v>20</v>
      </c>
      <c r="B500" s="26"/>
      <c r="C500" s="41" t="s">
        <v>1109</v>
      </c>
      <c r="D500" s="78">
        <v>46010</v>
      </c>
      <c r="E500" s="42" t="s">
        <v>589</v>
      </c>
      <c r="F500" s="37" t="s">
        <v>688</v>
      </c>
      <c r="G500" s="33" t="s">
        <v>689</v>
      </c>
      <c r="H500" s="28"/>
      <c r="I500" s="28"/>
      <c r="J500" s="114"/>
      <c r="K500" s="79">
        <v>12881000</v>
      </c>
      <c r="L500" s="27"/>
      <c r="M500" s="48"/>
      <c r="N500" s="48"/>
      <c r="O500" s="48"/>
      <c r="P500" s="27"/>
      <c r="Q500" s="27"/>
      <c r="R500" s="48"/>
      <c r="S500" s="48"/>
      <c r="T500" s="48"/>
      <c r="U500" s="43">
        <f t="shared" si="126"/>
        <v>0</v>
      </c>
      <c r="V500" s="48"/>
      <c r="W500" s="48"/>
      <c r="X500" s="48"/>
      <c r="Y500" s="43">
        <f t="shared" si="127"/>
        <v>0</v>
      </c>
      <c r="Z500" s="48"/>
      <c r="AA500" s="48"/>
      <c r="AB500" s="48"/>
      <c r="AC500" s="43">
        <f t="shared" si="128"/>
        <v>0</v>
      </c>
      <c r="AD500" s="48"/>
      <c r="AE500" s="48"/>
      <c r="AF500" s="79">
        <v>12881000</v>
      </c>
      <c r="AG500" s="43">
        <f t="shared" si="129"/>
        <v>12881000</v>
      </c>
      <c r="AH500" s="43">
        <f t="shared" si="130"/>
        <v>12881000</v>
      </c>
      <c r="AI500" s="59">
        <f t="shared" si="131"/>
        <v>2.1365671282819399E-2</v>
      </c>
      <c r="AJ500" s="59">
        <f t="shared" si="132"/>
        <v>1.1841072006987874E-3</v>
      </c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</row>
    <row r="501" spans="1:106" ht="24.95" customHeight="1" outlineLevel="1">
      <c r="A501" s="26">
        <v>21</v>
      </c>
      <c r="B501" s="26"/>
      <c r="C501" s="41" t="s">
        <v>1110</v>
      </c>
      <c r="D501" s="78">
        <v>45628</v>
      </c>
      <c r="E501" s="42" t="s">
        <v>572</v>
      </c>
      <c r="F501" s="37" t="s">
        <v>688</v>
      </c>
      <c r="G501" s="33" t="s">
        <v>689</v>
      </c>
      <c r="H501" s="28"/>
      <c r="I501" s="28"/>
      <c r="J501" s="114"/>
      <c r="K501" s="79">
        <v>11871000</v>
      </c>
      <c r="L501" s="27"/>
      <c r="M501" s="48"/>
      <c r="N501" s="48"/>
      <c r="O501" s="48"/>
      <c r="P501" s="27"/>
      <c r="Q501" s="27"/>
      <c r="R501" s="48"/>
      <c r="S501" s="48"/>
      <c r="T501" s="48"/>
      <c r="U501" s="43">
        <f t="shared" si="126"/>
        <v>0</v>
      </c>
      <c r="V501" s="48"/>
      <c r="W501" s="48"/>
      <c r="X501" s="48"/>
      <c r="Y501" s="43">
        <f t="shared" si="127"/>
        <v>0</v>
      </c>
      <c r="Z501" s="48"/>
      <c r="AA501" s="48"/>
      <c r="AB501" s="48"/>
      <c r="AC501" s="43">
        <f t="shared" si="128"/>
        <v>0</v>
      </c>
      <c r="AD501" s="48"/>
      <c r="AE501" s="48"/>
      <c r="AF501" s="79">
        <v>11871000</v>
      </c>
      <c r="AG501" s="43">
        <f t="shared" si="129"/>
        <v>11871000</v>
      </c>
      <c r="AH501" s="43">
        <f t="shared" si="130"/>
        <v>11871000</v>
      </c>
      <c r="AI501" s="59">
        <f t="shared" si="131"/>
        <v>1.9690387687163202E-2</v>
      </c>
      <c r="AJ501" s="59">
        <f t="shared" si="132"/>
        <v>1.0912612824699407E-3</v>
      </c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</row>
    <row r="502" spans="1:106" ht="24.95" customHeight="1" outlineLevel="1">
      <c r="A502" s="26">
        <v>22</v>
      </c>
      <c r="B502" s="26"/>
      <c r="C502" s="41" t="s">
        <v>1111</v>
      </c>
      <c r="D502" s="78">
        <v>45628</v>
      </c>
      <c r="E502" s="42" t="s">
        <v>554</v>
      </c>
      <c r="F502" s="37" t="s">
        <v>688</v>
      </c>
      <c r="G502" s="33" t="s">
        <v>689</v>
      </c>
      <c r="H502" s="28"/>
      <c r="I502" s="28"/>
      <c r="J502" s="114"/>
      <c r="K502" s="79">
        <v>11871000</v>
      </c>
      <c r="L502" s="27"/>
      <c r="M502" s="48"/>
      <c r="N502" s="48"/>
      <c r="O502" s="48"/>
      <c r="P502" s="27"/>
      <c r="Q502" s="27"/>
      <c r="R502" s="48"/>
      <c r="S502" s="48"/>
      <c r="T502" s="48"/>
      <c r="U502" s="43">
        <f t="shared" si="126"/>
        <v>0</v>
      </c>
      <c r="V502" s="48"/>
      <c r="W502" s="48"/>
      <c r="X502" s="48"/>
      <c r="Y502" s="43">
        <f t="shared" si="127"/>
        <v>0</v>
      </c>
      <c r="Z502" s="48"/>
      <c r="AA502" s="48"/>
      <c r="AB502" s="48"/>
      <c r="AC502" s="43">
        <f t="shared" si="128"/>
        <v>0</v>
      </c>
      <c r="AD502" s="48"/>
      <c r="AE502" s="48"/>
      <c r="AF502" s="79">
        <v>11871000</v>
      </c>
      <c r="AG502" s="43">
        <f t="shared" si="129"/>
        <v>11871000</v>
      </c>
      <c r="AH502" s="43">
        <f t="shared" si="130"/>
        <v>11871000</v>
      </c>
      <c r="AI502" s="59">
        <f t="shared" si="131"/>
        <v>1.9690387687163202E-2</v>
      </c>
      <c r="AJ502" s="59">
        <f t="shared" si="132"/>
        <v>1.0912612824699407E-3</v>
      </c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</row>
    <row r="503" spans="1:106" ht="24.95" customHeight="1" outlineLevel="1">
      <c r="A503" s="26">
        <v>23</v>
      </c>
      <c r="B503" s="26"/>
      <c r="C503" s="41" t="s">
        <v>1112</v>
      </c>
      <c r="D503" s="78">
        <v>45624</v>
      </c>
      <c r="E503" s="42" t="s">
        <v>555</v>
      </c>
      <c r="F503" s="37" t="s">
        <v>688</v>
      </c>
      <c r="G503" s="33" t="s">
        <v>689</v>
      </c>
      <c r="H503" s="28"/>
      <c r="I503" s="28"/>
      <c r="J503" s="114"/>
      <c r="K503" s="79">
        <v>11871000</v>
      </c>
      <c r="L503" s="27"/>
      <c r="M503" s="48"/>
      <c r="N503" s="48"/>
      <c r="O503" s="48"/>
      <c r="P503" s="27"/>
      <c r="Q503" s="27"/>
      <c r="R503" s="48"/>
      <c r="S503" s="48"/>
      <c r="T503" s="48"/>
      <c r="U503" s="43">
        <f t="shared" si="126"/>
        <v>0</v>
      </c>
      <c r="V503" s="48"/>
      <c r="W503" s="48"/>
      <c r="X503" s="48"/>
      <c r="Y503" s="43">
        <f t="shared" si="127"/>
        <v>0</v>
      </c>
      <c r="Z503" s="48"/>
      <c r="AA503" s="48"/>
      <c r="AB503" s="48"/>
      <c r="AC503" s="43">
        <f t="shared" si="128"/>
        <v>0</v>
      </c>
      <c r="AD503" s="48"/>
      <c r="AE503" s="48"/>
      <c r="AF503" s="79">
        <v>11871000</v>
      </c>
      <c r="AG503" s="43">
        <f t="shared" si="129"/>
        <v>11871000</v>
      </c>
      <c r="AH503" s="43">
        <f t="shared" si="130"/>
        <v>11871000</v>
      </c>
      <c r="AI503" s="59">
        <f t="shared" si="131"/>
        <v>1.9690387687163202E-2</v>
      </c>
      <c r="AJ503" s="59">
        <f t="shared" si="132"/>
        <v>1.0912612824699407E-3</v>
      </c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</row>
    <row r="504" spans="1:106" ht="24.95" customHeight="1" outlineLevel="1">
      <c r="A504" s="26">
        <v>24</v>
      </c>
      <c r="B504" s="26"/>
      <c r="C504" s="41" t="s">
        <v>1113</v>
      </c>
      <c r="D504" s="78">
        <v>45608</v>
      </c>
      <c r="E504" s="42" t="s">
        <v>1114</v>
      </c>
      <c r="F504" s="37" t="s">
        <v>688</v>
      </c>
      <c r="G504" s="33" t="s">
        <v>689</v>
      </c>
      <c r="H504" s="28"/>
      <c r="I504" s="28"/>
      <c r="J504" s="114"/>
      <c r="K504" s="79">
        <v>11871000</v>
      </c>
      <c r="L504" s="27"/>
      <c r="M504" s="48"/>
      <c r="N504" s="48"/>
      <c r="O504" s="48"/>
      <c r="P504" s="27"/>
      <c r="Q504" s="27"/>
      <c r="R504" s="48"/>
      <c r="S504" s="48"/>
      <c r="T504" s="48"/>
      <c r="U504" s="43">
        <f t="shared" si="126"/>
        <v>0</v>
      </c>
      <c r="V504" s="48"/>
      <c r="W504" s="48"/>
      <c r="X504" s="48"/>
      <c r="Y504" s="43">
        <f t="shared" si="127"/>
        <v>0</v>
      </c>
      <c r="Z504" s="48"/>
      <c r="AA504" s="48"/>
      <c r="AB504" s="48"/>
      <c r="AC504" s="43">
        <f t="shared" si="128"/>
        <v>0</v>
      </c>
      <c r="AD504" s="48"/>
      <c r="AE504" s="48"/>
      <c r="AF504" s="79">
        <v>11871000</v>
      </c>
      <c r="AG504" s="43">
        <f t="shared" si="129"/>
        <v>11871000</v>
      </c>
      <c r="AH504" s="43">
        <f t="shared" si="130"/>
        <v>11871000</v>
      </c>
      <c r="AI504" s="59">
        <f t="shared" si="131"/>
        <v>1.9690387687163202E-2</v>
      </c>
      <c r="AJ504" s="59">
        <f t="shared" si="132"/>
        <v>1.0912612824699407E-3</v>
      </c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</row>
    <row r="505" spans="1:106" ht="24.95" customHeight="1" outlineLevel="1">
      <c r="A505" s="26">
        <v>25</v>
      </c>
      <c r="B505" s="26"/>
      <c r="C505" s="41" t="s">
        <v>1115</v>
      </c>
      <c r="D505" s="78">
        <v>45628</v>
      </c>
      <c r="E505" s="42" t="s">
        <v>557</v>
      </c>
      <c r="F505" s="37" t="s">
        <v>688</v>
      </c>
      <c r="G505" s="33" t="s">
        <v>689</v>
      </c>
      <c r="H505" s="28"/>
      <c r="I505" s="28"/>
      <c r="J505" s="114"/>
      <c r="K505" s="79">
        <v>11871000</v>
      </c>
      <c r="L505" s="27"/>
      <c r="M505" s="48"/>
      <c r="N505" s="48"/>
      <c r="O505" s="48"/>
      <c r="P505" s="27"/>
      <c r="Q505" s="27"/>
      <c r="R505" s="48"/>
      <c r="S505" s="48"/>
      <c r="T505" s="48"/>
      <c r="U505" s="43">
        <f t="shared" si="126"/>
        <v>0</v>
      </c>
      <c r="V505" s="48"/>
      <c r="W505" s="48"/>
      <c r="X505" s="48"/>
      <c r="Y505" s="43">
        <f t="shared" si="127"/>
        <v>0</v>
      </c>
      <c r="Z505" s="48"/>
      <c r="AA505" s="48"/>
      <c r="AB505" s="48"/>
      <c r="AC505" s="43">
        <f t="shared" si="128"/>
        <v>0</v>
      </c>
      <c r="AD505" s="48"/>
      <c r="AE505" s="48"/>
      <c r="AF505" s="79">
        <v>11871000</v>
      </c>
      <c r="AG505" s="43">
        <f t="shared" si="129"/>
        <v>11871000</v>
      </c>
      <c r="AH505" s="43">
        <f t="shared" si="130"/>
        <v>11871000</v>
      </c>
      <c r="AI505" s="59">
        <f t="shared" si="131"/>
        <v>1.9690387687163202E-2</v>
      </c>
      <c r="AJ505" s="59">
        <f t="shared" si="132"/>
        <v>1.0912612824699407E-3</v>
      </c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</row>
    <row r="506" spans="1:106" ht="24.95" customHeight="1" outlineLevel="1">
      <c r="A506" s="26">
        <v>26</v>
      </c>
      <c r="B506" s="26"/>
      <c r="C506" s="41" t="s">
        <v>713</v>
      </c>
      <c r="D506" s="78">
        <v>45628</v>
      </c>
      <c r="E506" s="42" t="s">
        <v>559</v>
      </c>
      <c r="F506" s="37" t="s">
        <v>688</v>
      </c>
      <c r="G506" s="33" t="s">
        <v>689</v>
      </c>
      <c r="H506" s="28"/>
      <c r="I506" s="28"/>
      <c r="J506" s="114"/>
      <c r="K506" s="79">
        <v>14022000</v>
      </c>
      <c r="L506" s="27"/>
      <c r="M506" s="48"/>
      <c r="N506" s="48"/>
      <c r="O506" s="48"/>
      <c r="P506" s="27"/>
      <c r="Q506" s="27"/>
      <c r="R506" s="48"/>
      <c r="S506" s="48"/>
      <c r="T506" s="48"/>
      <c r="U506" s="43">
        <f t="shared" si="126"/>
        <v>0</v>
      </c>
      <c r="V506" s="48"/>
      <c r="W506" s="48"/>
      <c r="X506" s="48"/>
      <c r="Y506" s="43">
        <f t="shared" si="127"/>
        <v>0</v>
      </c>
      <c r="Z506" s="48"/>
      <c r="AA506" s="48"/>
      <c r="AB506" s="48"/>
      <c r="AC506" s="43">
        <f t="shared" si="128"/>
        <v>0</v>
      </c>
      <c r="AD506" s="48"/>
      <c r="AE506" s="48"/>
      <c r="AF506" s="79">
        <v>14022000</v>
      </c>
      <c r="AG506" s="43">
        <f t="shared" si="129"/>
        <v>14022000</v>
      </c>
      <c r="AH506" s="43">
        <f t="shared" si="130"/>
        <v>14022000</v>
      </c>
      <c r="AI506" s="59">
        <f t="shared" si="131"/>
        <v>2.3258244136922099E-2</v>
      </c>
      <c r="AJ506" s="59">
        <f t="shared" si="132"/>
        <v>1.2889955103018707E-3</v>
      </c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</row>
    <row r="507" spans="1:106" ht="24.95" customHeight="1" outlineLevel="1">
      <c r="A507" s="26">
        <v>27</v>
      </c>
      <c r="B507" s="26"/>
      <c r="C507" s="41" t="s">
        <v>1116</v>
      </c>
      <c r="D507" s="78">
        <v>45628</v>
      </c>
      <c r="E507" s="42" t="s">
        <v>561</v>
      </c>
      <c r="F507" s="37" t="s">
        <v>688</v>
      </c>
      <c r="G507" s="33" t="s">
        <v>689</v>
      </c>
      <c r="H507" s="28"/>
      <c r="I507" s="28"/>
      <c r="J507" s="114"/>
      <c r="K507" s="79">
        <v>11871000</v>
      </c>
      <c r="L507" s="27"/>
      <c r="M507" s="48"/>
      <c r="N507" s="48"/>
      <c r="O507" s="48"/>
      <c r="P507" s="27"/>
      <c r="Q507" s="27"/>
      <c r="R507" s="48"/>
      <c r="S507" s="48"/>
      <c r="T507" s="48"/>
      <c r="U507" s="43">
        <f t="shared" si="126"/>
        <v>0</v>
      </c>
      <c r="V507" s="48"/>
      <c r="W507" s="48"/>
      <c r="X507" s="48"/>
      <c r="Y507" s="43">
        <f t="shared" si="127"/>
        <v>0</v>
      </c>
      <c r="Z507" s="48"/>
      <c r="AA507" s="48"/>
      <c r="AB507" s="48"/>
      <c r="AC507" s="43">
        <f t="shared" si="128"/>
        <v>0</v>
      </c>
      <c r="AD507" s="48"/>
      <c r="AE507" s="48"/>
      <c r="AF507" s="79">
        <v>11871000</v>
      </c>
      <c r="AG507" s="43">
        <f t="shared" si="129"/>
        <v>11871000</v>
      </c>
      <c r="AH507" s="43">
        <f t="shared" si="130"/>
        <v>11871000</v>
      </c>
      <c r="AI507" s="59">
        <f t="shared" si="131"/>
        <v>1.9690387687163202E-2</v>
      </c>
      <c r="AJ507" s="59">
        <f t="shared" si="132"/>
        <v>1.0912612824699407E-3</v>
      </c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</row>
    <row r="508" spans="1:106" ht="24.95" customHeight="1" outlineLevel="1">
      <c r="A508" s="26">
        <v>28</v>
      </c>
      <c r="B508" s="26"/>
      <c r="C508" s="41" t="s">
        <v>1117</v>
      </c>
      <c r="D508" s="78">
        <v>45628</v>
      </c>
      <c r="E508" s="42" t="s">
        <v>1098</v>
      </c>
      <c r="F508" s="37" t="s">
        <v>688</v>
      </c>
      <c r="G508" s="33" t="s">
        <v>689</v>
      </c>
      <c r="H508" s="28"/>
      <c r="I508" s="28"/>
      <c r="J508" s="114"/>
      <c r="K508" s="79">
        <v>11871000</v>
      </c>
      <c r="L508" s="27"/>
      <c r="M508" s="48"/>
      <c r="N508" s="48"/>
      <c r="O508" s="48"/>
      <c r="P508" s="27"/>
      <c r="Q508" s="27"/>
      <c r="R508" s="48"/>
      <c r="S508" s="48"/>
      <c r="T508" s="48"/>
      <c r="U508" s="43">
        <f t="shared" si="126"/>
        <v>0</v>
      </c>
      <c r="V508" s="48"/>
      <c r="W508" s="48"/>
      <c r="X508" s="48"/>
      <c r="Y508" s="43">
        <f t="shared" si="127"/>
        <v>0</v>
      </c>
      <c r="Z508" s="48"/>
      <c r="AA508" s="48"/>
      <c r="AB508" s="48"/>
      <c r="AC508" s="43">
        <f t="shared" si="128"/>
        <v>0</v>
      </c>
      <c r="AD508" s="48"/>
      <c r="AE508" s="48"/>
      <c r="AF508" s="79">
        <v>11871000</v>
      </c>
      <c r="AG508" s="43">
        <f t="shared" si="129"/>
        <v>11871000</v>
      </c>
      <c r="AH508" s="43">
        <f t="shared" si="130"/>
        <v>11871000</v>
      </c>
      <c r="AI508" s="59">
        <f t="shared" si="131"/>
        <v>1.9690387687163202E-2</v>
      </c>
      <c r="AJ508" s="59">
        <f t="shared" si="132"/>
        <v>1.0912612824699407E-3</v>
      </c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</row>
    <row r="509" spans="1:106" ht="24.95" customHeight="1" outlineLevel="1">
      <c r="A509" s="26">
        <v>29</v>
      </c>
      <c r="B509" s="26"/>
      <c r="C509" s="41" t="s">
        <v>1118</v>
      </c>
      <c r="D509" s="78">
        <v>45628</v>
      </c>
      <c r="E509" s="42" t="s">
        <v>565</v>
      </c>
      <c r="F509" s="37" t="s">
        <v>688</v>
      </c>
      <c r="G509" s="33" t="s">
        <v>689</v>
      </c>
      <c r="H509" s="28"/>
      <c r="I509" s="28"/>
      <c r="J509" s="114"/>
      <c r="K509" s="79">
        <v>11871000</v>
      </c>
      <c r="L509" s="27"/>
      <c r="M509" s="48"/>
      <c r="N509" s="48"/>
      <c r="O509" s="48"/>
      <c r="P509" s="27"/>
      <c r="Q509" s="27"/>
      <c r="R509" s="48"/>
      <c r="S509" s="48"/>
      <c r="T509" s="48"/>
      <c r="U509" s="43">
        <f t="shared" si="126"/>
        <v>0</v>
      </c>
      <c r="V509" s="48"/>
      <c r="W509" s="48"/>
      <c r="X509" s="48"/>
      <c r="Y509" s="43">
        <f t="shared" si="127"/>
        <v>0</v>
      </c>
      <c r="Z509" s="48"/>
      <c r="AA509" s="48"/>
      <c r="AB509" s="48"/>
      <c r="AC509" s="43">
        <f t="shared" si="128"/>
        <v>0</v>
      </c>
      <c r="AD509" s="48"/>
      <c r="AE509" s="48"/>
      <c r="AF509" s="79">
        <v>11871000</v>
      </c>
      <c r="AG509" s="43">
        <f t="shared" si="129"/>
        <v>11871000</v>
      </c>
      <c r="AH509" s="43">
        <f t="shared" si="130"/>
        <v>11871000</v>
      </c>
      <c r="AI509" s="59">
        <f t="shared" si="131"/>
        <v>1.9690387687163202E-2</v>
      </c>
      <c r="AJ509" s="59">
        <f t="shared" si="132"/>
        <v>1.0912612824699407E-3</v>
      </c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</row>
    <row r="510" spans="1:106" ht="24.95" customHeight="1" outlineLevel="1">
      <c r="A510" s="26">
        <v>30</v>
      </c>
      <c r="B510" s="26"/>
      <c r="C510" s="41" t="s">
        <v>1119</v>
      </c>
      <c r="D510" s="78">
        <v>45624</v>
      </c>
      <c r="E510" s="42" t="s">
        <v>576</v>
      </c>
      <c r="F510" s="37" t="s">
        <v>688</v>
      </c>
      <c r="G510" s="33" t="s">
        <v>689</v>
      </c>
      <c r="H510" s="28"/>
      <c r="I510" s="28"/>
      <c r="J510" s="114"/>
      <c r="K510" s="79">
        <v>11871000</v>
      </c>
      <c r="L510" s="27"/>
      <c r="M510" s="48"/>
      <c r="N510" s="48"/>
      <c r="O510" s="48"/>
      <c r="P510" s="27"/>
      <c r="Q510" s="27"/>
      <c r="R510" s="48"/>
      <c r="S510" s="48"/>
      <c r="T510" s="48"/>
      <c r="U510" s="43">
        <f t="shared" si="126"/>
        <v>0</v>
      </c>
      <c r="V510" s="48"/>
      <c r="W510" s="48"/>
      <c r="X510" s="48"/>
      <c r="Y510" s="43">
        <f t="shared" si="127"/>
        <v>0</v>
      </c>
      <c r="Z510" s="48"/>
      <c r="AA510" s="48"/>
      <c r="AB510" s="48"/>
      <c r="AC510" s="43">
        <f t="shared" si="128"/>
        <v>0</v>
      </c>
      <c r="AD510" s="48"/>
      <c r="AE510" s="48"/>
      <c r="AF510" s="79">
        <v>11871000</v>
      </c>
      <c r="AG510" s="43">
        <f t="shared" si="129"/>
        <v>11871000</v>
      </c>
      <c r="AH510" s="43">
        <f t="shared" si="130"/>
        <v>11871000</v>
      </c>
      <c r="AI510" s="59">
        <f t="shared" si="131"/>
        <v>1.9690387687163202E-2</v>
      </c>
      <c r="AJ510" s="59">
        <f t="shared" si="132"/>
        <v>1.0912612824699407E-3</v>
      </c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</row>
    <row r="511" spans="1:106" ht="24.95" customHeight="1" outlineLevel="1">
      <c r="A511" s="26">
        <v>31</v>
      </c>
      <c r="B511" s="26"/>
      <c r="C511" s="41" t="s">
        <v>1120</v>
      </c>
      <c r="D511" s="78">
        <v>45624</v>
      </c>
      <c r="E511" s="42" t="s">
        <v>578</v>
      </c>
      <c r="F511" s="37" t="s">
        <v>688</v>
      </c>
      <c r="G511" s="33" t="s">
        <v>689</v>
      </c>
      <c r="H511" s="28"/>
      <c r="I511" s="28"/>
      <c r="J511" s="114"/>
      <c r="K511" s="79">
        <v>11871000</v>
      </c>
      <c r="L511" s="27"/>
      <c r="M511" s="48"/>
      <c r="N511" s="48"/>
      <c r="O511" s="48"/>
      <c r="P511" s="27"/>
      <c r="Q511" s="27"/>
      <c r="R511" s="48"/>
      <c r="S511" s="48"/>
      <c r="T511" s="48"/>
      <c r="U511" s="43">
        <f t="shared" si="126"/>
        <v>0</v>
      </c>
      <c r="V511" s="48"/>
      <c r="W511" s="48"/>
      <c r="X511" s="48"/>
      <c r="Y511" s="43">
        <f t="shared" si="127"/>
        <v>0</v>
      </c>
      <c r="Z511" s="48"/>
      <c r="AA511" s="48"/>
      <c r="AB511" s="48"/>
      <c r="AC511" s="43">
        <f t="shared" si="128"/>
        <v>0</v>
      </c>
      <c r="AD511" s="48"/>
      <c r="AE511" s="48"/>
      <c r="AF511" s="79">
        <v>11871000</v>
      </c>
      <c r="AG511" s="43">
        <f t="shared" si="129"/>
        <v>11871000</v>
      </c>
      <c r="AH511" s="43">
        <f t="shared" si="130"/>
        <v>11871000</v>
      </c>
      <c r="AI511" s="59">
        <f t="shared" si="131"/>
        <v>1.9690387687163202E-2</v>
      </c>
      <c r="AJ511" s="59">
        <f t="shared" si="132"/>
        <v>1.0912612824699407E-3</v>
      </c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</row>
    <row r="512" spans="1:106" ht="24.95" customHeight="1" outlineLevel="1">
      <c r="A512" s="26">
        <v>32</v>
      </c>
      <c r="B512" s="26"/>
      <c r="C512" s="41" t="s">
        <v>2078</v>
      </c>
      <c r="D512" s="78">
        <v>45628</v>
      </c>
      <c r="E512" s="42" t="s">
        <v>580</v>
      </c>
      <c r="F512" s="37" t="s">
        <v>688</v>
      </c>
      <c r="G512" s="33" t="s">
        <v>689</v>
      </c>
      <c r="H512" s="28"/>
      <c r="I512" s="28"/>
      <c r="J512" s="114"/>
      <c r="K512" s="79">
        <v>11871000</v>
      </c>
      <c r="L512" s="27"/>
      <c r="M512" s="48"/>
      <c r="N512" s="48"/>
      <c r="O512" s="48"/>
      <c r="P512" s="27"/>
      <c r="Q512" s="27"/>
      <c r="R512" s="48"/>
      <c r="S512" s="48"/>
      <c r="T512" s="48"/>
      <c r="U512" s="43">
        <f t="shared" si="126"/>
        <v>0</v>
      </c>
      <c r="V512" s="48"/>
      <c r="W512" s="48"/>
      <c r="X512" s="48"/>
      <c r="Y512" s="43">
        <f t="shared" si="127"/>
        <v>0</v>
      </c>
      <c r="Z512" s="48"/>
      <c r="AA512" s="48"/>
      <c r="AB512" s="48"/>
      <c r="AC512" s="43">
        <f t="shared" si="128"/>
        <v>0</v>
      </c>
      <c r="AD512" s="48"/>
      <c r="AE512" s="48"/>
      <c r="AF512" s="79">
        <v>11871000</v>
      </c>
      <c r="AG512" s="43">
        <f t="shared" si="129"/>
        <v>11871000</v>
      </c>
      <c r="AH512" s="43">
        <f t="shared" si="130"/>
        <v>11871000</v>
      </c>
      <c r="AI512" s="59">
        <f t="shared" si="131"/>
        <v>1.9690387687163202E-2</v>
      </c>
      <c r="AJ512" s="59">
        <f t="shared" si="132"/>
        <v>1.0912612824699407E-3</v>
      </c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</row>
    <row r="513" spans="1:106" ht="24.95" customHeight="1" outlineLevel="1">
      <c r="A513" s="26">
        <v>33</v>
      </c>
      <c r="B513" s="26"/>
      <c r="C513" s="41" t="s">
        <v>1527</v>
      </c>
      <c r="D513" s="78">
        <v>45624</v>
      </c>
      <c r="E513" s="42" t="s">
        <v>552</v>
      </c>
      <c r="F513" s="37" t="s">
        <v>688</v>
      </c>
      <c r="G513" s="33" t="s">
        <v>689</v>
      </c>
      <c r="H513" s="28"/>
      <c r="I513" s="28"/>
      <c r="J513" s="114"/>
      <c r="K513" s="79">
        <v>11871000</v>
      </c>
      <c r="L513" s="27"/>
      <c r="M513" s="48"/>
      <c r="N513" s="48"/>
      <c r="O513" s="48"/>
      <c r="P513" s="27"/>
      <c r="Q513" s="27"/>
      <c r="R513" s="48"/>
      <c r="S513" s="48"/>
      <c r="T513" s="48"/>
      <c r="U513" s="43">
        <f t="shared" si="126"/>
        <v>0</v>
      </c>
      <c r="V513" s="48"/>
      <c r="W513" s="48"/>
      <c r="X513" s="48"/>
      <c r="Y513" s="43">
        <f t="shared" si="127"/>
        <v>0</v>
      </c>
      <c r="Z513" s="48"/>
      <c r="AA513" s="48"/>
      <c r="AB513" s="48"/>
      <c r="AC513" s="43">
        <f t="shared" si="128"/>
        <v>0</v>
      </c>
      <c r="AD513" s="48"/>
      <c r="AE513" s="48"/>
      <c r="AF513" s="79">
        <v>11871000</v>
      </c>
      <c r="AG513" s="43">
        <f t="shared" si="129"/>
        <v>11871000</v>
      </c>
      <c r="AH513" s="43">
        <f t="shared" si="130"/>
        <v>11871000</v>
      </c>
      <c r="AI513" s="59">
        <f t="shared" si="131"/>
        <v>1.9690387687163202E-2</v>
      </c>
      <c r="AJ513" s="59">
        <f t="shared" si="132"/>
        <v>1.0912612824699407E-3</v>
      </c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</row>
    <row r="514" spans="1:106" ht="24.95" customHeight="1" outlineLevel="1">
      <c r="A514" s="26">
        <v>34</v>
      </c>
      <c r="B514" s="26"/>
      <c r="C514" s="41" t="s">
        <v>1121</v>
      </c>
      <c r="D514" s="78">
        <v>45624</v>
      </c>
      <c r="E514" s="42" t="s">
        <v>582</v>
      </c>
      <c r="F514" s="37" t="s">
        <v>688</v>
      </c>
      <c r="G514" s="33" t="s">
        <v>689</v>
      </c>
      <c r="H514" s="28"/>
      <c r="I514" s="28"/>
      <c r="J514" s="114"/>
      <c r="K514" s="79">
        <v>11871000</v>
      </c>
      <c r="L514" s="27"/>
      <c r="M514" s="48"/>
      <c r="N514" s="48"/>
      <c r="O514" s="48"/>
      <c r="P514" s="27"/>
      <c r="Q514" s="27"/>
      <c r="R514" s="48"/>
      <c r="S514" s="48"/>
      <c r="T514" s="48"/>
      <c r="U514" s="43">
        <f t="shared" si="126"/>
        <v>0</v>
      </c>
      <c r="V514" s="48"/>
      <c r="W514" s="48"/>
      <c r="X514" s="48"/>
      <c r="Y514" s="43">
        <f t="shared" si="127"/>
        <v>0</v>
      </c>
      <c r="Z514" s="48"/>
      <c r="AA514" s="48"/>
      <c r="AB514" s="48"/>
      <c r="AC514" s="43">
        <f t="shared" si="128"/>
        <v>0</v>
      </c>
      <c r="AD514" s="48"/>
      <c r="AE514" s="48"/>
      <c r="AF514" s="79">
        <v>11871000</v>
      </c>
      <c r="AG514" s="43">
        <f t="shared" si="129"/>
        <v>11871000</v>
      </c>
      <c r="AH514" s="43">
        <f t="shared" si="130"/>
        <v>11871000</v>
      </c>
      <c r="AI514" s="59">
        <f t="shared" si="131"/>
        <v>1.9690387687163202E-2</v>
      </c>
      <c r="AJ514" s="59">
        <f t="shared" si="132"/>
        <v>1.0912612824699407E-3</v>
      </c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</row>
    <row r="515" spans="1:106" ht="24.95" customHeight="1" outlineLevel="1">
      <c r="A515" s="26">
        <v>35</v>
      </c>
      <c r="B515" s="26"/>
      <c r="C515" s="41" t="s">
        <v>1122</v>
      </c>
      <c r="D515" s="78">
        <v>45608</v>
      </c>
      <c r="E515" s="42" t="s">
        <v>584</v>
      </c>
      <c r="F515" s="37" t="s">
        <v>688</v>
      </c>
      <c r="G515" s="33" t="s">
        <v>689</v>
      </c>
      <c r="H515" s="28"/>
      <c r="I515" s="28"/>
      <c r="J515" s="114"/>
      <c r="K515" s="79">
        <v>11871000</v>
      </c>
      <c r="L515" s="27"/>
      <c r="M515" s="48"/>
      <c r="N515" s="48"/>
      <c r="O515" s="48"/>
      <c r="P515" s="27"/>
      <c r="Q515" s="27"/>
      <c r="R515" s="48"/>
      <c r="S515" s="48"/>
      <c r="T515" s="48"/>
      <c r="U515" s="43">
        <f t="shared" si="126"/>
        <v>0</v>
      </c>
      <c r="V515" s="48"/>
      <c r="W515" s="48"/>
      <c r="X515" s="48"/>
      <c r="Y515" s="43">
        <f t="shared" si="127"/>
        <v>0</v>
      </c>
      <c r="Z515" s="48"/>
      <c r="AA515" s="48"/>
      <c r="AB515" s="48"/>
      <c r="AC515" s="43">
        <f t="shared" si="128"/>
        <v>0</v>
      </c>
      <c r="AD515" s="48"/>
      <c r="AE515" s="48"/>
      <c r="AF515" s="79">
        <v>11871000</v>
      </c>
      <c r="AG515" s="43">
        <f t="shared" si="129"/>
        <v>11871000</v>
      </c>
      <c r="AH515" s="43">
        <f t="shared" si="130"/>
        <v>11871000</v>
      </c>
      <c r="AI515" s="59">
        <f t="shared" si="131"/>
        <v>1.9690387687163202E-2</v>
      </c>
      <c r="AJ515" s="59">
        <f t="shared" si="132"/>
        <v>1.0912612824699407E-3</v>
      </c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</row>
    <row r="516" spans="1:106" ht="24.95" customHeight="1" outlineLevel="1">
      <c r="A516" s="26">
        <v>36</v>
      </c>
      <c r="B516" s="26"/>
      <c r="C516" s="41" t="s">
        <v>1123</v>
      </c>
      <c r="D516" s="78">
        <v>45624</v>
      </c>
      <c r="E516" s="42" t="s">
        <v>1107</v>
      </c>
      <c r="F516" s="37" t="s">
        <v>688</v>
      </c>
      <c r="G516" s="33" t="s">
        <v>689</v>
      </c>
      <c r="H516" s="28"/>
      <c r="I516" s="28"/>
      <c r="J516" s="114"/>
      <c r="K516" s="79">
        <v>11871000</v>
      </c>
      <c r="L516" s="27"/>
      <c r="M516" s="48"/>
      <c r="N516" s="48"/>
      <c r="O516" s="48"/>
      <c r="P516" s="27"/>
      <c r="Q516" s="27"/>
      <c r="R516" s="48"/>
      <c r="S516" s="48"/>
      <c r="T516" s="48"/>
      <c r="U516" s="43">
        <f t="shared" si="126"/>
        <v>0</v>
      </c>
      <c r="V516" s="48"/>
      <c r="W516" s="48"/>
      <c r="X516" s="48"/>
      <c r="Y516" s="43">
        <f t="shared" si="127"/>
        <v>0</v>
      </c>
      <c r="Z516" s="48"/>
      <c r="AA516" s="48"/>
      <c r="AB516" s="48"/>
      <c r="AC516" s="43">
        <f t="shared" si="128"/>
        <v>0</v>
      </c>
      <c r="AD516" s="48"/>
      <c r="AE516" s="48"/>
      <c r="AF516" s="79">
        <v>11871000</v>
      </c>
      <c r="AG516" s="43">
        <f t="shared" si="129"/>
        <v>11871000</v>
      </c>
      <c r="AH516" s="43">
        <f t="shared" si="130"/>
        <v>11871000</v>
      </c>
      <c r="AI516" s="59">
        <f t="shared" si="131"/>
        <v>1.9690387687163202E-2</v>
      </c>
      <c r="AJ516" s="59">
        <f t="shared" si="132"/>
        <v>1.0912612824699407E-3</v>
      </c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</row>
    <row r="517" spans="1:106" ht="24.95" customHeight="1" outlineLevel="1">
      <c r="A517" s="26">
        <v>37</v>
      </c>
      <c r="B517" s="26"/>
      <c r="C517" s="41" t="s">
        <v>189</v>
      </c>
      <c r="D517" s="78">
        <v>45999</v>
      </c>
      <c r="E517" s="42" t="s">
        <v>1114</v>
      </c>
      <c r="F517" s="37" t="s">
        <v>688</v>
      </c>
      <c r="G517" s="33" t="s">
        <v>689</v>
      </c>
      <c r="H517" s="28"/>
      <c r="I517" s="28"/>
      <c r="J517" s="114"/>
      <c r="K517" s="79">
        <v>12881000</v>
      </c>
      <c r="L517" s="27"/>
      <c r="M517" s="48"/>
      <c r="N517" s="48"/>
      <c r="O517" s="48"/>
      <c r="P517" s="27"/>
      <c r="Q517" s="27"/>
      <c r="R517" s="48"/>
      <c r="S517" s="48"/>
      <c r="T517" s="48"/>
      <c r="U517" s="43">
        <f t="shared" si="126"/>
        <v>0</v>
      </c>
      <c r="V517" s="48"/>
      <c r="W517" s="48"/>
      <c r="X517" s="48"/>
      <c r="Y517" s="43">
        <f t="shared" si="127"/>
        <v>0</v>
      </c>
      <c r="Z517" s="48"/>
      <c r="AA517" s="48"/>
      <c r="AB517" s="48"/>
      <c r="AC517" s="43">
        <f t="shared" si="128"/>
        <v>0</v>
      </c>
      <c r="AD517" s="48"/>
      <c r="AE517" s="48"/>
      <c r="AF517" s="79">
        <v>12881000</v>
      </c>
      <c r="AG517" s="43">
        <f t="shared" si="129"/>
        <v>12881000</v>
      </c>
      <c r="AH517" s="43">
        <f t="shared" si="130"/>
        <v>12881000</v>
      </c>
      <c r="AI517" s="59">
        <f t="shared" si="131"/>
        <v>2.1365671282819399E-2</v>
      </c>
      <c r="AJ517" s="59">
        <f t="shared" si="132"/>
        <v>1.1841072006987874E-3</v>
      </c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</row>
    <row r="518" spans="1:106" ht="24.95" customHeight="1" outlineLevel="1">
      <c r="A518" s="26">
        <v>38</v>
      </c>
      <c r="B518" s="26"/>
      <c r="C518" s="41" t="s">
        <v>1124</v>
      </c>
      <c r="D518" s="78">
        <v>45624</v>
      </c>
      <c r="E518" s="42" t="s">
        <v>569</v>
      </c>
      <c r="F518" s="37" t="s">
        <v>688</v>
      </c>
      <c r="G518" s="33" t="s">
        <v>689</v>
      </c>
      <c r="H518" s="28"/>
      <c r="I518" s="28"/>
      <c r="J518" s="114"/>
      <c r="K518" s="79">
        <v>11871000</v>
      </c>
      <c r="L518" s="27"/>
      <c r="M518" s="48"/>
      <c r="N518" s="48"/>
      <c r="O518" s="48"/>
      <c r="P518" s="27"/>
      <c r="Q518" s="27"/>
      <c r="R518" s="48"/>
      <c r="S518" s="48"/>
      <c r="T518" s="48"/>
      <c r="U518" s="43">
        <f t="shared" si="126"/>
        <v>0</v>
      </c>
      <c r="V518" s="48"/>
      <c r="W518" s="48"/>
      <c r="X518" s="48"/>
      <c r="Y518" s="43">
        <f t="shared" si="127"/>
        <v>0</v>
      </c>
      <c r="Z518" s="48"/>
      <c r="AA518" s="48"/>
      <c r="AB518" s="48"/>
      <c r="AC518" s="43">
        <f t="shared" si="128"/>
        <v>0</v>
      </c>
      <c r="AD518" s="48"/>
      <c r="AE518" s="48"/>
      <c r="AF518" s="79">
        <v>11871000</v>
      </c>
      <c r="AG518" s="43">
        <f t="shared" si="129"/>
        <v>11871000</v>
      </c>
      <c r="AH518" s="43">
        <f t="shared" si="130"/>
        <v>11871000</v>
      </c>
      <c r="AI518" s="59">
        <f t="shared" si="131"/>
        <v>1.9690387687163202E-2</v>
      </c>
      <c r="AJ518" s="59">
        <f t="shared" si="132"/>
        <v>1.0912612824699407E-3</v>
      </c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</row>
    <row r="519" spans="1:106" ht="24.95" customHeight="1" outlineLevel="1">
      <c r="A519" s="26">
        <v>39</v>
      </c>
      <c r="B519" s="26"/>
      <c r="C519" s="41" t="s">
        <v>1125</v>
      </c>
      <c r="D519" s="78">
        <v>45628</v>
      </c>
      <c r="E519" s="42" t="s">
        <v>586</v>
      </c>
      <c r="F519" s="37" t="s">
        <v>688</v>
      </c>
      <c r="G519" s="33" t="s">
        <v>689</v>
      </c>
      <c r="H519" s="28"/>
      <c r="I519" s="28"/>
      <c r="J519" s="114"/>
      <c r="K519" s="79">
        <v>12151000</v>
      </c>
      <c r="L519" s="27"/>
      <c r="M519" s="48"/>
      <c r="N519" s="48"/>
      <c r="O519" s="48"/>
      <c r="P519" s="27"/>
      <c r="Q519" s="27"/>
      <c r="R519" s="48"/>
      <c r="S519" s="48"/>
      <c r="T519" s="48"/>
      <c r="U519" s="43">
        <f t="shared" si="126"/>
        <v>0</v>
      </c>
      <c r="V519" s="48"/>
      <c r="W519" s="48"/>
      <c r="X519" s="48"/>
      <c r="Y519" s="43">
        <f t="shared" si="127"/>
        <v>0</v>
      </c>
      <c r="Z519" s="48"/>
      <c r="AA519" s="48"/>
      <c r="AB519" s="48"/>
      <c r="AC519" s="43">
        <f t="shared" si="128"/>
        <v>0</v>
      </c>
      <c r="AD519" s="48"/>
      <c r="AE519" s="48"/>
      <c r="AF519" s="79">
        <v>12151000</v>
      </c>
      <c r="AG519" s="43">
        <f t="shared" si="129"/>
        <v>12151000</v>
      </c>
      <c r="AH519" s="43">
        <f t="shared" si="130"/>
        <v>12151000</v>
      </c>
      <c r="AI519" s="59">
        <f t="shared" si="131"/>
        <v>2.01548227433847E-2</v>
      </c>
      <c r="AJ519" s="59">
        <f t="shared" si="132"/>
        <v>1.1170007449492249E-3</v>
      </c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</row>
    <row r="520" spans="1:106" ht="24.95" customHeight="1" outlineLevel="1">
      <c r="A520" s="26">
        <v>40</v>
      </c>
      <c r="B520" s="26"/>
      <c r="C520" s="41" t="s">
        <v>1126</v>
      </c>
      <c r="D520" s="78">
        <v>45628</v>
      </c>
      <c r="E520" s="42" t="s">
        <v>1102</v>
      </c>
      <c r="F520" s="37" t="s">
        <v>688</v>
      </c>
      <c r="G520" s="33" t="s">
        <v>689</v>
      </c>
      <c r="H520" s="28"/>
      <c r="I520" s="28"/>
      <c r="J520" s="114"/>
      <c r="K520" s="79">
        <v>7914000</v>
      </c>
      <c r="L520" s="27"/>
      <c r="M520" s="48"/>
      <c r="N520" s="48"/>
      <c r="O520" s="48"/>
      <c r="P520" s="27"/>
      <c r="Q520" s="27"/>
      <c r="R520" s="48"/>
      <c r="S520" s="48"/>
      <c r="T520" s="48"/>
      <c r="U520" s="43">
        <f t="shared" si="126"/>
        <v>0</v>
      </c>
      <c r="V520" s="48"/>
      <c r="W520" s="48"/>
      <c r="X520" s="48"/>
      <c r="Y520" s="43">
        <f t="shared" si="127"/>
        <v>0</v>
      </c>
      <c r="Z520" s="48"/>
      <c r="AA520" s="48"/>
      <c r="AB520" s="48"/>
      <c r="AC520" s="43">
        <f t="shared" si="128"/>
        <v>0</v>
      </c>
      <c r="AD520" s="48"/>
      <c r="AE520" s="48"/>
      <c r="AF520" s="79">
        <v>7914000</v>
      </c>
      <c r="AG520" s="43">
        <f t="shared" si="129"/>
        <v>7914000</v>
      </c>
      <c r="AH520" s="43">
        <f t="shared" si="130"/>
        <v>7914000</v>
      </c>
      <c r="AI520" s="59">
        <f t="shared" si="131"/>
        <v>1.31269251247755E-2</v>
      </c>
      <c r="AJ520" s="59">
        <f t="shared" si="132"/>
        <v>7.2750752164662711E-4</v>
      </c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</row>
    <row r="521" spans="1:106" ht="24.95" customHeight="1" outlineLevel="1">
      <c r="A521" s="26">
        <v>41</v>
      </c>
      <c r="B521" s="26"/>
      <c r="C521" s="41" t="s">
        <v>1127</v>
      </c>
      <c r="D521" s="78">
        <v>45628</v>
      </c>
      <c r="E521" s="42" t="s">
        <v>571</v>
      </c>
      <c r="F521" s="37" t="s">
        <v>688</v>
      </c>
      <c r="G521" s="33" t="s">
        <v>689</v>
      </c>
      <c r="H521" s="28"/>
      <c r="I521" s="28"/>
      <c r="J521" s="114"/>
      <c r="K521" s="79">
        <v>28044000</v>
      </c>
      <c r="L521" s="27"/>
      <c r="M521" s="48"/>
      <c r="N521" s="48"/>
      <c r="O521" s="48"/>
      <c r="P521" s="27"/>
      <c r="Q521" s="27"/>
      <c r="R521" s="48"/>
      <c r="S521" s="48"/>
      <c r="T521" s="48"/>
      <c r="U521" s="43">
        <f t="shared" si="126"/>
        <v>0</v>
      </c>
      <c r="V521" s="48"/>
      <c r="W521" s="48"/>
      <c r="X521" s="48"/>
      <c r="Y521" s="43">
        <f t="shared" si="127"/>
        <v>0</v>
      </c>
      <c r="Z521" s="48"/>
      <c r="AA521" s="48"/>
      <c r="AB521" s="48"/>
      <c r="AC521" s="43">
        <f t="shared" si="128"/>
        <v>0</v>
      </c>
      <c r="AD521" s="48"/>
      <c r="AE521" s="48"/>
      <c r="AF521" s="79">
        <v>28044000</v>
      </c>
      <c r="AG521" s="43">
        <f t="shared" si="129"/>
        <v>28044000</v>
      </c>
      <c r="AH521" s="43">
        <f t="shared" si="130"/>
        <v>28044000</v>
      </c>
      <c r="AI521" s="59">
        <f t="shared" si="131"/>
        <v>4.6516488273844199E-2</v>
      </c>
      <c r="AJ521" s="59">
        <f t="shared" si="132"/>
        <v>2.5779910206037413E-3</v>
      </c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</row>
    <row r="522" spans="1:106" ht="24.95" customHeight="1" outlineLevel="1">
      <c r="A522" s="26">
        <v>42</v>
      </c>
      <c r="B522" s="26"/>
      <c r="C522" s="41" t="s">
        <v>1128</v>
      </c>
      <c r="D522" s="78">
        <v>45628</v>
      </c>
      <c r="E522" s="42" t="s">
        <v>589</v>
      </c>
      <c r="F522" s="37" t="s">
        <v>688</v>
      </c>
      <c r="G522" s="33" t="s">
        <v>689</v>
      </c>
      <c r="H522" s="28"/>
      <c r="I522" s="28"/>
      <c r="J522" s="114"/>
      <c r="K522" s="79">
        <v>11871000</v>
      </c>
      <c r="L522" s="27"/>
      <c r="M522" s="48"/>
      <c r="N522" s="48"/>
      <c r="O522" s="48"/>
      <c r="P522" s="27"/>
      <c r="Q522" s="27"/>
      <c r="R522" s="48"/>
      <c r="S522" s="48"/>
      <c r="T522" s="48"/>
      <c r="U522" s="43">
        <f t="shared" si="126"/>
        <v>0</v>
      </c>
      <c r="V522" s="48"/>
      <c r="W522" s="48"/>
      <c r="X522" s="48"/>
      <c r="Y522" s="43">
        <f t="shared" si="127"/>
        <v>0</v>
      </c>
      <c r="Z522" s="48"/>
      <c r="AA522" s="48"/>
      <c r="AB522" s="48"/>
      <c r="AC522" s="43">
        <f t="shared" si="128"/>
        <v>0</v>
      </c>
      <c r="AD522" s="48"/>
      <c r="AE522" s="48"/>
      <c r="AF522" s="79">
        <v>11871000</v>
      </c>
      <c r="AG522" s="43">
        <f t="shared" si="129"/>
        <v>11871000</v>
      </c>
      <c r="AH522" s="43">
        <f t="shared" si="130"/>
        <v>11871000</v>
      </c>
      <c r="AI522" s="59">
        <f t="shared" si="131"/>
        <v>1.9690387687163202E-2</v>
      </c>
      <c r="AJ522" s="59">
        <f t="shared" si="132"/>
        <v>1.0912612824699407E-3</v>
      </c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</row>
    <row r="523" spans="1:106" s="19" customFormat="1" ht="24.95" customHeight="1">
      <c r="A523" s="117" t="s">
        <v>94</v>
      </c>
      <c r="B523" s="117"/>
      <c r="C523" s="117"/>
      <c r="D523" s="117"/>
      <c r="E523" s="117"/>
      <c r="F523" s="117"/>
      <c r="G523" s="117"/>
      <c r="H523" s="117"/>
      <c r="I523" s="117"/>
      <c r="J523" s="49">
        <f>J480</f>
        <v>602883000</v>
      </c>
      <c r="K523" s="49">
        <f>SUM(K481:K522)</f>
        <v>602883000</v>
      </c>
      <c r="L523" s="29"/>
      <c r="M523" s="49">
        <f>SUM(M481:M522)</f>
        <v>0</v>
      </c>
      <c r="N523" s="49">
        <f>SUM(N481:N522)</f>
        <v>0</v>
      </c>
      <c r="O523" s="49">
        <f>SUM(O481:O522)</f>
        <v>0</v>
      </c>
      <c r="P523" s="50"/>
      <c r="Q523" s="56"/>
      <c r="R523" s="49">
        <f t="shared" ref="R523:AH523" si="133">SUM(R481:R522)</f>
        <v>0</v>
      </c>
      <c r="S523" s="49">
        <f t="shared" si="133"/>
        <v>0</v>
      </c>
      <c r="T523" s="49">
        <f t="shared" si="133"/>
        <v>0</v>
      </c>
      <c r="U523" s="49">
        <f t="shared" si="133"/>
        <v>0</v>
      </c>
      <c r="V523" s="49">
        <f t="shared" si="133"/>
        <v>0</v>
      </c>
      <c r="W523" s="49">
        <f t="shared" si="133"/>
        <v>0</v>
      </c>
      <c r="X523" s="49">
        <f t="shared" si="133"/>
        <v>0</v>
      </c>
      <c r="Y523" s="49">
        <f t="shared" si="133"/>
        <v>0</v>
      </c>
      <c r="Z523" s="49">
        <f t="shared" si="133"/>
        <v>0</v>
      </c>
      <c r="AA523" s="49">
        <f t="shared" si="133"/>
        <v>0</v>
      </c>
      <c r="AB523" s="49">
        <f t="shared" si="133"/>
        <v>0</v>
      </c>
      <c r="AC523" s="49">
        <f t="shared" si="133"/>
        <v>0</v>
      </c>
      <c r="AD523" s="49">
        <f t="shared" si="133"/>
        <v>0</v>
      </c>
      <c r="AE523" s="49">
        <f t="shared" si="133"/>
        <v>0</v>
      </c>
      <c r="AF523" s="49">
        <f t="shared" si="133"/>
        <v>602883000</v>
      </c>
      <c r="AG523" s="49">
        <f t="shared" si="133"/>
        <v>602883000</v>
      </c>
      <c r="AH523" s="49">
        <f t="shared" si="133"/>
        <v>602883000</v>
      </c>
      <c r="AI523" s="61">
        <f>IF(ISERROR(AH523/J523),0,AH523/J523)</f>
        <v>1</v>
      </c>
      <c r="AJ523" s="61">
        <f>IF(ISERROR(AH523/$AH$625),0,AH523/$AH$625)</f>
        <v>5.5421015563922607E-2</v>
      </c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</row>
    <row r="524" spans="1:106" ht="24.95" customHeight="1">
      <c r="A524" s="118" t="s">
        <v>78</v>
      </c>
      <c r="B524" s="118"/>
      <c r="C524" s="118"/>
      <c r="D524" s="118"/>
      <c r="E524" s="118"/>
      <c r="F524" s="23"/>
      <c r="G524" s="24"/>
      <c r="H524" s="25"/>
      <c r="I524" s="25"/>
      <c r="J524" s="113">
        <v>2623200000</v>
      </c>
      <c r="K524" s="43"/>
      <c r="L524" s="44"/>
      <c r="M524" s="45"/>
      <c r="N524" s="45"/>
      <c r="O524" s="45"/>
      <c r="P524" s="24"/>
      <c r="Q524" s="55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57"/>
      <c r="AJ524" s="58"/>
    </row>
    <row r="525" spans="1:106" ht="24.95" customHeight="1">
      <c r="A525" s="26">
        <v>1</v>
      </c>
      <c r="B525" s="26"/>
      <c r="C525" s="37" t="s">
        <v>723</v>
      </c>
      <c r="D525" s="31">
        <v>45811</v>
      </c>
      <c r="E525" s="32" t="s">
        <v>659</v>
      </c>
      <c r="F525" s="37" t="s">
        <v>688</v>
      </c>
      <c r="G525" s="33" t="s">
        <v>689</v>
      </c>
      <c r="H525" s="25"/>
      <c r="I525" s="25"/>
      <c r="J525" s="114"/>
      <c r="K525" s="9">
        <v>13321000</v>
      </c>
      <c r="L525" s="44"/>
      <c r="M525" s="45"/>
      <c r="N525" s="45"/>
      <c r="O525" s="45"/>
      <c r="P525" s="24"/>
      <c r="Q525" s="55"/>
      <c r="R525" s="43"/>
      <c r="S525" s="43"/>
      <c r="T525" s="43"/>
      <c r="U525" s="43">
        <f t="shared" ref="U525:U577" si="134">SUM(R525:T525)</f>
        <v>0</v>
      </c>
      <c r="V525" s="43"/>
      <c r="W525" s="43"/>
      <c r="X525" s="9">
        <v>13321000</v>
      </c>
      <c r="Y525" s="43">
        <f t="shared" ref="Y525:Y553" si="135">SUM(V525:X525)</f>
        <v>13321000</v>
      </c>
      <c r="Z525" s="43"/>
      <c r="AA525" s="43"/>
      <c r="AB525" s="43"/>
      <c r="AC525" s="43">
        <f t="shared" ref="AC525:AC553" si="136">SUM(Z525:AB525)</f>
        <v>0</v>
      </c>
      <c r="AD525" s="48"/>
      <c r="AE525" s="48"/>
      <c r="AF525" s="48"/>
      <c r="AG525" s="43">
        <f t="shared" ref="AG525:AG553" si="137">SUM(AD525:AF525)</f>
        <v>0</v>
      </c>
      <c r="AH525" s="43">
        <f t="shared" ref="AH525:AH553" si="138">SUM(U525,Y525,AC525,AG525)</f>
        <v>13321000</v>
      </c>
      <c r="AI525" s="59">
        <f>IF(ISERROR(AH525/$J$524),0,AH525/$J$524)</f>
        <v>5.07814882586154E-3</v>
      </c>
      <c r="AJ525" s="59">
        <f t="shared" ref="AJ525:AJ553" si="139">IF(ISERROR(AH525/$AH$625),"-",AH525/$AH$625)</f>
        <v>1.2245549274519485E-3</v>
      </c>
    </row>
    <row r="526" spans="1:106" ht="24.95" customHeight="1">
      <c r="A526" s="26">
        <v>2</v>
      </c>
      <c r="B526" s="26"/>
      <c r="C526" s="37" t="s">
        <v>1129</v>
      </c>
      <c r="D526" s="31">
        <v>45827</v>
      </c>
      <c r="E526" s="32" t="s">
        <v>600</v>
      </c>
      <c r="F526" s="37" t="s">
        <v>688</v>
      </c>
      <c r="G526" s="33" t="s">
        <v>689</v>
      </c>
      <c r="H526" s="25"/>
      <c r="I526" s="25"/>
      <c r="J526" s="114"/>
      <c r="K526" s="9">
        <v>27626000</v>
      </c>
      <c r="L526" s="44"/>
      <c r="M526" s="45"/>
      <c r="N526" s="45"/>
      <c r="O526" s="45"/>
      <c r="P526" s="24"/>
      <c r="Q526" s="55"/>
      <c r="R526" s="43"/>
      <c r="S526" s="43"/>
      <c r="T526" s="43"/>
      <c r="U526" s="43">
        <f t="shared" si="134"/>
        <v>0</v>
      </c>
      <c r="V526" s="43"/>
      <c r="W526" s="43"/>
      <c r="X526" s="9">
        <v>27626000</v>
      </c>
      <c r="Y526" s="43">
        <f t="shared" si="135"/>
        <v>27626000</v>
      </c>
      <c r="Z526" s="43"/>
      <c r="AA526" s="43"/>
      <c r="AB526" s="43"/>
      <c r="AC526" s="43">
        <f t="shared" si="136"/>
        <v>0</v>
      </c>
      <c r="AD526" s="48"/>
      <c r="AE526" s="48"/>
      <c r="AF526" s="48"/>
      <c r="AG526" s="43">
        <f t="shared" si="137"/>
        <v>0</v>
      </c>
      <c r="AH526" s="43">
        <f t="shared" si="138"/>
        <v>27626000</v>
      </c>
      <c r="AI526" s="59">
        <f t="shared" ref="AI526:AI553" si="140">IF(ISERROR(AH526/$J$524),0,AH526/$J$524)</f>
        <v>1.0531412015858501E-2</v>
      </c>
      <c r="AJ526" s="59">
        <f t="shared" si="139"/>
        <v>2.5395656801882388E-3</v>
      </c>
    </row>
    <row r="527" spans="1:106" ht="24.95" customHeight="1">
      <c r="A527" s="26">
        <v>3</v>
      </c>
      <c r="B527" s="26"/>
      <c r="C527" s="37" t="s">
        <v>1130</v>
      </c>
      <c r="D527" s="31">
        <v>45806</v>
      </c>
      <c r="E527" s="32" t="s">
        <v>628</v>
      </c>
      <c r="F527" s="37" t="s">
        <v>688</v>
      </c>
      <c r="G527" s="33" t="s">
        <v>689</v>
      </c>
      <c r="H527" s="25"/>
      <c r="I527" s="25"/>
      <c r="J527" s="114"/>
      <c r="K527" s="9">
        <v>67069000</v>
      </c>
      <c r="L527" s="44"/>
      <c r="M527" s="45"/>
      <c r="N527" s="45"/>
      <c r="O527" s="45"/>
      <c r="P527" s="24"/>
      <c r="Q527" s="55"/>
      <c r="R527" s="43"/>
      <c r="S527" s="43"/>
      <c r="T527" s="43"/>
      <c r="U527" s="43">
        <f t="shared" si="134"/>
        <v>0</v>
      </c>
      <c r="V527" s="43"/>
      <c r="W527" s="43"/>
      <c r="X527" s="9">
        <v>67069000</v>
      </c>
      <c r="Y527" s="43">
        <f t="shared" si="135"/>
        <v>67069000</v>
      </c>
      <c r="Z527" s="43"/>
      <c r="AA527" s="43"/>
      <c r="AB527" s="43"/>
      <c r="AC527" s="43">
        <f t="shared" si="136"/>
        <v>0</v>
      </c>
      <c r="AD527" s="48"/>
      <c r="AE527" s="48"/>
      <c r="AF527" s="48"/>
      <c r="AG527" s="43">
        <f t="shared" si="137"/>
        <v>0</v>
      </c>
      <c r="AH527" s="43">
        <f t="shared" si="138"/>
        <v>67069000</v>
      </c>
      <c r="AI527" s="59">
        <f t="shared" si="140"/>
        <v>2.5567627325404099E-2</v>
      </c>
      <c r="AJ527" s="59">
        <f t="shared" si="139"/>
        <v>6.1654286036539841E-3</v>
      </c>
    </row>
    <row r="528" spans="1:106" ht="24.95" customHeight="1">
      <c r="A528" s="26">
        <v>4</v>
      </c>
      <c r="B528" s="26"/>
      <c r="C528" s="37" t="s">
        <v>1131</v>
      </c>
      <c r="D528" s="31">
        <v>45807</v>
      </c>
      <c r="E528" s="32" t="s">
        <v>596</v>
      </c>
      <c r="F528" s="37" t="s">
        <v>688</v>
      </c>
      <c r="G528" s="33" t="s">
        <v>689</v>
      </c>
      <c r="H528" s="25"/>
      <c r="I528" s="25"/>
      <c r="J528" s="114"/>
      <c r="K528" s="9">
        <v>26828000</v>
      </c>
      <c r="L528" s="44"/>
      <c r="M528" s="45"/>
      <c r="N528" s="45"/>
      <c r="O528" s="45"/>
      <c r="P528" s="24"/>
      <c r="Q528" s="55"/>
      <c r="R528" s="43"/>
      <c r="S528" s="43"/>
      <c r="T528" s="43"/>
      <c r="U528" s="43">
        <f t="shared" si="134"/>
        <v>0</v>
      </c>
      <c r="V528" s="43"/>
      <c r="W528" s="43"/>
      <c r="X528" s="9">
        <v>26828000</v>
      </c>
      <c r="Y528" s="43">
        <f t="shared" si="135"/>
        <v>26828000</v>
      </c>
      <c r="Z528" s="43"/>
      <c r="AA528" s="43"/>
      <c r="AB528" s="43"/>
      <c r="AC528" s="43">
        <f t="shared" si="136"/>
        <v>0</v>
      </c>
      <c r="AD528" s="48"/>
      <c r="AE528" s="48"/>
      <c r="AF528" s="48"/>
      <c r="AG528" s="43">
        <f t="shared" si="137"/>
        <v>0</v>
      </c>
      <c r="AH528" s="43">
        <f t="shared" si="138"/>
        <v>26828000</v>
      </c>
      <c r="AI528" s="59">
        <f t="shared" si="140"/>
        <v>1.02272034156755E-2</v>
      </c>
      <c r="AJ528" s="59">
        <f t="shared" si="139"/>
        <v>2.4662082121222786E-3</v>
      </c>
    </row>
    <row r="529" spans="1:36" ht="24.95" customHeight="1">
      <c r="A529" s="26">
        <v>5</v>
      </c>
      <c r="B529" s="26"/>
      <c r="C529" s="37" t="s">
        <v>1132</v>
      </c>
      <c r="D529" s="31">
        <v>45807</v>
      </c>
      <c r="E529" s="32" t="s">
        <v>669</v>
      </c>
      <c r="F529" s="37" t="s">
        <v>688</v>
      </c>
      <c r="G529" s="33" t="s">
        <v>689</v>
      </c>
      <c r="H529" s="25"/>
      <c r="I529" s="25"/>
      <c r="J529" s="114"/>
      <c r="K529" s="9">
        <v>67069000</v>
      </c>
      <c r="L529" s="44"/>
      <c r="M529" s="45"/>
      <c r="N529" s="45"/>
      <c r="O529" s="45"/>
      <c r="P529" s="24"/>
      <c r="Q529" s="55"/>
      <c r="R529" s="43"/>
      <c r="S529" s="43"/>
      <c r="T529" s="43"/>
      <c r="U529" s="43">
        <f t="shared" si="134"/>
        <v>0</v>
      </c>
      <c r="V529" s="43"/>
      <c r="W529" s="43"/>
      <c r="X529" s="9">
        <v>67069000</v>
      </c>
      <c r="Y529" s="43">
        <f t="shared" si="135"/>
        <v>67069000</v>
      </c>
      <c r="Z529" s="43"/>
      <c r="AA529" s="43"/>
      <c r="AB529" s="43"/>
      <c r="AC529" s="43">
        <f t="shared" si="136"/>
        <v>0</v>
      </c>
      <c r="AD529" s="48"/>
      <c r="AE529" s="48"/>
      <c r="AF529" s="48"/>
      <c r="AG529" s="43">
        <f t="shared" si="137"/>
        <v>0</v>
      </c>
      <c r="AH529" s="43">
        <f t="shared" si="138"/>
        <v>67069000</v>
      </c>
      <c r="AI529" s="59">
        <f t="shared" si="140"/>
        <v>2.5567627325404099E-2</v>
      </c>
      <c r="AJ529" s="59">
        <f t="shared" si="139"/>
        <v>6.1654286036539841E-3</v>
      </c>
    </row>
    <row r="530" spans="1:36" ht="24.95" customHeight="1">
      <c r="A530" s="26">
        <v>6</v>
      </c>
      <c r="B530" s="26"/>
      <c r="C530" s="37" t="s">
        <v>1133</v>
      </c>
      <c r="D530" s="31">
        <v>45805</v>
      </c>
      <c r="E530" s="32" t="s">
        <v>1134</v>
      </c>
      <c r="F530" s="37" t="s">
        <v>688</v>
      </c>
      <c r="G530" s="33" t="s">
        <v>689</v>
      </c>
      <c r="H530" s="25"/>
      <c r="I530" s="25"/>
      <c r="J530" s="114"/>
      <c r="K530" s="9">
        <v>41439000</v>
      </c>
      <c r="L530" s="44"/>
      <c r="M530" s="45"/>
      <c r="N530" s="45"/>
      <c r="O530" s="45"/>
      <c r="P530" s="24"/>
      <c r="Q530" s="55"/>
      <c r="R530" s="43"/>
      <c r="S530" s="43"/>
      <c r="T530" s="43"/>
      <c r="U530" s="43">
        <f t="shared" si="134"/>
        <v>0</v>
      </c>
      <c r="V530" s="43"/>
      <c r="W530" s="43"/>
      <c r="X530" s="9">
        <v>41439000</v>
      </c>
      <c r="Y530" s="43">
        <f t="shared" si="135"/>
        <v>41439000</v>
      </c>
      <c r="Z530" s="43"/>
      <c r="AA530" s="43"/>
      <c r="AB530" s="43"/>
      <c r="AC530" s="43">
        <f t="shared" si="136"/>
        <v>0</v>
      </c>
      <c r="AD530" s="48"/>
      <c r="AE530" s="48"/>
      <c r="AF530" s="48"/>
      <c r="AG530" s="43">
        <f t="shared" si="137"/>
        <v>0</v>
      </c>
      <c r="AH530" s="43">
        <f t="shared" si="138"/>
        <v>41439000</v>
      </c>
      <c r="AI530" s="59">
        <f t="shared" si="140"/>
        <v>1.57971180237877E-2</v>
      </c>
      <c r="AJ530" s="59">
        <f t="shared" si="139"/>
        <v>3.8093485202823577E-3</v>
      </c>
    </row>
    <row r="531" spans="1:36" ht="24.95" customHeight="1">
      <c r="A531" s="26">
        <v>7</v>
      </c>
      <c r="B531" s="26"/>
      <c r="C531" s="37" t="s">
        <v>1135</v>
      </c>
      <c r="D531" s="31">
        <v>45805</v>
      </c>
      <c r="E531" s="32" t="s">
        <v>653</v>
      </c>
      <c r="F531" s="37" t="s">
        <v>688</v>
      </c>
      <c r="G531" s="33" t="s">
        <v>689</v>
      </c>
      <c r="H531" s="25"/>
      <c r="I531" s="25"/>
      <c r="J531" s="114"/>
      <c r="K531" s="9">
        <v>13813000</v>
      </c>
      <c r="L531" s="44"/>
      <c r="M531" s="45"/>
      <c r="N531" s="45"/>
      <c r="O531" s="45"/>
      <c r="P531" s="24"/>
      <c r="Q531" s="55"/>
      <c r="R531" s="43"/>
      <c r="S531" s="43"/>
      <c r="T531" s="43"/>
      <c r="U531" s="43">
        <f t="shared" si="134"/>
        <v>0</v>
      </c>
      <c r="V531" s="43"/>
      <c r="W531" s="43"/>
      <c r="X531" s="9">
        <v>13813000</v>
      </c>
      <c r="Y531" s="43">
        <f t="shared" si="135"/>
        <v>13813000</v>
      </c>
      <c r="Z531" s="43"/>
      <c r="AA531" s="43"/>
      <c r="AB531" s="43"/>
      <c r="AC531" s="43">
        <f t="shared" si="136"/>
        <v>0</v>
      </c>
      <c r="AD531" s="48"/>
      <c r="AE531" s="48"/>
      <c r="AF531" s="48"/>
      <c r="AG531" s="43">
        <f t="shared" si="137"/>
        <v>0</v>
      </c>
      <c r="AH531" s="43">
        <f t="shared" si="138"/>
        <v>13813000</v>
      </c>
      <c r="AI531" s="59">
        <f t="shared" si="140"/>
        <v>5.2657060079292503E-3</v>
      </c>
      <c r="AJ531" s="59">
        <f t="shared" si="139"/>
        <v>1.2697828400941194E-3</v>
      </c>
    </row>
    <row r="532" spans="1:36" ht="24.95" customHeight="1">
      <c r="A532" s="26">
        <v>8</v>
      </c>
      <c r="B532" s="26"/>
      <c r="C532" s="37" t="s">
        <v>1136</v>
      </c>
      <c r="D532" s="31">
        <v>45807</v>
      </c>
      <c r="E532" s="32" t="s">
        <v>598</v>
      </c>
      <c r="F532" s="37" t="s">
        <v>688</v>
      </c>
      <c r="G532" s="33" t="s">
        <v>689</v>
      </c>
      <c r="H532" s="25"/>
      <c r="I532" s="25"/>
      <c r="J532" s="114"/>
      <c r="K532" s="9">
        <v>27626000</v>
      </c>
      <c r="L532" s="44"/>
      <c r="M532" s="45"/>
      <c r="N532" s="45"/>
      <c r="O532" s="45"/>
      <c r="P532" s="24"/>
      <c r="Q532" s="55"/>
      <c r="R532" s="43"/>
      <c r="S532" s="43"/>
      <c r="T532" s="43"/>
      <c r="U532" s="43">
        <f t="shared" si="134"/>
        <v>0</v>
      </c>
      <c r="V532" s="43"/>
      <c r="W532" s="43"/>
      <c r="X532" s="9">
        <v>27626000</v>
      </c>
      <c r="Y532" s="43">
        <f t="shared" si="135"/>
        <v>27626000</v>
      </c>
      <c r="Z532" s="43"/>
      <c r="AA532" s="43"/>
      <c r="AB532" s="43"/>
      <c r="AC532" s="43">
        <f t="shared" si="136"/>
        <v>0</v>
      </c>
      <c r="AD532" s="48"/>
      <c r="AE532" s="48"/>
      <c r="AF532" s="48"/>
      <c r="AG532" s="43">
        <f t="shared" si="137"/>
        <v>0</v>
      </c>
      <c r="AH532" s="43">
        <f t="shared" si="138"/>
        <v>27626000</v>
      </c>
      <c r="AI532" s="59">
        <f t="shared" si="140"/>
        <v>1.0531412015858501E-2</v>
      </c>
      <c r="AJ532" s="59">
        <f t="shared" si="139"/>
        <v>2.5395656801882388E-3</v>
      </c>
    </row>
    <row r="533" spans="1:36" ht="24.95" customHeight="1">
      <c r="A533" s="26">
        <v>9</v>
      </c>
      <c r="B533" s="26"/>
      <c r="C533" s="37" t="s">
        <v>547</v>
      </c>
      <c r="D533" s="31">
        <v>45769</v>
      </c>
      <c r="E533" s="32" t="s">
        <v>674</v>
      </c>
      <c r="F533" s="37" t="s">
        <v>688</v>
      </c>
      <c r="G533" s="33" t="s">
        <v>689</v>
      </c>
      <c r="H533" s="25"/>
      <c r="I533" s="25"/>
      <c r="J533" s="114"/>
      <c r="K533" s="9">
        <v>27626000</v>
      </c>
      <c r="L533" s="44"/>
      <c r="M533" s="45"/>
      <c r="N533" s="45"/>
      <c r="O533" s="45"/>
      <c r="P533" s="24"/>
      <c r="Q533" s="55"/>
      <c r="R533" s="43"/>
      <c r="S533" s="43"/>
      <c r="T533" s="43"/>
      <c r="U533" s="43">
        <f t="shared" si="134"/>
        <v>0</v>
      </c>
      <c r="V533" s="43"/>
      <c r="W533" s="43"/>
      <c r="X533" s="9">
        <v>27626000</v>
      </c>
      <c r="Y533" s="43">
        <f t="shared" si="135"/>
        <v>27626000</v>
      </c>
      <c r="Z533" s="43"/>
      <c r="AA533" s="43"/>
      <c r="AB533" s="43"/>
      <c r="AC533" s="43">
        <f t="shared" si="136"/>
        <v>0</v>
      </c>
      <c r="AD533" s="48"/>
      <c r="AE533" s="48"/>
      <c r="AF533" s="48"/>
      <c r="AG533" s="43">
        <f t="shared" si="137"/>
        <v>0</v>
      </c>
      <c r="AH533" s="43">
        <f t="shared" si="138"/>
        <v>27626000</v>
      </c>
      <c r="AI533" s="59">
        <f t="shared" si="140"/>
        <v>1.0531412015858501E-2</v>
      </c>
      <c r="AJ533" s="59">
        <f t="shared" si="139"/>
        <v>2.5395656801882388E-3</v>
      </c>
    </row>
    <row r="534" spans="1:36" ht="24.95" customHeight="1">
      <c r="A534" s="26">
        <v>10</v>
      </c>
      <c r="B534" s="26"/>
      <c r="C534" s="37" t="s">
        <v>1137</v>
      </c>
      <c r="D534" s="31">
        <v>45807</v>
      </c>
      <c r="E534" s="32" t="s">
        <v>1138</v>
      </c>
      <c r="F534" s="37" t="s">
        <v>688</v>
      </c>
      <c r="G534" s="33" t="s">
        <v>689</v>
      </c>
      <c r="H534" s="25"/>
      <c r="I534" s="25"/>
      <c r="J534" s="114"/>
      <c r="K534" s="9">
        <v>13813000</v>
      </c>
      <c r="L534" s="44"/>
      <c r="M534" s="45"/>
      <c r="N534" s="45"/>
      <c r="O534" s="45"/>
      <c r="P534" s="24"/>
      <c r="Q534" s="55"/>
      <c r="R534" s="43"/>
      <c r="S534" s="43"/>
      <c r="T534" s="43"/>
      <c r="U534" s="43">
        <f t="shared" si="134"/>
        <v>0</v>
      </c>
      <c r="V534" s="43"/>
      <c r="W534" s="43"/>
      <c r="X534" s="9">
        <v>13813000</v>
      </c>
      <c r="Y534" s="43">
        <f t="shared" si="135"/>
        <v>13813000</v>
      </c>
      <c r="Z534" s="43"/>
      <c r="AA534" s="43"/>
      <c r="AB534" s="43"/>
      <c r="AC534" s="43">
        <f t="shared" si="136"/>
        <v>0</v>
      </c>
      <c r="AD534" s="48"/>
      <c r="AE534" s="48"/>
      <c r="AF534" s="48"/>
      <c r="AG534" s="43">
        <f t="shared" si="137"/>
        <v>0</v>
      </c>
      <c r="AH534" s="43">
        <f t="shared" si="138"/>
        <v>13813000</v>
      </c>
      <c r="AI534" s="59">
        <f t="shared" si="140"/>
        <v>5.2657060079292503E-3</v>
      </c>
      <c r="AJ534" s="59">
        <f t="shared" si="139"/>
        <v>1.2697828400941194E-3</v>
      </c>
    </row>
    <row r="535" spans="1:36" ht="24.95" customHeight="1">
      <c r="A535" s="26">
        <v>11</v>
      </c>
      <c r="B535" s="26"/>
      <c r="C535" s="37" t="s">
        <v>1139</v>
      </c>
      <c r="D535" s="31">
        <v>45805</v>
      </c>
      <c r="E535" s="32" t="s">
        <v>622</v>
      </c>
      <c r="F535" s="37" t="s">
        <v>688</v>
      </c>
      <c r="G535" s="33" t="s">
        <v>689</v>
      </c>
      <c r="H535" s="25"/>
      <c r="I535" s="25"/>
      <c r="J535" s="114"/>
      <c r="K535" s="9">
        <v>41439000</v>
      </c>
      <c r="L535" s="44"/>
      <c r="M535" s="45"/>
      <c r="N535" s="45"/>
      <c r="O535" s="45"/>
      <c r="P535" s="24"/>
      <c r="Q535" s="55"/>
      <c r="R535" s="43"/>
      <c r="S535" s="43"/>
      <c r="T535" s="43"/>
      <c r="U535" s="43">
        <f t="shared" si="134"/>
        <v>0</v>
      </c>
      <c r="V535" s="43"/>
      <c r="W535" s="48"/>
      <c r="X535" s="9">
        <v>41439000</v>
      </c>
      <c r="Y535" s="43">
        <f t="shared" si="135"/>
        <v>41439000</v>
      </c>
      <c r="Z535" s="43"/>
      <c r="AA535" s="43"/>
      <c r="AB535" s="43"/>
      <c r="AC535" s="43">
        <f t="shared" si="136"/>
        <v>0</v>
      </c>
      <c r="AD535" s="48"/>
      <c r="AE535" s="48"/>
      <c r="AF535" s="48"/>
      <c r="AG535" s="43">
        <f t="shared" si="137"/>
        <v>0</v>
      </c>
      <c r="AH535" s="43">
        <f t="shared" si="138"/>
        <v>41439000</v>
      </c>
      <c r="AI535" s="59">
        <f t="shared" si="140"/>
        <v>1.57971180237877E-2</v>
      </c>
      <c r="AJ535" s="59">
        <f t="shared" si="139"/>
        <v>3.8093485202823577E-3</v>
      </c>
    </row>
    <row r="536" spans="1:36" ht="24.95" customHeight="1">
      <c r="A536" s="26">
        <v>12</v>
      </c>
      <c r="B536" s="26"/>
      <c r="C536" s="37" t="s">
        <v>1140</v>
      </c>
      <c r="D536" s="31">
        <v>45807</v>
      </c>
      <c r="E536" s="32" t="s">
        <v>618</v>
      </c>
      <c r="F536" s="37" t="s">
        <v>688</v>
      </c>
      <c r="G536" s="33" t="s">
        <v>689</v>
      </c>
      <c r="H536" s="25"/>
      <c r="I536" s="25"/>
      <c r="J536" s="114"/>
      <c r="K536" s="9">
        <v>13813000</v>
      </c>
      <c r="L536" s="44"/>
      <c r="M536" s="45"/>
      <c r="N536" s="45"/>
      <c r="O536" s="45"/>
      <c r="P536" s="24"/>
      <c r="Q536" s="55"/>
      <c r="R536" s="43"/>
      <c r="S536" s="43"/>
      <c r="T536" s="43"/>
      <c r="U536" s="43">
        <f t="shared" si="134"/>
        <v>0</v>
      </c>
      <c r="V536" s="43"/>
      <c r="W536" s="48"/>
      <c r="X536" s="9">
        <v>13813000</v>
      </c>
      <c r="Y536" s="43">
        <f t="shared" si="135"/>
        <v>13813000</v>
      </c>
      <c r="Z536" s="43"/>
      <c r="AA536" s="43"/>
      <c r="AB536" s="43"/>
      <c r="AC536" s="43">
        <f t="shared" si="136"/>
        <v>0</v>
      </c>
      <c r="AD536" s="48"/>
      <c r="AE536" s="48"/>
      <c r="AF536" s="48"/>
      <c r="AG536" s="43">
        <f t="shared" si="137"/>
        <v>0</v>
      </c>
      <c r="AH536" s="43">
        <f t="shared" si="138"/>
        <v>13813000</v>
      </c>
      <c r="AI536" s="59">
        <f t="shared" si="140"/>
        <v>5.2657060079292503E-3</v>
      </c>
      <c r="AJ536" s="59">
        <f t="shared" si="139"/>
        <v>1.2697828400941194E-3</v>
      </c>
    </row>
    <row r="537" spans="1:36" ht="24.95" customHeight="1">
      <c r="A537" s="26">
        <v>13</v>
      </c>
      <c r="B537" s="26"/>
      <c r="C537" s="37" t="s">
        <v>1141</v>
      </c>
      <c r="D537" s="31">
        <v>45807</v>
      </c>
      <c r="E537" s="32" t="s">
        <v>632</v>
      </c>
      <c r="F537" s="37" t="s">
        <v>688</v>
      </c>
      <c r="G537" s="33" t="s">
        <v>689</v>
      </c>
      <c r="H537" s="25"/>
      <c r="I537" s="25"/>
      <c r="J537" s="114"/>
      <c r="K537" s="9">
        <v>27626000</v>
      </c>
      <c r="L537" s="44"/>
      <c r="M537" s="45"/>
      <c r="N537" s="45"/>
      <c r="O537" s="45"/>
      <c r="P537" s="24"/>
      <c r="Q537" s="55"/>
      <c r="R537" s="43"/>
      <c r="S537" s="43"/>
      <c r="T537" s="43"/>
      <c r="U537" s="43">
        <f t="shared" si="134"/>
        <v>0</v>
      </c>
      <c r="V537" s="43"/>
      <c r="W537" s="48"/>
      <c r="X537" s="9">
        <v>27626000</v>
      </c>
      <c r="Y537" s="43">
        <f t="shared" si="135"/>
        <v>27626000</v>
      </c>
      <c r="Z537" s="43"/>
      <c r="AA537" s="43"/>
      <c r="AB537" s="43"/>
      <c r="AC537" s="43">
        <f t="shared" si="136"/>
        <v>0</v>
      </c>
      <c r="AD537" s="48"/>
      <c r="AE537" s="48"/>
      <c r="AF537" s="48"/>
      <c r="AG537" s="43">
        <f t="shared" si="137"/>
        <v>0</v>
      </c>
      <c r="AH537" s="43">
        <f t="shared" si="138"/>
        <v>27626000</v>
      </c>
      <c r="AI537" s="59">
        <f t="shared" si="140"/>
        <v>1.0531412015858501E-2</v>
      </c>
      <c r="AJ537" s="59">
        <f t="shared" si="139"/>
        <v>2.5395656801882388E-3</v>
      </c>
    </row>
    <row r="538" spans="1:36" ht="24.95" customHeight="1">
      <c r="A538" s="26">
        <v>14</v>
      </c>
      <c r="B538" s="26"/>
      <c r="C538" s="37" t="s">
        <v>1142</v>
      </c>
      <c r="D538" s="31">
        <v>45805</v>
      </c>
      <c r="E538" s="32" t="s">
        <v>592</v>
      </c>
      <c r="F538" s="37" t="s">
        <v>688</v>
      </c>
      <c r="G538" s="33" t="s">
        <v>689</v>
      </c>
      <c r="H538" s="25"/>
      <c r="I538" s="25"/>
      <c r="J538" s="114"/>
      <c r="K538" s="9">
        <v>55252000</v>
      </c>
      <c r="L538" s="44"/>
      <c r="M538" s="45"/>
      <c r="N538" s="45"/>
      <c r="O538" s="45"/>
      <c r="P538" s="24"/>
      <c r="Q538" s="55"/>
      <c r="R538" s="43"/>
      <c r="S538" s="43"/>
      <c r="T538" s="43"/>
      <c r="U538" s="43">
        <f t="shared" si="134"/>
        <v>0</v>
      </c>
      <c r="V538" s="43"/>
      <c r="W538" s="48"/>
      <c r="X538" s="9">
        <v>55252000</v>
      </c>
      <c r="Y538" s="43">
        <f t="shared" si="135"/>
        <v>55252000</v>
      </c>
      <c r="Z538" s="43"/>
      <c r="AA538" s="43"/>
      <c r="AB538" s="43"/>
      <c r="AC538" s="43">
        <f t="shared" si="136"/>
        <v>0</v>
      </c>
      <c r="AD538" s="48"/>
      <c r="AE538" s="48"/>
      <c r="AF538" s="48"/>
      <c r="AG538" s="43">
        <f t="shared" si="137"/>
        <v>0</v>
      </c>
      <c r="AH538" s="43">
        <f t="shared" si="138"/>
        <v>55252000</v>
      </c>
      <c r="AI538" s="59">
        <f t="shared" si="140"/>
        <v>2.1062824031717001E-2</v>
      </c>
      <c r="AJ538" s="59">
        <f t="shared" si="139"/>
        <v>5.0791313603764775E-3</v>
      </c>
    </row>
    <row r="539" spans="1:36" ht="24.95" customHeight="1">
      <c r="A539" s="26">
        <v>15</v>
      </c>
      <c r="B539" s="26"/>
      <c r="C539" s="37" t="s">
        <v>1143</v>
      </c>
      <c r="D539" s="31">
        <v>45805</v>
      </c>
      <c r="E539" s="32" t="s">
        <v>628</v>
      </c>
      <c r="F539" s="37" t="s">
        <v>688</v>
      </c>
      <c r="G539" s="33" t="s">
        <v>689</v>
      </c>
      <c r="H539" s="25"/>
      <c r="I539" s="25"/>
      <c r="J539" s="114"/>
      <c r="K539" s="9">
        <v>69065000</v>
      </c>
      <c r="L539" s="44"/>
      <c r="M539" s="45"/>
      <c r="N539" s="45"/>
      <c r="O539" s="45"/>
      <c r="P539" s="24"/>
      <c r="Q539" s="55"/>
      <c r="R539" s="43"/>
      <c r="S539" s="43"/>
      <c r="T539" s="43"/>
      <c r="U539" s="43">
        <f t="shared" si="134"/>
        <v>0</v>
      </c>
      <c r="V539" s="43"/>
      <c r="W539" s="48"/>
      <c r="X539" s="9">
        <v>69065000</v>
      </c>
      <c r="Y539" s="43">
        <f t="shared" si="135"/>
        <v>69065000</v>
      </c>
      <c r="Z539" s="43"/>
      <c r="AA539" s="43"/>
      <c r="AB539" s="43"/>
      <c r="AC539" s="43">
        <f t="shared" si="136"/>
        <v>0</v>
      </c>
      <c r="AD539" s="48"/>
      <c r="AE539" s="48"/>
      <c r="AF539" s="48"/>
      <c r="AG539" s="43">
        <f t="shared" si="137"/>
        <v>0</v>
      </c>
      <c r="AH539" s="43">
        <f t="shared" si="138"/>
        <v>69065000</v>
      </c>
      <c r="AI539" s="59">
        <f t="shared" si="140"/>
        <v>2.6328530039646199E-2</v>
      </c>
      <c r="AJ539" s="59">
        <f t="shared" si="139"/>
        <v>6.3489142004705965E-3</v>
      </c>
    </row>
    <row r="540" spans="1:36" ht="24.95" customHeight="1">
      <c r="A540" s="26">
        <v>16</v>
      </c>
      <c r="B540" s="26"/>
      <c r="C540" s="37" t="s">
        <v>1144</v>
      </c>
      <c r="D540" s="31">
        <v>45805</v>
      </c>
      <c r="E540" s="32" t="s">
        <v>663</v>
      </c>
      <c r="F540" s="37" t="s">
        <v>688</v>
      </c>
      <c r="G540" s="33" t="s">
        <v>689</v>
      </c>
      <c r="H540" s="25"/>
      <c r="I540" s="25"/>
      <c r="J540" s="114"/>
      <c r="K540" s="9">
        <v>13515000</v>
      </c>
      <c r="L540" s="44"/>
      <c r="M540" s="45"/>
      <c r="N540" s="45"/>
      <c r="O540" s="45"/>
      <c r="P540" s="24"/>
      <c r="Q540" s="55"/>
      <c r="R540" s="43"/>
      <c r="S540" s="43"/>
      <c r="T540" s="43"/>
      <c r="U540" s="43">
        <f t="shared" si="134"/>
        <v>0</v>
      </c>
      <c r="V540" s="43"/>
      <c r="W540" s="48"/>
      <c r="X540" s="9">
        <v>13515000</v>
      </c>
      <c r="Y540" s="43">
        <f t="shared" si="135"/>
        <v>13515000</v>
      </c>
      <c r="Z540" s="43"/>
      <c r="AA540" s="43"/>
      <c r="AB540" s="43"/>
      <c r="AC540" s="43">
        <f t="shared" si="136"/>
        <v>0</v>
      </c>
      <c r="AD540" s="48"/>
      <c r="AE540" s="48"/>
      <c r="AF540" s="48"/>
      <c r="AG540" s="43">
        <f t="shared" si="137"/>
        <v>0</v>
      </c>
      <c r="AH540" s="43">
        <f t="shared" si="138"/>
        <v>13515000</v>
      </c>
      <c r="AI540" s="59">
        <f t="shared" si="140"/>
        <v>5.1521043000914901E-3</v>
      </c>
      <c r="AJ540" s="59">
        <f t="shared" si="139"/>
        <v>1.2423886978840239E-3</v>
      </c>
    </row>
    <row r="541" spans="1:36" ht="24.95" customHeight="1">
      <c r="A541" s="26">
        <v>17</v>
      </c>
      <c r="B541" s="26"/>
      <c r="C541" s="37" t="s">
        <v>1145</v>
      </c>
      <c r="D541" s="31">
        <v>45805</v>
      </c>
      <c r="E541" s="32" t="s">
        <v>644</v>
      </c>
      <c r="F541" s="37" t="s">
        <v>688</v>
      </c>
      <c r="G541" s="33" t="s">
        <v>689</v>
      </c>
      <c r="H541" s="25"/>
      <c r="I541" s="25"/>
      <c r="J541" s="114"/>
      <c r="K541" s="9">
        <v>13515000</v>
      </c>
      <c r="L541" s="44"/>
      <c r="M541" s="45"/>
      <c r="N541" s="45"/>
      <c r="O541" s="45"/>
      <c r="P541" s="24"/>
      <c r="Q541" s="55"/>
      <c r="R541" s="43"/>
      <c r="S541" s="43"/>
      <c r="T541" s="43"/>
      <c r="U541" s="43">
        <f t="shared" si="134"/>
        <v>0</v>
      </c>
      <c r="V541" s="43"/>
      <c r="W541" s="48"/>
      <c r="X541" s="9">
        <v>13515000</v>
      </c>
      <c r="Y541" s="43">
        <f t="shared" si="135"/>
        <v>13515000</v>
      </c>
      <c r="Z541" s="43"/>
      <c r="AA541" s="43"/>
      <c r="AB541" s="43"/>
      <c r="AC541" s="43">
        <f t="shared" si="136"/>
        <v>0</v>
      </c>
      <c r="AD541" s="48"/>
      <c r="AE541" s="48"/>
      <c r="AF541" s="48"/>
      <c r="AG541" s="43">
        <f t="shared" si="137"/>
        <v>0</v>
      </c>
      <c r="AH541" s="43">
        <f t="shared" si="138"/>
        <v>13515000</v>
      </c>
      <c r="AI541" s="59">
        <f t="shared" si="140"/>
        <v>5.1521043000914901E-3</v>
      </c>
      <c r="AJ541" s="59">
        <f t="shared" si="139"/>
        <v>1.2423886978840239E-3</v>
      </c>
    </row>
    <row r="542" spans="1:36" ht="24.95" customHeight="1">
      <c r="A542" s="26">
        <v>18</v>
      </c>
      <c r="B542" s="26"/>
      <c r="C542" s="37" t="s">
        <v>1146</v>
      </c>
      <c r="D542" s="31">
        <v>45805</v>
      </c>
      <c r="E542" s="32" t="s">
        <v>602</v>
      </c>
      <c r="F542" s="37" t="s">
        <v>688</v>
      </c>
      <c r="G542" s="33" t="s">
        <v>689</v>
      </c>
      <c r="H542" s="25"/>
      <c r="I542" s="25"/>
      <c r="J542" s="114"/>
      <c r="K542" s="9">
        <v>13813000</v>
      </c>
      <c r="L542" s="44"/>
      <c r="M542" s="45"/>
      <c r="N542" s="45"/>
      <c r="O542" s="45"/>
      <c r="P542" s="24"/>
      <c r="Q542" s="55"/>
      <c r="R542" s="43"/>
      <c r="S542" s="43"/>
      <c r="T542" s="43"/>
      <c r="U542" s="43">
        <f t="shared" si="134"/>
        <v>0</v>
      </c>
      <c r="V542" s="43"/>
      <c r="W542" s="48"/>
      <c r="X542" s="9">
        <v>13813000</v>
      </c>
      <c r="Y542" s="43">
        <f t="shared" si="135"/>
        <v>13813000</v>
      </c>
      <c r="Z542" s="43"/>
      <c r="AA542" s="43"/>
      <c r="AB542" s="43"/>
      <c r="AC542" s="43">
        <f t="shared" si="136"/>
        <v>0</v>
      </c>
      <c r="AD542" s="48"/>
      <c r="AE542" s="48"/>
      <c r="AF542" s="48"/>
      <c r="AG542" s="43">
        <f t="shared" si="137"/>
        <v>0</v>
      </c>
      <c r="AH542" s="43">
        <f t="shared" si="138"/>
        <v>13813000</v>
      </c>
      <c r="AI542" s="59">
        <f t="shared" si="140"/>
        <v>5.2657060079292503E-3</v>
      </c>
      <c r="AJ542" s="59">
        <f t="shared" si="139"/>
        <v>1.2697828400941194E-3</v>
      </c>
    </row>
    <row r="543" spans="1:36" ht="24.95" customHeight="1">
      <c r="A543" s="26">
        <v>19</v>
      </c>
      <c r="B543" s="26"/>
      <c r="C543" s="37" t="s">
        <v>1147</v>
      </c>
      <c r="D543" s="31">
        <v>45805</v>
      </c>
      <c r="E543" s="32" t="s">
        <v>1148</v>
      </c>
      <c r="F543" s="37" t="s">
        <v>688</v>
      </c>
      <c r="G543" s="33" t="s">
        <v>689</v>
      </c>
      <c r="H543" s="25"/>
      <c r="I543" s="25"/>
      <c r="J543" s="114"/>
      <c r="K543" s="9">
        <v>13515000</v>
      </c>
      <c r="L543" s="44"/>
      <c r="M543" s="45"/>
      <c r="N543" s="45"/>
      <c r="O543" s="45"/>
      <c r="P543" s="24"/>
      <c r="Q543" s="55"/>
      <c r="R543" s="43"/>
      <c r="S543" s="43"/>
      <c r="T543" s="43"/>
      <c r="U543" s="43">
        <f t="shared" si="134"/>
        <v>0</v>
      </c>
      <c r="V543" s="43"/>
      <c r="W543" s="48"/>
      <c r="X543" s="9">
        <v>13515000</v>
      </c>
      <c r="Y543" s="43">
        <f t="shared" si="135"/>
        <v>13515000</v>
      </c>
      <c r="Z543" s="43"/>
      <c r="AA543" s="43"/>
      <c r="AB543" s="43"/>
      <c r="AC543" s="43">
        <f t="shared" si="136"/>
        <v>0</v>
      </c>
      <c r="AD543" s="48"/>
      <c r="AE543" s="48"/>
      <c r="AF543" s="48"/>
      <c r="AG543" s="43">
        <f t="shared" si="137"/>
        <v>0</v>
      </c>
      <c r="AH543" s="43">
        <f t="shared" si="138"/>
        <v>13515000</v>
      </c>
      <c r="AI543" s="59">
        <f t="shared" si="140"/>
        <v>5.1521043000914901E-3</v>
      </c>
      <c r="AJ543" s="59">
        <f t="shared" si="139"/>
        <v>1.2423886978840239E-3</v>
      </c>
    </row>
    <row r="544" spans="1:36" ht="24.95" customHeight="1">
      <c r="A544" s="26">
        <v>20</v>
      </c>
      <c r="B544" s="26"/>
      <c r="C544" s="37" t="s">
        <v>973</v>
      </c>
      <c r="D544" s="31">
        <v>45814</v>
      </c>
      <c r="E544" s="32" t="s">
        <v>1149</v>
      </c>
      <c r="F544" s="37" t="s">
        <v>688</v>
      </c>
      <c r="G544" s="33" t="s">
        <v>689</v>
      </c>
      <c r="H544" s="25"/>
      <c r="I544" s="25"/>
      <c r="J544" s="114"/>
      <c r="K544" s="9">
        <v>27626000</v>
      </c>
      <c r="L544" s="44"/>
      <c r="M544" s="45"/>
      <c r="N544" s="45"/>
      <c r="O544" s="45"/>
      <c r="P544" s="24"/>
      <c r="Q544" s="55"/>
      <c r="R544" s="43"/>
      <c r="S544" s="43"/>
      <c r="T544" s="43"/>
      <c r="U544" s="43">
        <f t="shared" si="134"/>
        <v>0</v>
      </c>
      <c r="V544" s="43"/>
      <c r="W544" s="48"/>
      <c r="X544" s="9">
        <v>27626000</v>
      </c>
      <c r="Y544" s="43">
        <f t="shared" si="135"/>
        <v>27626000</v>
      </c>
      <c r="Z544" s="43"/>
      <c r="AA544" s="43"/>
      <c r="AB544" s="43"/>
      <c r="AC544" s="43">
        <f t="shared" si="136"/>
        <v>0</v>
      </c>
      <c r="AD544" s="48"/>
      <c r="AE544" s="48"/>
      <c r="AF544" s="48"/>
      <c r="AG544" s="43">
        <f t="shared" si="137"/>
        <v>0</v>
      </c>
      <c r="AH544" s="43">
        <f t="shared" si="138"/>
        <v>27626000</v>
      </c>
      <c r="AI544" s="59">
        <f t="shared" si="140"/>
        <v>1.0531412015858501E-2</v>
      </c>
      <c r="AJ544" s="59">
        <f t="shared" si="139"/>
        <v>2.5395656801882388E-3</v>
      </c>
    </row>
    <row r="545" spans="1:106" ht="24.95" customHeight="1">
      <c r="A545" s="26">
        <v>21</v>
      </c>
      <c r="B545" s="26"/>
      <c r="C545" s="37" t="s">
        <v>831</v>
      </c>
      <c r="D545" s="31">
        <v>45769</v>
      </c>
      <c r="E545" s="32" t="s">
        <v>596</v>
      </c>
      <c r="F545" s="37" t="s">
        <v>688</v>
      </c>
      <c r="G545" s="33" t="s">
        <v>689</v>
      </c>
      <c r="H545" s="25"/>
      <c r="I545" s="25"/>
      <c r="J545" s="114"/>
      <c r="K545" s="9">
        <v>27626000</v>
      </c>
      <c r="L545" s="44"/>
      <c r="M545" s="45"/>
      <c r="N545" s="45"/>
      <c r="O545" s="45"/>
      <c r="P545" s="24"/>
      <c r="Q545" s="55"/>
      <c r="R545" s="43"/>
      <c r="S545" s="43"/>
      <c r="T545" s="43"/>
      <c r="U545" s="43">
        <f t="shared" si="134"/>
        <v>0</v>
      </c>
      <c r="V545" s="43"/>
      <c r="W545" s="48">
        <v>27626000</v>
      </c>
      <c r="X545" s="43"/>
      <c r="Y545" s="43">
        <f t="shared" si="135"/>
        <v>27626000</v>
      </c>
      <c r="Z545" s="43"/>
      <c r="AA545" s="43"/>
      <c r="AB545" s="43"/>
      <c r="AC545" s="43">
        <f t="shared" si="136"/>
        <v>0</v>
      </c>
      <c r="AD545" s="48"/>
      <c r="AE545" s="48"/>
      <c r="AF545" s="48"/>
      <c r="AG545" s="43">
        <f t="shared" si="137"/>
        <v>0</v>
      </c>
      <c r="AH545" s="43">
        <f t="shared" si="138"/>
        <v>27626000</v>
      </c>
      <c r="AI545" s="59">
        <f t="shared" si="140"/>
        <v>1.0531412015858501E-2</v>
      </c>
      <c r="AJ545" s="59">
        <f t="shared" si="139"/>
        <v>2.5395656801882388E-3</v>
      </c>
    </row>
    <row r="546" spans="1:106" ht="24.95" customHeight="1">
      <c r="A546" s="26">
        <v>22</v>
      </c>
      <c r="B546" s="26"/>
      <c r="C546" s="37" t="s">
        <v>830</v>
      </c>
      <c r="D546" s="31">
        <v>45769</v>
      </c>
      <c r="E546" s="32" t="s">
        <v>652</v>
      </c>
      <c r="F546" s="37" t="s">
        <v>688</v>
      </c>
      <c r="G546" s="33" t="s">
        <v>689</v>
      </c>
      <c r="H546" s="25"/>
      <c r="I546" s="25"/>
      <c r="J546" s="114"/>
      <c r="K546" s="9">
        <v>27626000</v>
      </c>
      <c r="L546" s="44"/>
      <c r="M546" s="45"/>
      <c r="N546" s="45"/>
      <c r="O546" s="45"/>
      <c r="P546" s="24"/>
      <c r="Q546" s="55"/>
      <c r="R546" s="43"/>
      <c r="S546" s="43"/>
      <c r="T546" s="43"/>
      <c r="U546" s="43">
        <f t="shared" si="134"/>
        <v>0</v>
      </c>
      <c r="V546" s="43"/>
      <c r="W546" s="9">
        <v>27626000</v>
      </c>
      <c r="X546" s="43"/>
      <c r="Y546" s="43">
        <f t="shared" si="135"/>
        <v>27626000</v>
      </c>
      <c r="Z546" s="43"/>
      <c r="AA546" s="43"/>
      <c r="AB546" s="43"/>
      <c r="AC546" s="43">
        <f t="shared" si="136"/>
        <v>0</v>
      </c>
      <c r="AD546" s="48"/>
      <c r="AE546" s="48"/>
      <c r="AF546" s="48"/>
      <c r="AG546" s="43">
        <f t="shared" si="137"/>
        <v>0</v>
      </c>
      <c r="AH546" s="43">
        <f t="shared" si="138"/>
        <v>27626000</v>
      </c>
      <c r="AI546" s="59">
        <f t="shared" si="140"/>
        <v>1.0531412015858501E-2</v>
      </c>
      <c r="AJ546" s="59">
        <f t="shared" si="139"/>
        <v>2.5395656801882388E-3</v>
      </c>
    </row>
    <row r="547" spans="1:106" ht="24.95" customHeight="1">
      <c r="A547" s="26">
        <v>23</v>
      </c>
      <c r="B547" s="26"/>
      <c r="C547" s="37" t="s">
        <v>1150</v>
      </c>
      <c r="D547" s="31">
        <v>45799</v>
      </c>
      <c r="E547" s="32" t="s">
        <v>1151</v>
      </c>
      <c r="F547" s="37" t="s">
        <v>688</v>
      </c>
      <c r="G547" s="33" t="s">
        <v>689</v>
      </c>
      <c r="H547" s="25"/>
      <c r="I547" s="25"/>
      <c r="J547" s="114"/>
      <c r="K547" s="9">
        <v>69065000</v>
      </c>
      <c r="L547" s="44"/>
      <c r="M547" s="45"/>
      <c r="N547" s="45"/>
      <c r="O547" s="45"/>
      <c r="P547" s="24"/>
      <c r="Q547" s="55"/>
      <c r="R547" s="43"/>
      <c r="S547" s="43"/>
      <c r="T547" s="43"/>
      <c r="U547" s="43">
        <f t="shared" si="134"/>
        <v>0</v>
      </c>
      <c r="V547" s="43"/>
      <c r="W547" s="9">
        <v>69065000</v>
      </c>
      <c r="X547" s="43"/>
      <c r="Y547" s="43">
        <f t="shared" si="135"/>
        <v>69065000</v>
      </c>
      <c r="Z547" s="43"/>
      <c r="AA547" s="43"/>
      <c r="AB547" s="43"/>
      <c r="AC547" s="43">
        <f t="shared" si="136"/>
        <v>0</v>
      </c>
      <c r="AD547" s="48"/>
      <c r="AE547" s="48"/>
      <c r="AF547" s="48"/>
      <c r="AG547" s="43">
        <f t="shared" si="137"/>
        <v>0</v>
      </c>
      <c r="AH547" s="43">
        <f t="shared" si="138"/>
        <v>69065000</v>
      </c>
      <c r="AI547" s="59">
        <f t="shared" si="140"/>
        <v>2.6328530039646199E-2</v>
      </c>
      <c r="AJ547" s="59">
        <f t="shared" si="139"/>
        <v>6.3489142004705965E-3</v>
      </c>
    </row>
    <row r="548" spans="1:106" ht="24.95" customHeight="1">
      <c r="A548" s="26">
        <v>24</v>
      </c>
      <c r="B548" s="26"/>
      <c r="C548" s="37" t="s">
        <v>533</v>
      </c>
      <c r="D548" s="31">
        <v>45777</v>
      </c>
      <c r="E548" s="32" t="s">
        <v>606</v>
      </c>
      <c r="F548" s="37" t="s">
        <v>688</v>
      </c>
      <c r="G548" s="33" t="s">
        <v>689</v>
      </c>
      <c r="H548" s="25"/>
      <c r="I548" s="25"/>
      <c r="J548" s="114"/>
      <c r="K548" s="9">
        <v>13515000</v>
      </c>
      <c r="L548" s="44"/>
      <c r="M548" s="45"/>
      <c r="N548" s="45"/>
      <c r="O548" s="45"/>
      <c r="P548" s="24"/>
      <c r="Q548" s="55"/>
      <c r="R548" s="43"/>
      <c r="S548" s="43"/>
      <c r="T548" s="43"/>
      <c r="U548" s="43">
        <f t="shared" si="134"/>
        <v>0</v>
      </c>
      <c r="V548" s="43"/>
      <c r="W548" s="9">
        <v>13515000</v>
      </c>
      <c r="X548" s="43"/>
      <c r="Y548" s="43">
        <f t="shared" si="135"/>
        <v>13515000</v>
      </c>
      <c r="Z548" s="43"/>
      <c r="AA548" s="43"/>
      <c r="AB548" s="43"/>
      <c r="AC548" s="43">
        <f t="shared" si="136"/>
        <v>0</v>
      </c>
      <c r="AD548" s="48"/>
      <c r="AE548" s="48"/>
      <c r="AF548" s="48"/>
      <c r="AG548" s="43">
        <f t="shared" si="137"/>
        <v>0</v>
      </c>
      <c r="AH548" s="43">
        <f t="shared" si="138"/>
        <v>13515000</v>
      </c>
      <c r="AI548" s="59">
        <f t="shared" si="140"/>
        <v>5.1521043000914901E-3</v>
      </c>
      <c r="AJ548" s="59">
        <f t="shared" si="139"/>
        <v>1.2423886978840239E-3</v>
      </c>
    </row>
    <row r="549" spans="1:106" ht="24.95" customHeight="1">
      <c r="A549" s="26">
        <v>25</v>
      </c>
      <c r="B549" s="26"/>
      <c r="C549" s="37" t="s">
        <v>832</v>
      </c>
      <c r="D549" s="31">
        <v>45769</v>
      </c>
      <c r="E549" s="32" t="s">
        <v>669</v>
      </c>
      <c r="F549" s="37" t="s">
        <v>688</v>
      </c>
      <c r="G549" s="33" t="s">
        <v>689</v>
      </c>
      <c r="H549" s="25"/>
      <c r="I549" s="25"/>
      <c r="J549" s="114"/>
      <c r="K549" s="9">
        <v>69065000</v>
      </c>
      <c r="L549" s="44"/>
      <c r="M549" s="45"/>
      <c r="N549" s="45"/>
      <c r="O549" s="45"/>
      <c r="P549" s="24"/>
      <c r="Q549" s="55"/>
      <c r="R549" s="43"/>
      <c r="S549" s="43"/>
      <c r="T549" s="43"/>
      <c r="U549" s="43">
        <f t="shared" si="134"/>
        <v>0</v>
      </c>
      <c r="V549" s="43"/>
      <c r="W549" s="9">
        <v>69065000</v>
      </c>
      <c r="X549" s="43"/>
      <c r="Y549" s="43">
        <f t="shared" si="135"/>
        <v>69065000</v>
      </c>
      <c r="Z549" s="43"/>
      <c r="AA549" s="43"/>
      <c r="AB549" s="43"/>
      <c r="AC549" s="43">
        <f t="shared" si="136"/>
        <v>0</v>
      </c>
      <c r="AD549" s="48"/>
      <c r="AE549" s="48"/>
      <c r="AF549" s="48"/>
      <c r="AG549" s="43">
        <f t="shared" si="137"/>
        <v>0</v>
      </c>
      <c r="AH549" s="43">
        <f t="shared" si="138"/>
        <v>69065000</v>
      </c>
      <c r="AI549" s="59">
        <f t="shared" si="140"/>
        <v>2.6328530039646199E-2</v>
      </c>
      <c r="AJ549" s="59">
        <f t="shared" si="139"/>
        <v>6.3489142004705965E-3</v>
      </c>
    </row>
    <row r="550" spans="1:106" ht="24.95" customHeight="1">
      <c r="A550" s="26">
        <v>26</v>
      </c>
      <c r="B550" s="26"/>
      <c r="C550" s="37" t="s">
        <v>834</v>
      </c>
      <c r="D550" s="31">
        <v>45769</v>
      </c>
      <c r="E550" s="32" t="s">
        <v>659</v>
      </c>
      <c r="F550" s="37" t="s">
        <v>688</v>
      </c>
      <c r="G550" s="33" t="s">
        <v>689</v>
      </c>
      <c r="H550" s="25"/>
      <c r="I550" s="25"/>
      <c r="J550" s="114"/>
      <c r="K550" s="9">
        <v>13681000</v>
      </c>
      <c r="L550" s="44"/>
      <c r="M550" s="45"/>
      <c r="N550" s="45"/>
      <c r="O550" s="45"/>
      <c r="P550" s="24"/>
      <c r="Q550" s="55"/>
      <c r="R550" s="43"/>
      <c r="S550" s="43"/>
      <c r="T550" s="43"/>
      <c r="U550" s="43">
        <f t="shared" si="134"/>
        <v>0</v>
      </c>
      <c r="V550" s="43"/>
      <c r="W550" s="9">
        <v>13681000</v>
      </c>
      <c r="X550" s="43"/>
      <c r="Y550" s="43">
        <f t="shared" si="135"/>
        <v>13681000</v>
      </c>
      <c r="Z550" s="43"/>
      <c r="AA550" s="43"/>
      <c r="AB550" s="43"/>
      <c r="AC550" s="43">
        <f t="shared" si="136"/>
        <v>0</v>
      </c>
      <c r="AD550" s="48"/>
      <c r="AE550" s="48"/>
      <c r="AF550" s="48"/>
      <c r="AG550" s="43">
        <f t="shared" si="137"/>
        <v>0</v>
      </c>
      <c r="AH550" s="43">
        <f t="shared" si="138"/>
        <v>13681000</v>
      </c>
      <c r="AI550" s="59">
        <f t="shared" si="140"/>
        <v>5.2153857883501104E-3</v>
      </c>
      <c r="AJ550" s="59">
        <f t="shared" si="139"/>
        <v>1.2576485220681709E-3</v>
      </c>
    </row>
    <row r="551" spans="1:106" ht="24.95" customHeight="1">
      <c r="A551" s="26">
        <v>27</v>
      </c>
      <c r="B551" s="26"/>
      <c r="C551" s="37" t="s">
        <v>833</v>
      </c>
      <c r="D551" s="31">
        <v>45771</v>
      </c>
      <c r="E551" s="32" t="s">
        <v>1152</v>
      </c>
      <c r="F551" s="37" t="s">
        <v>688</v>
      </c>
      <c r="G551" s="33" t="s">
        <v>689</v>
      </c>
      <c r="H551" s="25"/>
      <c r="I551" s="25"/>
      <c r="J551" s="114"/>
      <c r="K551" s="9">
        <v>13813000</v>
      </c>
      <c r="L551" s="44"/>
      <c r="M551" s="45"/>
      <c r="N551" s="45"/>
      <c r="O551" s="45"/>
      <c r="P551" s="24"/>
      <c r="Q551" s="55"/>
      <c r="R551" s="43"/>
      <c r="S551" s="43"/>
      <c r="T551" s="43"/>
      <c r="U551" s="43">
        <f t="shared" si="134"/>
        <v>0</v>
      </c>
      <c r="V551" s="43"/>
      <c r="W551" s="9">
        <v>13813000</v>
      </c>
      <c r="X551" s="43"/>
      <c r="Y551" s="43">
        <f t="shared" si="135"/>
        <v>13813000</v>
      </c>
      <c r="Z551" s="43"/>
      <c r="AA551" s="43"/>
      <c r="AB551" s="43"/>
      <c r="AC551" s="43">
        <f t="shared" si="136"/>
        <v>0</v>
      </c>
      <c r="AD551" s="48"/>
      <c r="AE551" s="48"/>
      <c r="AF551" s="48"/>
      <c r="AG551" s="43">
        <f t="shared" si="137"/>
        <v>0</v>
      </c>
      <c r="AH551" s="43">
        <f t="shared" si="138"/>
        <v>13813000</v>
      </c>
      <c r="AI551" s="59">
        <f t="shared" si="140"/>
        <v>5.2657060079292503E-3</v>
      </c>
      <c r="AJ551" s="59">
        <f t="shared" si="139"/>
        <v>1.2697828400941194E-3</v>
      </c>
    </row>
    <row r="552" spans="1:106" ht="24.95" customHeight="1">
      <c r="A552" s="26">
        <v>28</v>
      </c>
      <c r="B552" s="26"/>
      <c r="C552" s="37" t="s">
        <v>829</v>
      </c>
      <c r="D552" s="31">
        <v>45769</v>
      </c>
      <c r="E552" s="32" t="s">
        <v>657</v>
      </c>
      <c r="F552" s="37" t="s">
        <v>688</v>
      </c>
      <c r="G552" s="33" t="s">
        <v>689</v>
      </c>
      <c r="H552" s="25"/>
      <c r="I552" s="25"/>
      <c r="J552" s="114"/>
      <c r="K552" s="9">
        <v>27626000</v>
      </c>
      <c r="L552" s="44"/>
      <c r="M552" s="45"/>
      <c r="N552" s="45"/>
      <c r="O552" s="45"/>
      <c r="P552" s="24"/>
      <c r="Q552" s="55"/>
      <c r="R552" s="43"/>
      <c r="S552" s="43"/>
      <c r="T552" s="43"/>
      <c r="U552" s="43">
        <f t="shared" si="134"/>
        <v>0</v>
      </c>
      <c r="V552" s="43"/>
      <c r="W552" s="9">
        <v>27626000</v>
      </c>
      <c r="X552" s="43"/>
      <c r="Y552" s="43">
        <f t="shared" si="135"/>
        <v>27626000</v>
      </c>
      <c r="Z552" s="43"/>
      <c r="AA552" s="43"/>
      <c r="AB552" s="43"/>
      <c r="AC552" s="43">
        <f t="shared" si="136"/>
        <v>0</v>
      </c>
      <c r="AD552" s="48"/>
      <c r="AE552" s="48"/>
      <c r="AF552" s="48"/>
      <c r="AG552" s="43">
        <f t="shared" si="137"/>
        <v>0</v>
      </c>
      <c r="AH552" s="43">
        <f t="shared" si="138"/>
        <v>27626000</v>
      </c>
      <c r="AI552" s="59">
        <f t="shared" si="140"/>
        <v>1.0531412015858501E-2</v>
      </c>
      <c r="AJ552" s="59">
        <f t="shared" si="139"/>
        <v>2.5395656801882388E-3</v>
      </c>
    </row>
    <row r="553" spans="1:106" ht="24.95" customHeight="1" outlineLevel="1">
      <c r="A553" s="26">
        <v>29</v>
      </c>
      <c r="B553" s="26"/>
      <c r="C553" s="37" t="s">
        <v>1153</v>
      </c>
      <c r="D553" s="31">
        <v>45756</v>
      </c>
      <c r="E553" s="32" t="s">
        <v>648</v>
      </c>
      <c r="F553" s="37" t="s">
        <v>688</v>
      </c>
      <c r="G553" s="33" t="s">
        <v>689</v>
      </c>
      <c r="H553" s="28"/>
      <c r="I553" s="28"/>
      <c r="J553" s="114"/>
      <c r="K553" s="9">
        <v>41439000</v>
      </c>
      <c r="L553" s="27"/>
      <c r="M553" s="48"/>
      <c r="N553" s="48"/>
      <c r="O553" s="48"/>
      <c r="P553" s="27"/>
      <c r="Q553" s="27"/>
      <c r="R553" s="48"/>
      <c r="S553" s="48"/>
      <c r="T553" s="48"/>
      <c r="U553" s="43">
        <f t="shared" si="134"/>
        <v>0</v>
      </c>
      <c r="V553" s="48">
        <v>41439000</v>
      </c>
      <c r="W553" s="48"/>
      <c r="X553" s="48"/>
      <c r="Y553" s="43">
        <f t="shared" si="135"/>
        <v>41439000</v>
      </c>
      <c r="Z553" s="48"/>
      <c r="AA553" s="48"/>
      <c r="AB553" s="48"/>
      <c r="AC553" s="43">
        <f t="shared" si="136"/>
        <v>0</v>
      </c>
      <c r="AD553" s="48"/>
      <c r="AE553" s="48"/>
      <c r="AF553" s="48"/>
      <c r="AG553" s="43">
        <f t="shared" si="137"/>
        <v>0</v>
      </c>
      <c r="AH553" s="43">
        <f t="shared" si="138"/>
        <v>41439000</v>
      </c>
      <c r="AI553" s="59">
        <f t="shared" si="140"/>
        <v>1.57971180237877E-2</v>
      </c>
      <c r="AJ553" s="59">
        <f t="shared" si="139"/>
        <v>3.8093485202823577E-3</v>
      </c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</row>
    <row r="554" spans="1:106" ht="24.95" customHeight="1" outlineLevel="1">
      <c r="A554" s="26">
        <v>30</v>
      </c>
      <c r="B554" s="26"/>
      <c r="C554" s="37" t="s">
        <v>1154</v>
      </c>
      <c r="D554" s="31">
        <v>45853</v>
      </c>
      <c r="E554" s="32" t="s">
        <v>620</v>
      </c>
      <c r="F554" s="37" t="s">
        <v>688</v>
      </c>
      <c r="G554" s="33" t="s">
        <v>689</v>
      </c>
      <c r="H554" s="28"/>
      <c r="I554" s="28"/>
      <c r="J554" s="114"/>
      <c r="K554" s="9">
        <v>40241000</v>
      </c>
      <c r="L554" s="27"/>
      <c r="M554" s="48"/>
      <c r="N554" s="48"/>
      <c r="O554" s="48"/>
      <c r="P554" s="27"/>
      <c r="Q554" s="27"/>
      <c r="R554" s="48"/>
      <c r="S554" s="48"/>
      <c r="T554" s="48"/>
      <c r="U554" s="43">
        <f t="shared" si="134"/>
        <v>0</v>
      </c>
      <c r="V554" s="48"/>
      <c r="W554" s="48"/>
      <c r="X554" s="48"/>
      <c r="Y554" s="43">
        <f t="shared" ref="Y554:Y577" si="141">SUM(V554:X554)</f>
        <v>0</v>
      </c>
      <c r="Z554" s="9">
        <v>40241000</v>
      </c>
      <c r="AA554" s="48"/>
      <c r="AB554" s="48"/>
      <c r="AC554" s="43">
        <f t="shared" ref="AC554:AC571" si="142">SUM(Z554:AB554)</f>
        <v>40241000</v>
      </c>
      <c r="AD554" s="48"/>
      <c r="AE554" s="48"/>
      <c r="AF554" s="48"/>
      <c r="AG554" s="43">
        <f t="shared" ref="AG554:AG571" si="143">SUM(AD554:AF554)</f>
        <v>0</v>
      </c>
      <c r="AH554" s="43">
        <f t="shared" ref="AH554:AH571" si="144">SUM(U554,Y554,AC554,AG554)</f>
        <v>40241000</v>
      </c>
      <c r="AI554" s="59">
        <f t="shared" ref="AI554:AI571" si="145">IF(ISERROR(AH554/$J$524),0,AH554/$J$524)</f>
        <v>1.53404239097286E-2</v>
      </c>
      <c r="AJ554" s="59">
        <f t="shared" ref="AJ554:AJ571" si="146">IF(ISERROR(AH554/$AH$625),"-",AH554/$AH$625)</f>
        <v>3.699220391531706E-3</v>
      </c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</row>
    <row r="555" spans="1:106" ht="24.95" customHeight="1" outlineLevel="1">
      <c r="A555" s="26">
        <v>31</v>
      </c>
      <c r="B555" s="26"/>
      <c r="C555" s="37" t="s">
        <v>909</v>
      </c>
      <c r="D555" s="31">
        <v>45833</v>
      </c>
      <c r="E555" s="32" t="s">
        <v>652</v>
      </c>
      <c r="F555" s="37" t="s">
        <v>688</v>
      </c>
      <c r="G555" s="33" t="s">
        <v>689</v>
      </c>
      <c r="H555" s="28"/>
      <c r="I555" s="28"/>
      <c r="J555" s="114"/>
      <c r="K555" s="9">
        <v>26828000</v>
      </c>
      <c r="L555" s="27"/>
      <c r="M555" s="48"/>
      <c r="N555" s="48"/>
      <c r="O555" s="48"/>
      <c r="P555" s="27"/>
      <c r="Q555" s="27"/>
      <c r="R555" s="48"/>
      <c r="S555" s="48"/>
      <c r="T555" s="48"/>
      <c r="U555" s="43">
        <f t="shared" si="134"/>
        <v>0</v>
      </c>
      <c r="V555" s="48"/>
      <c r="W555" s="48"/>
      <c r="X555" s="48"/>
      <c r="Y555" s="43">
        <f t="shared" si="141"/>
        <v>0</v>
      </c>
      <c r="Z555" s="9">
        <v>26828000</v>
      </c>
      <c r="AA555" s="48"/>
      <c r="AB555" s="48"/>
      <c r="AC555" s="43">
        <f t="shared" si="142"/>
        <v>26828000</v>
      </c>
      <c r="AD555" s="48"/>
      <c r="AE555" s="48"/>
      <c r="AF555" s="48"/>
      <c r="AG555" s="43">
        <f t="shared" si="143"/>
        <v>0</v>
      </c>
      <c r="AH555" s="43">
        <f t="shared" si="144"/>
        <v>26828000</v>
      </c>
      <c r="AI555" s="59">
        <f t="shared" si="145"/>
        <v>1.02272034156755E-2</v>
      </c>
      <c r="AJ555" s="59">
        <f t="shared" si="146"/>
        <v>2.4662082121222786E-3</v>
      </c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</row>
    <row r="556" spans="1:106" ht="24.95" customHeight="1" outlineLevel="1">
      <c r="A556" s="26">
        <v>32</v>
      </c>
      <c r="B556" s="26"/>
      <c r="C556" s="37" t="s">
        <v>908</v>
      </c>
      <c r="D556" s="31">
        <v>45833</v>
      </c>
      <c r="E556" s="32" t="s">
        <v>612</v>
      </c>
      <c r="F556" s="37" t="s">
        <v>688</v>
      </c>
      <c r="G556" s="33" t="s">
        <v>689</v>
      </c>
      <c r="H556" s="28"/>
      <c r="I556" s="28"/>
      <c r="J556" s="114"/>
      <c r="K556" s="9">
        <v>41439000</v>
      </c>
      <c r="L556" s="27"/>
      <c r="M556" s="48"/>
      <c r="N556" s="48"/>
      <c r="O556" s="48"/>
      <c r="P556" s="27"/>
      <c r="Q556" s="27"/>
      <c r="R556" s="48"/>
      <c r="S556" s="48"/>
      <c r="T556" s="48"/>
      <c r="U556" s="43">
        <f t="shared" si="134"/>
        <v>0</v>
      </c>
      <c r="V556" s="48"/>
      <c r="W556" s="48"/>
      <c r="X556" s="48"/>
      <c r="Y556" s="43">
        <f t="shared" si="141"/>
        <v>0</v>
      </c>
      <c r="Z556" s="9">
        <v>41439000</v>
      </c>
      <c r="AA556" s="48"/>
      <c r="AB556" s="48"/>
      <c r="AC556" s="43">
        <f t="shared" si="142"/>
        <v>41439000</v>
      </c>
      <c r="AD556" s="48"/>
      <c r="AE556" s="48"/>
      <c r="AF556" s="48"/>
      <c r="AG556" s="43">
        <f t="shared" si="143"/>
        <v>0</v>
      </c>
      <c r="AH556" s="43">
        <f t="shared" si="144"/>
        <v>41439000</v>
      </c>
      <c r="AI556" s="59">
        <f t="shared" si="145"/>
        <v>1.57971180237877E-2</v>
      </c>
      <c r="AJ556" s="59">
        <f t="shared" si="146"/>
        <v>3.8093485202823577E-3</v>
      </c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</row>
    <row r="557" spans="1:106" ht="24.95" customHeight="1" outlineLevel="1">
      <c r="A557" s="26">
        <v>33</v>
      </c>
      <c r="B557" s="26"/>
      <c r="C557" s="37" t="s">
        <v>1155</v>
      </c>
      <c r="D557" s="31">
        <v>45812</v>
      </c>
      <c r="E557" s="32" t="s">
        <v>592</v>
      </c>
      <c r="F557" s="37" t="s">
        <v>688</v>
      </c>
      <c r="G557" s="33" t="s">
        <v>689</v>
      </c>
      <c r="H557" s="28"/>
      <c r="I557" s="28"/>
      <c r="J557" s="114"/>
      <c r="K557" s="9">
        <v>53655000</v>
      </c>
      <c r="L557" s="27"/>
      <c r="M557" s="48"/>
      <c r="N557" s="48"/>
      <c r="O557" s="48"/>
      <c r="P557" s="27"/>
      <c r="Q557" s="27"/>
      <c r="R557" s="48"/>
      <c r="S557" s="48"/>
      <c r="T557" s="48"/>
      <c r="U557" s="43">
        <f t="shared" si="134"/>
        <v>0</v>
      </c>
      <c r="V557" s="48"/>
      <c r="W557" s="48"/>
      <c r="X557" s="48"/>
      <c r="Y557" s="43">
        <f t="shared" si="141"/>
        <v>0</v>
      </c>
      <c r="Z557" s="9">
        <v>53655000</v>
      </c>
      <c r="AA557" s="48"/>
      <c r="AB557" s="48"/>
      <c r="AC557" s="43">
        <f t="shared" si="142"/>
        <v>53655000</v>
      </c>
      <c r="AD557" s="48"/>
      <c r="AE557" s="48"/>
      <c r="AF557" s="48"/>
      <c r="AG557" s="43">
        <f t="shared" si="143"/>
        <v>0</v>
      </c>
      <c r="AH557" s="43">
        <f t="shared" si="144"/>
        <v>53655000</v>
      </c>
      <c r="AI557" s="59">
        <f t="shared" si="145"/>
        <v>2.0454025617566301E-2</v>
      </c>
      <c r="AJ557" s="59">
        <f t="shared" si="146"/>
        <v>4.9323244975928455E-3</v>
      </c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</row>
    <row r="558" spans="1:106" ht="24.95" customHeight="1" outlineLevel="1">
      <c r="A558" s="26">
        <v>34</v>
      </c>
      <c r="B558" s="26"/>
      <c r="C558" s="37" t="s">
        <v>441</v>
      </c>
      <c r="D558" s="31">
        <v>45817</v>
      </c>
      <c r="E558" s="32" t="s">
        <v>674</v>
      </c>
      <c r="F558" s="37" t="s">
        <v>688</v>
      </c>
      <c r="G558" s="33" t="s">
        <v>689</v>
      </c>
      <c r="H558" s="28"/>
      <c r="I558" s="28"/>
      <c r="J558" s="114"/>
      <c r="K558" s="9">
        <v>26828000</v>
      </c>
      <c r="L558" s="27"/>
      <c r="M558" s="48"/>
      <c r="N558" s="48"/>
      <c r="O558" s="48"/>
      <c r="P558" s="27"/>
      <c r="Q558" s="27"/>
      <c r="R558" s="48"/>
      <c r="S558" s="48"/>
      <c r="T558" s="48"/>
      <c r="U558" s="43">
        <f t="shared" si="134"/>
        <v>0</v>
      </c>
      <c r="V558" s="48"/>
      <c r="W558" s="48"/>
      <c r="X558" s="48"/>
      <c r="Y558" s="43">
        <f t="shared" si="141"/>
        <v>0</v>
      </c>
      <c r="Z558" s="9">
        <v>26828000</v>
      </c>
      <c r="AA558" s="48"/>
      <c r="AB558" s="48"/>
      <c r="AC558" s="43">
        <f t="shared" si="142"/>
        <v>26828000</v>
      </c>
      <c r="AD558" s="48"/>
      <c r="AE558" s="48"/>
      <c r="AF558" s="48"/>
      <c r="AG558" s="43">
        <f t="shared" si="143"/>
        <v>0</v>
      </c>
      <c r="AH558" s="43">
        <f t="shared" si="144"/>
        <v>26828000</v>
      </c>
      <c r="AI558" s="59">
        <f t="shared" si="145"/>
        <v>1.02272034156755E-2</v>
      </c>
      <c r="AJ558" s="59">
        <f t="shared" si="146"/>
        <v>2.4662082121222786E-3</v>
      </c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</row>
    <row r="559" spans="1:106" ht="24.95" customHeight="1" outlineLevel="1">
      <c r="A559" s="26">
        <v>35</v>
      </c>
      <c r="B559" s="26"/>
      <c r="C559" s="37" t="s">
        <v>882</v>
      </c>
      <c r="D559" s="31">
        <v>45825</v>
      </c>
      <c r="E559" s="32" t="s">
        <v>1156</v>
      </c>
      <c r="F559" s="37" t="s">
        <v>688</v>
      </c>
      <c r="G559" s="33" t="s">
        <v>689</v>
      </c>
      <c r="H559" s="28"/>
      <c r="I559" s="28"/>
      <c r="J559" s="114"/>
      <c r="K559" s="9">
        <v>13204000</v>
      </c>
      <c r="L559" s="27"/>
      <c r="M559" s="48"/>
      <c r="N559" s="48"/>
      <c r="O559" s="48"/>
      <c r="P559" s="27"/>
      <c r="Q559" s="27"/>
      <c r="R559" s="48"/>
      <c r="S559" s="48"/>
      <c r="T559" s="48"/>
      <c r="U559" s="43">
        <f t="shared" si="134"/>
        <v>0</v>
      </c>
      <c r="V559" s="48"/>
      <c r="W559" s="48"/>
      <c r="X559" s="48"/>
      <c r="Y559" s="43">
        <f t="shared" si="141"/>
        <v>0</v>
      </c>
      <c r="Z559" s="9">
        <v>13204000</v>
      </c>
      <c r="AA559" s="48"/>
      <c r="AB559" s="48"/>
      <c r="AC559" s="43">
        <f t="shared" si="142"/>
        <v>13204000</v>
      </c>
      <c r="AD559" s="48"/>
      <c r="AE559" s="48"/>
      <c r="AF559" s="48"/>
      <c r="AG559" s="43">
        <f t="shared" si="143"/>
        <v>0</v>
      </c>
      <c r="AH559" s="43">
        <f t="shared" si="144"/>
        <v>13204000</v>
      </c>
      <c r="AI559" s="59">
        <f t="shared" si="145"/>
        <v>5.0335468130527604E-3</v>
      </c>
      <c r="AJ559" s="59">
        <f t="shared" si="146"/>
        <v>1.213799509201676E-3</v>
      </c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</row>
    <row r="560" spans="1:106" ht="24.95" customHeight="1" outlineLevel="1">
      <c r="A560" s="26">
        <v>36</v>
      </c>
      <c r="B560" s="26"/>
      <c r="C560" s="37" t="s">
        <v>1157</v>
      </c>
      <c r="D560" s="31">
        <v>45833</v>
      </c>
      <c r="E560" s="32" t="s">
        <v>646</v>
      </c>
      <c r="F560" s="37" t="s">
        <v>688</v>
      </c>
      <c r="G560" s="33" t="s">
        <v>689</v>
      </c>
      <c r="H560" s="28"/>
      <c r="I560" s="28"/>
      <c r="J560" s="114"/>
      <c r="K560" s="9">
        <v>13041000</v>
      </c>
      <c r="L560" s="27"/>
      <c r="M560" s="48"/>
      <c r="N560" s="48"/>
      <c r="O560" s="48"/>
      <c r="P560" s="27"/>
      <c r="Q560" s="27"/>
      <c r="R560" s="48"/>
      <c r="S560" s="48"/>
      <c r="T560" s="48"/>
      <c r="U560" s="43">
        <f t="shared" si="134"/>
        <v>0</v>
      </c>
      <c r="V560" s="48"/>
      <c r="W560" s="48"/>
      <c r="X560" s="48"/>
      <c r="Y560" s="43">
        <f t="shared" si="141"/>
        <v>0</v>
      </c>
      <c r="Z560" s="9">
        <v>13041000</v>
      </c>
      <c r="AA560" s="48"/>
      <c r="AB560" s="48"/>
      <c r="AC560" s="43">
        <f t="shared" si="142"/>
        <v>13041000</v>
      </c>
      <c r="AD560" s="48"/>
      <c r="AE560" s="48"/>
      <c r="AF560" s="48"/>
      <c r="AG560" s="43">
        <f t="shared" si="143"/>
        <v>0</v>
      </c>
      <c r="AH560" s="43">
        <f t="shared" si="144"/>
        <v>13041000</v>
      </c>
      <c r="AI560" s="59">
        <f t="shared" si="145"/>
        <v>4.9714089661482197E-3</v>
      </c>
      <c r="AJ560" s="59">
        <f t="shared" si="146"/>
        <v>1.1988154649726641E-3</v>
      </c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</row>
    <row r="561" spans="1:106" ht="24.95" customHeight="1" outlineLevel="1">
      <c r="A561" s="26">
        <v>37</v>
      </c>
      <c r="B561" s="26"/>
      <c r="C561" s="37" t="s">
        <v>1158</v>
      </c>
      <c r="D561" s="31">
        <v>45826</v>
      </c>
      <c r="E561" s="32" t="s">
        <v>1152</v>
      </c>
      <c r="F561" s="37" t="s">
        <v>688</v>
      </c>
      <c r="G561" s="33" t="s">
        <v>689</v>
      </c>
      <c r="H561" s="28"/>
      <c r="I561" s="28"/>
      <c r="J561" s="114"/>
      <c r="K561" s="9">
        <v>26828000</v>
      </c>
      <c r="L561" s="27"/>
      <c r="M561" s="48"/>
      <c r="N561" s="48"/>
      <c r="O561" s="48"/>
      <c r="P561" s="27"/>
      <c r="Q561" s="27"/>
      <c r="R561" s="48"/>
      <c r="S561" s="48"/>
      <c r="T561" s="48"/>
      <c r="U561" s="43">
        <f t="shared" si="134"/>
        <v>0</v>
      </c>
      <c r="V561" s="48"/>
      <c r="W561" s="48"/>
      <c r="X561" s="48"/>
      <c r="Y561" s="43">
        <f t="shared" si="141"/>
        <v>0</v>
      </c>
      <c r="Z561" s="9">
        <v>26828000</v>
      </c>
      <c r="AA561" s="48"/>
      <c r="AB561" s="48"/>
      <c r="AC561" s="43">
        <f t="shared" si="142"/>
        <v>26828000</v>
      </c>
      <c r="AD561" s="48"/>
      <c r="AE561" s="48"/>
      <c r="AF561" s="48"/>
      <c r="AG561" s="43">
        <f t="shared" si="143"/>
        <v>0</v>
      </c>
      <c r="AH561" s="43">
        <f t="shared" si="144"/>
        <v>26828000</v>
      </c>
      <c r="AI561" s="59">
        <f t="shared" si="145"/>
        <v>1.02272034156755E-2</v>
      </c>
      <c r="AJ561" s="59">
        <f t="shared" si="146"/>
        <v>2.4662082121222786E-3</v>
      </c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</row>
    <row r="562" spans="1:106" ht="24.95" customHeight="1" outlineLevel="1">
      <c r="A562" s="26">
        <v>38</v>
      </c>
      <c r="B562" s="26"/>
      <c r="C562" s="37" t="s">
        <v>993</v>
      </c>
      <c r="D562" s="31">
        <v>45814</v>
      </c>
      <c r="E562" s="32" t="s">
        <v>663</v>
      </c>
      <c r="F562" s="37" t="s">
        <v>688</v>
      </c>
      <c r="G562" s="33" t="s">
        <v>689</v>
      </c>
      <c r="H562" s="28"/>
      <c r="I562" s="28"/>
      <c r="J562" s="114"/>
      <c r="K562" s="9">
        <v>13204000</v>
      </c>
      <c r="L562" s="27"/>
      <c r="M562" s="48"/>
      <c r="N562" s="48"/>
      <c r="O562" s="48"/>
      <c r="P562" s="27"/>
      <c r="Q562" s="27"/>
      <c r="R562" s="48"/>
      <c r="S562" s="48"/>
      <c r="T562" s="48"/>
      <c r="U562" s="43">
        <f t="shared" si="134"/>
        <v>0</v>
      </c>
      <c r="V562" s="48"/>
      <c r="W562" s="48"/>
      <c r="X562" s="48"/>
      <c r="Y562" s="43">
        <f t="shared" si="141"/>
        <v>0</v>
      </c>
      <c r="Z562" s="9">
        <v>13204000</v>
      </c>
      <c r="AA562" s="48"/>
      <c r="AB562" s="48"/>
      <c r="AC562" s="43">
        <f t="shared" si="142"/>
        <v>13204000</v>
      </c>
      <c r="AD562" s="48"/>
      <c r="AE562" s="48"/>
      <c r="AF562" s="48"/>
      <c r="AG562" s="43">
        <f t="shared" si="143"/>
        <v>0</v>
      </c>
      <c r="AH562" s="43">
        <f t="shared" si="144"/>
        <v>13204000</v>
      </c>
      <c r="AI562" s="59">
        <f t="shared" si="145"/>
        <v>5.0335468130527604E-3</v>
      </c>
      <c r="AJ562" s="59">
        <f t="shared" si="146"/>
        <v>1.213799509201676E-3</v>
      </c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</row>
    <row r="563" spans="1:106" ht="24.95" customHeight="1" outlineLevel="1">
      <c r="A563" s="26">
        <v>39</v>
      </c>
      <c r="B563" s="26"/>
      <c r="C563" s="37" t="s">
        <v>739</v>
      </c>
      <c r="D563" s="31">
        <v>45807</v>
      </c>
      <c r="E563" s="32" t="s">
        <v>606</v>
      </c>
      <c r="F563" s="37" t="s">
        <v>688</v>
      </c>
      <c r="G563" s="33" t="s">
        <v>689</v>
      </c>
      <c r="H563" s="28"/>
      <c r="I563" s="28"/>
      <c r="J563" s="114"/>
      <c r="K563" s="9">
        <v>13204000</v>
      </c>
      <c r="L563" s="27"/>
      <c r="M563" s="48"/>
      <c r="N563" s="48"/>
      <c r="O563" s="48"/>
      <c r="P563" s="27"/>
      <c r="Q563" s="27"/>
      <c r="R563" s="48"/>
      <c r="S563" s="48"/>
      <c r="T563" s="48"/>
      <c r="U563" s="43">
        <f t="shared" si="134"/>
        <v>0</v>
      </c>
      <c r="V563" s="48"/>
      <c r="W563" s="48"/>
      <c r="X563" s="48"/>
      <c r="Y563" s="43">
        <f t="shared" si="141"/>
        <v>0</v>
      </c>
      <c r="Z563" s="9">
        <v>13204000</v>
      </c>
      <c r="AA563" s="48"/>
      <c r="AB563" s="48"/>
      <c r="AC563" s="43">
        <f t="shared" si="142"/>
        <v>13204000</v>
      </c>
      <c r="AD563" s="48"/>
      <c r="AE563" s="48"/>
      <c r="AF563" s="48"/>
      <c r="AG563" s="43">
        <f t="shared" si="143"/>
        <v>0</v>
      </c>
      <c r="AH563" s="43">
        <f t="shared" si="144"/>
        <v>13204000</v>
      </c>
      <c r="AI563" s="59">
        <f t="shared" si="145"/>
        <v>5.0335468130527604E-3</v>
      </c>
      <c r="AJ563" s="59">
        <f t="shared" si="146"/>
        <v>1.213799509201676E-3</v>
      </c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</row>
    <row r="564" spans="1:106" ht="24.95" customHeight="1" outlineLevel="1">
      <c r="A564" s="26">
        <v>40</v>
      </c>
      <c r="B564" s="26"/>
      <c r="C564" s="37" t="s">
        <v>1159</v>
      </c>
      <c r="D564" s="31">
        <v>45824</v>
      </c>
      <c r="E564" s="32" t="s">
        <v>638</v>
      </c>
      <c r="F564" s="37" t="s">
        <v>688</v>
      </c>
      <c r="G564" s="33" t="s">
        <v>689</v>
      </c>
      <c r="H564" s="28"/>
      <c r="I564" s="28"/>
      <c r="J564" s="114"/>
      <c r="K564" s="9">
        <v>13204000</v>
      </c>
      <c r="L564" s="27"/>
      <c r="M564" s="48"/>
      <c r="N564" s="48"/>
      <c r="O564" s="48"/>
      <c r="P564" s="27"/>
      <c r="Q564" s="27"/>
      <c r="R564" s="48"/>
      <c r="S564" s="48"/>
      <c r="T564" s="48"/>
      <c r="U564" s="43">
        <f t="shared" si="134"/>
        <v>0</v>
      </c>
      <c r="V564" s="48"/>
      <c r="W564" s="48"/>
      <c r="X564" s="48"/>
      <c r="Y564" s="43">
        <f t="shared" si="141"/>
        <v>0</v>
      </c>
      <c r="Z564" s="9">
        <v>13204000</v>
      </c>
      <c r="AA564" s="48"/>
      <c r="AB564" s="48"/>
      <c r="AC564" s="43">
        <f t="shared" si="142"/>
        <v>13204000</v>
      </c>
      <c r="AD564" s="48"/>
      <c r="AE564" s="48"/>
      <c r="AF564" s="48"/>
      <c r="AG564" s="43">
        <f t="shared" si="143"/>
        <v>0</v>
      </c>
      <c r="AH564" s="43">
        <f t="shared" si="144"/>
        <v>13204000</v>
      </c>
      <c r="AI564" s="59">
        <f t="shared" si="145"/>
        <v>5.0335468130527604E-3</v>
      </c>
      <c r="AJ564" s="59">
        <f t="shared" si="146"/>
        <v>1.213799509201676E-3</v>
      </c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</row>
    <row r="565" spans="1:106" ht="24.95" customHeight="1" outlineLevel="1">
      <c r="A565" s="26">
        <v>41</v>
      </c>
      <c r="B565" s="26"/>
      <c r="C565" s="37" t="s">
        <v>1160</v>
      </c>
      <c r="D565" s="31">
        <v>45814</v>
      </c>
      <c r="E565" s="32" t="s">
        <v>632</v>
      </c>
      <c r="F565" s="37" t="s">
        <v>688</v>
      </c>
      <c r="G565" s="33" t="s">
        <v>689</v>
      </c>
      <c r="H565" s="28"/>
      <c r="I565" s="28"/>
      <c r="J565" s="114"/>
      <c r="K565" s="9">
        <v>13414000</v>
      </c>
      <c r="L565" s="27"/>
      <c r="M565" s="48"/>
      <c r="N565" s="48"/>
      <c r="O565" s="48"/>
      <c r="P565" s="27"/>
      <c r="Q565" s="27"/>
      <c r="R565" s="48"/>
      <c r="S565" s="48"/>
      <c r="T565" s="48"/>
      <c r="U565" s="43">
        <f t="shared" si="134"/>
        <v>0</v>
      </c>
      <c r="V565" s="48"/>
      <c r="W565" s="48"/>
      <c r="X565" s="48"/>
      <c r="Y565" s="43">
        <f t="shared" si="141"/>
        <v>0</v>
      </c>
      <c r="Z565" s="9">
        <v>13414000</v>
      </c>
      <c r="AA565" s="48"/>
      <c r="AB565" s="48"/>
      <c r="AC565" s="43">
        <f t="shared" si="142"/>
        <v>13414000</v>
      </c>
      <c r="AD565" s="48"/>
      <c r="AE565" s="48"/>
      <c r="AF565" s="48"/>
      <c r="AG565" s="43">
        <f t="shared" si="143"/>
        <v>0</v>
      </c>
      <c r="AH565" s="43">
        <f t="shared" si="144"/>
        <v>13414000</v>
      </c>
      <c r="AI565" s="59">
        <f t="shared" si="145"/>
        <v>5.1136017078377604E-3</v>
      </c>
      <c r="AJ565" s="59">
        <f t="shared" si="146"/>
        <v>1.2331041060611393E-3</v>
      </c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</row>
    <row r="566" spans="1:106" ht="24.95" customHeight="1" outlineLevel="1">
      <c r="A566" s="26">
        <v>42</v>
      </c>
      <c r="B566" s="26"/>
      <c r="C566" s="37" t="s">
        <v>1161</v>
      </c>
      <c r="D566" s="31">
        <v>45824</v>
      </c>
      <c r="E566" s="32" t="s">
        <v>1134</v>
      </c>
      <c r="F566" s="37" t="s">
        <v>688</v>
      </c>
      <c r="G566" s="33" t="s">
        <v>689</v>
      </c>
      <c r="H566" s="28"/>
      <c r="I566" s="28"/>
      <c r="J566" s="114"/>
      <c r="K566" s="9">
        <v>40241000</v>
      </c>
      <c r="L566" s="27"/>
      <c r="M566" s="48"/>
      <c r="N566" s="48"/>
      <c r="O566" s="48"/>
      <c r="P566" s="27"/>
      <c r="Q566" s="27"/>
      <c r="R566" s="48"/>
      <c r="S566" s="48"/>
      <c r="T566" s="48"/>
      <c r="U566" s="43">
        <f t="shared" si="134"/>
        <v>0</v>
      </c>
      <c r="V566" s="48"/>
      <c r="W566" s="48"/>
      <c r="X566" s="48"/>
      <c r="Y566" s="43">
        <f t="shared" si="141"/>
        <v>0</v>
      </c>
      <c r="Z566" s="9">
        <v>40241000</v>
      </c>
      <c r="AA566" s="48"/>
      <c r="AB566" s="48"/>
      <c r="AC566" s="43">
        <f t="shared" si="142"/>
        <v>40241000</v>
      </c>
      <c r="AD566" s="48"/>
      <c r="AE566" s="48"/>
      <c r="AF566" s="48"/>
      <c r="AG566" s="43">
        <f t="shared" si="143"/>
        <v>0</v>
      </c>
      <c r="AH566" s="43">
        <f t="shared" si="144"/>
        <v>40241000</v>
      </c>
      <c r="AI566" s="59">
        <f t="shared" si="145"/>
        <v>1.53404239097286E-2</v>
      </c>
      <c r="AJ566" s="59">
        <f t="shared" si="146"/>
        <v>3.699220391531706E-3</v>
      </c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</row>
    <row r="567" spans="1:106" ht="24.95" customHeight="1" outlineLevel="1">
      <c r="A567" s="26">
        <v>43</v>
      </c>
      <c r="B567" s="26"/>
      <c r="C567" s="37" t="s">
        <v>1162</v>
      </c>
      <c r="D567" s="31">
        <v>45807</v>
      </c>
      <c r="E567" s="32" t="s">
        <v>1163</v>
      </c>
      <c r="F567" s="37" t="s">
        <v>688</v>
      </c>
      <c r="G567" s="33" t="s">
        <v>689</v>
      </c>
      <c r="H567" s="28"/>
      <c r="I567" s="28"/>
      <c r="J567" s="114"/>
      <c r="K567" s="9">
        <v>27361000</v>
      </c>
      <c r="L567" s="27"/>
      <c r="M567" s="48"/>
      <c r="N567" s="48"/>
      <c r="O567" s="48"/>
      <c r="P567" s="27"/>
      <c r="Q567" s="27"/>
      <c r="R567" s="48"/>
      <c r="S567" s="48"/>
      <c r="T567" s="48"/>
      <c r="U567" s="43">
        <f t="shared" si="134"/>
        <v>0</v>
      </c>
      <c r="V567" s="48"/>
      <c r="W567" s="48"/>
      <c r="X567" s="48"/>
      <c r="Y567" s="43">
        <f t="shared" si="141"/>
        <v>0</v>
      </c>
      <c r="Z567" s="9">
        <v>27361000</v>
      </c>
      <c r="AA567" s="48"/>
      <c r="AB567" s="48"/>
      <c r="AC567" s="43">
        <f t="shared" si="142"/>
        <v>27361000</v>
      </c>
      <c r="AD567" s="48"/>
      <c r="AE567" s="48"/>
      <c r="AF567" s="48"/>
      <c r="AG567" s="43">
        <f t="shared" si="143"/>
        <v>0</v>
      </c>
      <c r="AH567" s="43">
        <f t="shared" si="144"/>
        <v>27361000</v>
      </c>
      <c r="AI567" s="59">
        <f t="shared" si="145"/>
        <v>1.0430390362915499E-2</v>
      </c>
      <c r="AJ567" s="59">
        <f t="shared" si="146"/>
        <v>2.5152051174846305E-3</v>
      </c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</row>
    <row r="568" spans="1:106" ht="24.95" customHeight="1" outlineLevel="1">
      <c r="A568" s="26">
        <v>44</v>
      </c>
      <c r="B568" s="26"/>
      <c r="C568" s="37" t="s">
        <v>1164</v>
      </c>
      <c r="D568" s="31">
        <v>45807</v>
      </c>
      <c r="E568" s="32" t="s">
        <v>1163</v>
      </c>
      <c r="F568" s="37" t="s">
        <v>688</v>
      </c>
      <c r="G568" s="33" t="s">
        <v>689</v>
      </c>
      <c r="H568" s="28"/>
      <c r="I568" s="28"/>
      <c r="J568" s="114"/>
      <c r="K568" s="9">
        <v>26641000</v>
      </c>
      <c r="L568" s="27"/>
      <c r="M568" s="48"/>
      <c r="N568" s="48"/>
      <c r="O568" s="48"/>
      <c r="P568" s="27"/>
      <c r="Q568" s="27"/>
      <c r="R568" s="48"/>
      <c r="S568" s="48"/>
      <c r="T568" s="48"/>
      <c r="U568" s="43">
        <f t="shared" si="134"/>
        <v>0</v>
      </c>
      <c r="V568" s="48"/>
      <c r="W568" s="48"/>
      <c r="X568" s="48"/>
      <c r="Y568" s="43">
        <f t="shared" si="141"/>
        <v>0</v>
      </c>
      <c r="Z568" s="9">
        <v>26641000</v>
      </c>
      <c r="AA568" s="48"/>
      <c r="AB568" s="48"/>
      <c r="AC568" s="43">
        <f t="shared" si="142"/>
        <v>26641000</v>
      </c>
      <c r="AD568" s="48"/>
      <c r="AE568" s="48"/>
      <c r="AF568" s="48"/>
      <c r="AG568" s="43">
        <f t="shared" si="143"/>
        <v>0</v>
      </c>
      <c r="AH568" s="43">
        <f t="shared" si="144"/>
        <v>26641000</v>
      </c>
      <c r="AI568" s="59">
        <f t="shared" si="145"/>
        <v>1.01559164379384E-2</v>
      </c>
      <c r="AJ568" s="59">
        <f t="shared" si="146"/>
        <v>2.4490179282521851E-3</v>
      </c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</row>
    <row r="569" spans="1:106" ht="24.95" customHeight="1" outlineLevel="1">
      <c r="A569" s="26">
        <v>45</v>
      </c>
      <c r="B569" s="26"/>
      <c r="C569" s="37" t="s">
        <v>1165</v>
      </c>
      <c r="D569" s="31">
        <v>45841</v>
      </c>
      <c r="E569" s="32" t="s">
        <v>624</v>
      </c>
      <c r="F569" s="37" t="s">
        <v>688</v>
      </c>
      <c r="G569" s="33" t="s">
        <v>689</v>
      </c>
      <c r="H569" s="28"/>
      <c r="I569" s="28"/>
      <c r="J569" s="114"/>
      <c r="K569" s="9">
        <v>13813000</v>
      </c>
      <c r="L569" s="27"/>
      <c r="M569" s="48"/>
      <c r="N569" s="48"/>
      <c r="O569" s="48"/>
      <c r="P569" s="27"/>
      <c r="Q569" s="27"/>
      <c r="R569" s="48"/>
      <c r="S569" s="48"/>
      <c r="T569" s="48"/>
      <c r="U569" s="43">
        <f t="shared" si="134"/>
        <v>0</v>
      </c>
      <c r="V569" s="48"/>
      <c r="W569" s="48"/>
      <c r="X569" s="48"/>
      <c r="Y569" s="43">
        <f t="shared" si="141"/>
        <v>0</v>
      </c>
      <c r="Z569" s="9">
        <v>13813000</v>
      </c>
      <c r="AA569" s="48"/>
      <c r="AB569" s="48"/>
      <c r="AC569" s="43">
        <f t="shared" si="142"/>
        <v>13813000</v>
      </c>
      <c r="AD569" s="48"/>
      <c r="AE569" s="48"/>
      <c r="AF569" s="48"/>
      <c r="AG569" s="43">
        <f t="shared" si="143"/>
        <v>0</v>
      </c>
      <c r="AH569" s="43">
        <f t="shared" si="144"/>
        <v>13813000</v>
      </c>
      <c r="AI569" s="59">
        <f t="shared" si="145"/>
        <v>5.2657060079292503E-3</v>
      </c>
      <c r="AJ569" s="59">
        <f t="shared" si="146"/>
        <v>1.2697828400941194E-3</v>
      </c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</row>
    <row r="570" spans="1:106" ht="24.95" customHeight="1" outlineLevel="1">
      <c r="A570" s="26">
        <v>46</v>
      </c>
      <c r="B570" s="26"/>
      <c r="C570" s="37" t="s">
        <v>1166</v>
      </c>
      <c r="D570" s="31">
        <v>45820</v>
      </c>
      <c r="E570" s="32" t="s">
        <v>638</v>
      </c>
      <c r="F570" s="37" t="s">
        <v>688</v>
      </c>
      <c r="G570" s="33" t="s">
        <v>689</v>
      </c>
      <c r="H570" s="28"/>
      <c r="I570" s="28"/>
      <c r="J570" s="114"/>
      <c r="K570" s="9">
        <v>13515000</v>
      </c>
      <c r="L570" s="27"/>
      <c r="M570" s="48"/>
      <c r="N570" s="48"/>
      <c r="O570" s="48"/>
      <c r="P570" s="27"/>
      <c r="Q570" s="27"/>
      <c r="R570" s="48"/>
      <c r="S570" s="48"/>
      <c r="T570" s="48"/>
      <c r="U570" s="43">
        <f t="shared" si="134"/>
        <v>0</v>
      </c>
      <c r="V570" s="48"/>
      <c r="W570" s="48"/>
      <c r="X570" s="48"/>
      <c r="Y570" s="43">
        <f t="shared" si="141"/>
        <v>0</v>
      </c>
      <c r="Z570" s="9">
        <v>13515000</v>
      </c>
      <c r="AA570" s="48"/>
      <c r="AB570" s="48"/>
      <c r="AC570" s="43">
        <f t="shared" si="142"/>
        <v>13515000</v>
      </c>
      <c r="AD570" s="48"/>
      <c r="AE570" s="48"/>
      <c r="AF570" s="48"/>
      <c r="AG570" s="43">
        <f t="shared" si="143"/>
        <v>0</v>
      </c>
      <c r="AH570" s="43">
        <f t="shared" si="144"/>
        <v>13515000</v>
      </c>
      <c r="AI570" s="59">
        <f t="shared" si="145"/>
        <v>5.1521043000914901E-3</v>
      </c>
      <c r="AJ570" s="59">
        <f t="shared" si="146"/>
        <v>1.2423886978840239E-3</v>
      </c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</row>
    <row r="571" spans="1:106" ht="24.95" customHeight="1" outlineLevel="1">
      <c r="A571" s="26">
        <v>47</v>
      </c>
      <c r="B571" s="26"/>
      <c r="C571" s="37" t="s">
        <v>1167</v>
      </c>
      <c r="D571" s="31">
        <v>45807</v>
      </c>
      <c r="E571" s="32" t="s">
        <v>657</v>
      </c>
      <c r="F571" s="37" t="s">
        <v>688</v>
      </c>
      <c r="G571" s="33" t="s">
        <v>689</v>
      </c>
      <c r="H571" s="28"/>
      <c r="I571" s="28"/>
      <c r="J571" s="114"/>
      <c r="K571" s="9">
        <v>26828000</v>
      </c>
      <c r="L571" s="27"/>
      <c r="M571" s="48"/>
      <c r="N571" s="48"/>
      <c r="O571" s="48"/>
      <c r="P571" s="27"/>
      <c r="Q571" s="27"/>
      <c r="R571" s="48"/>
      <c r="S571" s="48"/>
      <c r="T571" s="48"/>
      <c r="U571" s="43">
        <f t="shared" si="134"/>
        <v>0</v>
      </c>
      <c r="V571" s="48"/>
      <c r="W571" s="48"/>
      <c r="X571" s="48"/>
      <c r="Y571" s="43">
        <f t="shared" si="141"/>
        <v>0</v>
      </c>
      <c r="Z571" s="9">
        <v>26828000</v>
      </c>
      <c r="AA571" s="48"/>
      <c r="AB571" s="48"/>
      <c r="AC571" s="43">
        <f t="shared" si="142"/>
        <v>26828000</v>
      </c>
      <c r="AD571" s="48"/>
      <c r="AE571" s="48"/>
      <c r="AF571" s="48"/>
      <c r="AG571" s="43">
        <f t="shared" si="143"/>
        <v>0</v>
      </c>
      <c r="AH571" s="43">
        <f t="shared" si="144"/>
        <v>26828000</v>
      </c>
      <c r="AI571" s="59">
        <f t="shared" si="145"/>
        <v>1.02272034156755E-2</v>
      </c>
      <c r="AJ571" s="59">
        <f t="shared" si="146"/>
        <v>2.4662082121222786E-3</v>
      </c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</row>
    <row r="572" spans="1:106" ht="24.95" customHeight="1" outlineLevel="1">
      <c r="A572" s="26">
        <v>48</v>
      </c>
      <c r="B572" s="26"/>
      <c r="C572" s="37" t="s">
        <v>1168</v>
      </c>
      <c r="D572" s="31">
        <v>45820</v>
      </c>
      <c r="E572" s="32" t="s">
        <v>1151</v>
      </c>
      <c r="F572" s="37" t="s">
        <v>688</v>
      </c>
      <c r="G572" s="33" t="s">
        <v>689</v>
      </c>
      <c r="H572" s="28"/>
      <c r="I572" s="28"/>
      <c r="J572" s="114"/>
      <c r="K572" s="9">
        <v>67069000</v>
      </c>
      <c r="L572" s="27"/>
      <c r="M572" s="48"/>
      <c r="N572" s="48"/>
      <c r="O572" s="48"/>
      <c r="P572" s="27"/>
      <c r="Q572" s="27"/>
      <c r="R572" s="48"/>
      <c r="S572" s="48"/>
      <c r="T572" s="48"/>
      <c r="U572" s="43">
        <f t="shared" si="134"/>
        <v>0</v>
      </c>
      <c r="V572" s="48"/>
      <c r="W572" s="48"/>
      <c r="X572" s="48"/>
      <c r="Y572" s="43">
        <f t="shared" si="141"/>
        <v>0</v>
      </c>
      <c r="Z572" s="9">
        <v>67069000</v>
      </c>
      <c r="AA572" s="48"/>
      <c r="AB572" s="48"/>
      <c r="AC572" s="43">
        <f t="shared" ref="AC572:AC577" si="147">SUM(Z572:AB572)</f>
        <v>67069000</v>
      </c>
      <c r="AD572" s="48"/>
      <c r="AE572" s="48"/>
      <c r="AF572" s="48"/>
      <c r="AG572" s="43">
        <f t="shared" ref="AG572:AG577" si="148">SUM(AD572:AF572)</f>
        <v>0</v>
      </c>
      <c r="AH572" s="43">
        <f t="shared" ref="AH572:AH577" si="149">SUM(U572,Y572,AC572,AG572)</f>
        <v>67069000</v>
      </c>
      <c r="AI572" s="59">
        <f t="shared" ref="AI572:AI577" si="150">IF(ISERROR(AH572/$J$524),0,AH572/$J$524)</f>
        <v>2.5567627325404099E-2</v>
      </c>
      <c r="AJ572" s="59">
        <f t="shared" ref="AJ572:AJ577" si="151">IF(ISERROR(AH572/$AH$625),"-",AH572/$AH$625)</f>
        <v>6.1654286036539841E-3</v>
      </c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</row>
    <row r="573" spans="1:106" ht="24.95" customHeight="1" outlineLevel="1">
      <c r="A573" s="26">
        <v>49</v>
      </c>
      <c r="B573" s="26"/>
      <c r="C573" s="37" t="s">
        <v>744</v>
      </c>
      <c r="D573" s="31">
        <v>45824</v>
      </c>
      <c r="E573" s="32" t="s">
        <v>1169</v>
      </c>
      <c r="F573" s="37" t="s">
        <v>688</v>
      </c>
      <c r="G573" s="33" t="s">
        <v>689</v>
      </c>
      <c r="H573" s="28"/>
      <c r="I573" s="28"/>
      <c r="J573" s="114"/>
      <c r="K573" s="9">
        <v>26828000</v>
      </c>
      <c r="L573" s="27"/>
      <c r="M573" s="48"/>
      <c r="N573" s="48"/>
      <c r="O573" s="48"/>
      <c r="P573" s="27"/>
      <c r="Q573" s="27"/>
      <c r="R573" s="48"/>
      <c r="S573" s="48"/>
      <c r="T573" s="48"/>
      <c r="U573" s="43">
        <f t="shared" si="134"/>
        <v>0</v>
      </c>
      <c r="V573" s="48"/>
      <c r="W573" s="48"/>
      <c r="X573" s="48"/>
      <c r="Y573" s="43">
        <f t="shared" si="141"/>
        <v>0</v>
      </c>
      <c r="Z573" s="48"/>
      <c r="AA573" s="9">
        <v>26828000</v>
      </c>
      <c r="AB573" s="48"/>
      <c r="AC573" s="43">
        <f t="shared" si="147"/>
        <v>26828000</v>
      </c>
      <c r="AD573" s="48"/>
      <c r="AE573" s="48"/>
      <c r="AF573" s="48"/>
      <c r="AG573" s="43">
        <f t="shared" si="148"/>
        <v>0</v>
      </c>
      <c r="AH573" s="43">
        <f t="shared" si="149"/>
        <v>26828000</v>
      </c>
      <c r="AI573" s="59">
        <f t="shared" si="150"/>
        <v>1.02272034156755E-2</v>
      </c>
      <c r="AJ573" s="59">
        <f t="shared" si="151"/>
        <v>2.4662082121222786E-3</v>
      </c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</row>
    <row r="574" spans="1:106" ht="24.95" customHeight="1" outlineLevel="1">
      <c r="A574" s="26">
        <v>50</v>
      </c>
      <c r="B574" s="26"/>
      <c r="C574" s="37" t="s">
        <v>910</v>
      </c>
      <c r="D574" s="31">
        <v>45833</v>
      </c>
      <c r="E574" s="32" t="s">
        <v>1138</v>
      </c>
      <c r="F574" s="37" t="s">
        <v>688</v>
      </c>
      <c r="G574" s="33" t="s">
        <v>689</v>
      </c>
      <c r="H574" s="28"/>
      <c r="I574" s="28"/>
      <c r="J574" s="114"/>
      <c r="K574" s="9">
        <v>13414000</v>
      </c>
      <c r="L574" s="27"/>
      <c r="M574" s="48"/>
      <c r="N574" s="48"/>
      <c r="O574" s="48"/>
      <c r="P574" s="27"/>
      <c r="Q574" s="27"/>
      <c r="R574" s="48"/>
      <c r="S574" s="48"/>
      <c r="T574" s="48"/>
      <c r="U574" s="43">
        <f t="shared" si="134"/>
        <v>0</v>
      </c>
      <c r="V574" s="48"/>
      <c r="W574" s="48"/>
      <c r="X574" s="48"/>
      <c r="Y574" s="43">
        <f t="shared" si="141"/>
        <v>0</v>
      </c>
      <c r="Z574" s="48"/>
      <c r="AA574" s="9">
        <v>13414000</v>
      </c>
      <c r="AB574" s="48"/>
      <c r="AC574" s="43">
        <f t="shared" si="147"/>
        <v>13414000</v>
      </c>
      <c r="AD574" s="48"/>
      <c r="AE574" s="48"/>
      <c r="AF574" s="48"/>
      <c r="AG574" s="43">
        <f t="shared" si="148"/>
        <v>0</v>
      </c>
      <c r="AH574" s="43">
        <f t="shared" si="149"/>
        <v>13414000</v>
      </c>
      <c r="AI574" s="59">
        <f t="shared" si="150"/>
        <v>5.1136017078377604E-3</v>
      </c>
      <c r="AJ574" s="59">
        <f t="shared" si="151"/>
        <v>1.2331041060611393E-3</v>
      </c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</row>
    <row r="575" spans="1:106" ht="24.95" customHeight="1" outlineLevel="1">
      <c r="A575" s="26">
        <v>51</v>
      </c>
      <c r="B575" s="26"/>
      <c r="C575" s="37" t="s">
        <v>1018</v>
      </c>
      <c r="D575" s="31">
        <v>45856</v>
      </c>
      <c r="E575" s="32" t="s">
        <v>591</v>
      </c>
      <c r="F575" s="37" t="s">
        <v>688</v>
      </c>
      <c r="G575" s="33" t="s">
        <v>689</v>
      </c>
      <c r="H575" s="28"/>
      <c r="I575" s="28"/>
      <c r="J575" s="114"/>
      <c r="K575" s="9">
        <v>13414000</v>
      </c>
      <c r="L575" s="27"/>
      <c r="M575" s="48"/>
      <c r="N575" s="48"/>
      <c r="O575" s="48"/>
      <c r="P575" s="27"/>
      <c r="Q575" s="27"/>
      <c r="R575" s="48"/>
      <c r="S575" s="48"/>
      <c r="T575" s="48"/>
      <c r="U575" s="43">
        <f t="shared" si="134"/>
        <v>0</v>
      </c>
      <c r="V575" s="48"/>
      <c r="W575" s="48"/>
      <c r="X575" s="48"/>
      <c r="Y575" s="43">
        <f t="shared" si="141"/>
        <v>0</v>
      </c>
      <c r="Z575" s="48"/>
      <c r="AA575" s="48"/>
      <c r="AB575" s="9">
        <v>13414000</v>
      </c>
      <c r="AC575" s="43">
        <f t="shared" si="147"/>
        <v>13414000</v>
      </c>
      <c r="AD575" s="48"/>
      <c r="AE575" s="48"/>
      <c r="AF575" s="48"/>
      <c r="AG575" s="43">
        <f t="shared" si="148"/>
        <v>0</v>
      </c>
      <c r="AH575" s="43">
        <f t="shared" si="149"/>
        <v>13414000</v>
      </c>
      <c r="AI575" s="59">
        <f t="shared" si="150"/>
        <v>5.1136017078377604E-3</v>
      </c>
      <c r="AJ575" s="59">
        <f t="shared" si="151"/>
        <v>1.2331041060611393E-3</v>
      </c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</row>
    <row r="576" spans="1:106" ht="24.95" customHeight="1" outlineLevel="1">
      <c r="A576" s="26">
        <v>52</v>
      </c>
      <c r="B576" s="26"/>
      <c r="C576" s="37" t="s">
        <v>1170</v>
      </c>
      <c r="D576" s="31">
        <v>45883</v>
      </c>
      <c r="E576" s="32" t="s">
        <v>620</v>
      </c>
      <c r="F576" s="37" t="s">
        <v>688</v>
      </c>
      <c r="G576" s="33" t="s">
        <v>689</v>
      </c>
      <c r="H576" s="28"/>
      <c r="I576" s="28"/>
      <c r="J576" s="114"/>
      <c r="K576" s="9">
        <v>41439000</v>
      </c>
      <c r="L576" s="27"/>
      <c r="M576" s="48"/>
      <c r="N576" s="48"/>
      <c r="O576" s="48"/>
      <c r="P576" s="27"/>
      <c r="Q576" s="27"/>
      <c r="R576" s="48"/>
      <c r="S576" s="48"/>
      <c r="T576" s="48"/>
      <c r="U576" s="43">
        <f t="shared" si="134"/>
        <v>0</v>
      </c>
      <c r="V576" s="48"/>
      <c r="W576" s="48"/>
      <c r="X576" s="48"/>
      <c r="Y576" s="43">
        <f t="shared" si="141"/>
        <v>0</v>
      </c>
      <c r="Z576" s="48"/>
      <c r="AA576" s="48"/>
      <c r="AB576" s="9">
        <v>41439000</v>
      </c>
      <c r="AC576" s="43">
        <f t="shared" si="147"/>
        <v>41439000</v>
      </c>
      <c r="AD576" s="48"/>
      <c r="AE576" s="48"/>
      <c r="AF576" s="48"/>
      <c r="AG576" s="43">
        <f t="shared" si="148"/>
        <v>0</v>
      </c>
      <c r="AH576" s="43">
        <f t="shared" si="149"/>
        <v>41439000</v>
      </c>
      <c r="AI576" s="59">
        <f t="shared" si="150"/>
        <v>1.57971180237877E-2</v>
      </c>
      <c r="AJ576" s="59">
        <f t="shared" si="151"/>
        <v>3.8093485202823577E-3</v>
      </c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</row>
    <row r="577" spans="1:106" ht="24.95" customHeight="1" outlineLevel="1">
      <c r="A577" s="26">
        <v>53</v>
      </c>
      <c r="B577" s="26"/>
      <c r="C577" s="37" t="s">
        <v>1028</v>
      </c>
      <c r="D577" s="31">
        <v>45869</v>
      </c>
      <c r="E577" s="32" t="s">
        <v>1149</v>
      </c>
      <c r="F577" s="37" t="s">
        <v>688</v>
      </c>
      <c r="G577" s="33" t="s">
        <v>689</v>
      </c>
      <c r="H577" s="28"/>
      <c r="I577" s="28"/>
      <c r="J577" s="114"/>
      <c r="K577" s="9">
        <v>26828000</v>
      </c>
      <c r="L577" s="27"/>
      <c r="M577" s="48"/>
      <c r="N577" s="48"/>
      <c r="O577" s="48"/>
      <c r="P577" s="27"/>
      <c r="Q577" s="27"/>
      <c r="R577" s="48"/>
      <c r="S577" s="48"/>
      <c r="T577" s="48"/>
      <c r="U577" s="43">
        <f t="shared" si="134"/>
        <v>0</v>
      </c>
      <c r="V577" s="48"/>
      <c r="W577" s="48"/>
      <c r="X577" s="48"/>
      <c r="Y577" s="43">
        <f t="shared" si="141"/>
        <v>0</v>
      </c>
      <c r="Z577" s="48"/>
      <c r="AA577" s="48"/>
      <c r="AB577" s="9">
        <v>26828000</v>
      </c>
      <c r="AC577" s="43">
        <f t="shared" si="147"/>
        <v>26828000</v>
      </c>
      <c r="AD577" s="48"/>
      <c r="AE577" s="9"/>
      <c r="AF577" s="48"/>
      <c r="AG577" s="43">
        <f t="shared" si="148"/>
        <v>0</v>
      </c>
      <c r="AH577" s="43">
        <f t="shared" si="149"/>
        <v>26828000</v>
      </c>
      <c r="AI577" s="59">
        <f t="shared" si="150"/>
        <v>1.02272034156755E-2</v>
      </c>
      <c r="AJ577" s="59">
        <f t="shared" si="151"/>
        <v>2.4662082121222786E-3</v>
      </c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</row>
    <row r="578" spans="1:106" customFormat="1" ht="24.95" customHeight="1" outlineLevel="1">
      <c r="A578" s="26">
        <v>54</v>
      </c>
      <c r="B578" s="26"/>
      <c r="C578" s="37" t="s">
        <v>1171</v>
      </c>
      <c r="D578" s="31">
        <v>45875</v>
      </c>
      <c r="E578" s="32" t="s">
        <v>614</v>
      </c>
      <c r="F578" s="37" t="s">
        <v>688</v>
      </c>
      <c r="G578" s="33" t="s">
        <v>689</v>
      </c>
      <c r="H578" s="28"/>
      <c r="I578" s="28"/>
      <c r="J578" s="114"/>
      <c r="K578" s="9">
        <v>13414000</v>
      </c>
      <c r="L578" s="27"/>
      <c r="M578" s="48"/>
      <c r="N578" s="48"/>
      <c r="O578" s="48"/>
      <c r="P578" s="27"/>
      <c r="Q578" s="27"/>
      <c r="R578" s="48"/>
      <c r="S578" s="48"/>
      <c r="T578" s="48"/>
      <c r="U578" s="43">
        <f t="shared" ref="U578:U619" si="152">SUM(R578:T578)</f>
        <v>0</v>
      </c>
      <c r="V578" s="48"/>
      <c r="W578" s="48"/>
      <c r="X578" s="48"/>
      <c r="Y578" s="43">
        <f t="shared" ref="Y578:Y619" si="153">SUM(V578:X578)</f>
        <v>0</v>
      </c>
      <c r="Z578" s="48"/>
      <c r="AA578" s="48"/>
      <c r="AB578" s="9"/>
      <c r="AC578" s="43">
        <f t="shared" ref="AC578:AC619" si="154">SUM(Z578:AB578)</f>
        <v>0</v>
      </c>
      <c r="AD578" s="9">
        <v>13414000</v>
      </c>
      <c r="AE578" s="9"/>
      <c r="AF578" s="48"/>
      <c r="AG578" s="43">
        <f t="shared" ref="AG578:AG619" si="155">SUM(AD578:AF578)</f>
        <v>13414000</v>
      </c>
      <c r="AH578" s="43">
        <f t="shared" ref="AH578:AH619" si="156">SUM(U578,Y578,AC578,AG578)</f>
        <v>13414000</v>
      </c>
      <c r="AI578" s="59">
        <f t="shared" ref="AI578:AI619" si="157">IF(ISERROR(AH578/$J$524),0,AH578/$J$524)</f>
        <v>5.1136017078377604E-3</v>
      </c>
      <c r="AJ578" s="59">
        <f t="shared" ref="AJ578:AJ619" si="158">IF(ISERROR(AH578/$AH$625),"-",AH578/$AH$625)</f>
        <v>1.2331041060611393E-3</v>
      </c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</row>
    <row r="579" spans="1:106" customFormat="1" ht="24.95" customHeight="1" outlineLevel="1">
      <c r="A579" s="26">
        <v>55</v>
      </c>
      <c r="B579" s="26"/>
      <c r="C579" s="37" t="s">
        <v>1035</v>
      </c>
      <c r="D579" s="31">
        <v>45869</v>
      </c>
      <c r="E579" s="32" t="s">
        <v>636</v>
      </c>
      <c r="F579" s="37" t="s">
        <v>688</v>
      </c>
      <c r="G579" s="33" t="s">
        <v>689</v>
      </c>
      <c r="H579" s="28"/>
      <c r="I579" s="28"/>
      <c r="J579" s="114"/>
      <c r="K579" s="9">
        <v>13204000</v>
      </c>
      <c r="L579" s="27"/>
      <c r="M579" s="48"/>
      <c r="N579" s="48"/>
      <c r="O579" s="48"/>
      <c r="P579" s="27"/>
      <c r="Q579" s="27"/>
      <c r="R579" s="48"/>
      <c r="S579" s="48"/>
      <c r="T579" s="48"/>
      <c r="U579" s="43">
        <f t="shared" si="152"/>
        <v>0</v>
      </c>
      <c r="V579" s="48"/>
      <c r="W579" s="48"/>
      <c r="X579" s="48"/>
      <c r="Y579" s="43">
        <f t="shared" si="153"/>
        <v>0</v>
      </c>
      <c r="Z579" s="48"/>
      <c r="AA579" s="48"/>
      <c r="AB579" s="9"/>
      <c r="AC579" s="43">
        <f t="shared" si="154"/>
        <v>0</v>
      </c>
      <c r="AD579" s="9">
        <v>13204000</v>
      </c>
      <c r="AE579" s="9"/>
      <c r="AF579" s="48"/>
      <c r="AG579" s="43">
        <f t="shared" si="155"/>
        <v>13204000</v>
      </c>
      <c r="AH579" s="43">
        <f t="shared" si="156"/>
        <v>13204000</v>
      </c>
      <c r="AI579" s="59">
        <f t="shared" si="157"/>
        <v>5.0335468130527604E-3</v>
      </c>
      <c r="AJ579" s="59">
        <f t="shared" si="158"/>
        <v>1.213799509201676E-3</v>
      </c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</row>
    <row r="580" spans="1:106" customFormat="1" ht="24.95" customHeight="1" outlineLevel="1">
      <c r="A580" s="26">
        <v>56</v>
      </c>
      <c r="B580" s="26"/>
      <c r="C580" s="37" t="s">
        <v>1172</v>
      </c>
      <c r="D580" s="31">
        <v>45896</v>
      </c>
      <c r="E580" s="32" t="s">
        <v>612</v>
      </c>
      <c r="F580" s="37" t="s">
        <v>688</v>
      </c>
      <c r="G580" s="33" t="s">
        <v>689</v>
      </c>
      <c r="H580" s="28"/>
      <c r="I580" s="28"/>
      <c r="J580" s="114"/>
      <c r="K580" s="9">
        <v>26828000</v>
      </c>
      <c r="L580" s="27"/>
      <c r="M580" s="48"/>
      <c r="N580" s="48"/>
      <c r="O580" s="48"/>
      <c r="P580" s="27"/>
      <c r="Q580" s="27"/>
      <c r="R580" s="48"/>
      <c r="S580" s="48"/>
      <c r="T580" s="48"/>
      <c r="U580" s="43">
        <f t="shared" si="152"/>
        <v>0</v>
      </c>
      <c r="V580" s="48"/>
      <c r="W580" s="48"/>
      <c r="X580" s="48"/>
      <c r="Y580" s="43">
        <f t="shared" si="153"/>
        <v>0</v>
      </c>
      <c r="Z580" s="48"/>
      <c r="AA580" s="48"/>
      <c r="AB580" s="9"/>
      <c r="AC580" s="43">
        <f t="shared" si="154"/>
        <v>0</v>
      </c>
      <c r="AD580" s="9">
        <v>26828000</v>
      </c>
      <c r="AE580" s="9"/>
      <c r="AF580" s="48"/>
      <c r="AG580" s="43">
        <f t="shared" si="155"/>
        <v>26828000</v>
      </c>
      <c r="AH580" s="43">
        <f t="shared" si="156"/>
        <v>26828000</v>
      </c>
      <c r="AI580" s="59">
        <f t="shared" si="157"/>
        <v>1.02272034156755E-2</v>
      </c>
      <c r="AJ580" s="59">
        <f t="shared" si="158"/>
        <v>2.4662082121222786E-3</v>
      </c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</row>
    <row r="581" spans="1:106" customFormat="1" ht="24.95" customHeight="1" outlineLevel="1">
      <c r="A581" s="26">
        <v>57</v>
      </c>
      <c r="B581" s="26"/>
      <c r="C581" s="37" t="s">
        <v>1063</v>
      </c>
      <c r="D581" s="31">
        <v>45814</v>
      </c>
      <c r="E581" s="32" t="s">
        <v>608</v>
      </c>
      <c r="F581" s="37" t="s">
        <v>688</v>
      </c>
      <c r="G581" s="33" t="s">
        <v>689</v>
      </c>
      <c r="H581" s="28"/>
      <c r="I581" s="28"/>
      <c r="J581" s="114"/>
      <c r="K581" s="9">
        <v>13204000</v>
      </c>
      <c r="L581" s="27"/>
      <c r="M581" s="48"/>
      <c r="N581" s="48"/>
      <c r="O581" s="48"/>
      <c r="P581" s="27"/>
      <c r="Q581" s="27"/>
      <c r="R581" s="48"/>
      <c r="S581" s="48"/>
      <c r="T581" s="48"/>
      <c r="U581" s="43">
        <f t="shared" si="152"/>
        <v>0</v>
      </c>
      <c r="V581" s="48"/>
      <c r="W581" s="48"/>
      <c r="X581" s="48"/>
      <c r="Y581" s="43">
        <f t="shared" si="153"/>
        <v>0</v>
      </c>
      <c r="Z581" s="48"/>
      <c r="AA581" s="48"/>
      <c r="AB581" s="9"/>
      <c r="AC581" s="43">
        <f t="shared" si="154"/>
        <v>0</v>
      </c>
      <c r="AD581" s="9">
        <v>13204000</v>
      </c>
      <c r="AE581" s="9"/>
      <c r="AF581" s="48"/>
      <c r="AG581" s="43">
        <f t="shared" si="155"/>
        <v>13204000</v>
      </c>
      <c r="AH581" s="43">
        <f t="shared" si="156"/>
        <v>13204000</v>
      </c>
      <c r="AI581" s="59">
        <f t="shared" si="157"/>
        <v>5.0335468130527604E-3</v>
      </c>
      <c r="AJ581" s="59">
        <f t="shared" si="158"/>
        <v>1.213799509201676E-3</v>
      </c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</row>
    <row r="582" spans="1:106" customFormat="1" ht="24.95" customHeight="1" outlineLevel="1">
      <c r="A582" s="26">
        <v>58</v>
      </c>
      <c r="B582" s="26"/>
      <c r="C582" s="37" t="s">
        <v>1173</v>
      </c>
      <c r="D582" s="31">
        <v>45916</v>
      </c>
      <c r="E582" s="32" t="s">
        <v>1156</v>
      </c>
      <c r="F582" s="37" t="s">
        <v>688</v>
      </c>
      <c r="G582" s="33" t="s">
        <v>689</v>
      </c>
      <c r="H582" s="28"/>
      <c r="I582" s="28"/>
      <c r="J582" s="114"/>
      <c r="K582" s="9">
        <v>13813000</v>
      </c>
      <c r="L582" s="27"/>
      <c r="M582" s="48"/>
      <c r="N582" s="48"/>
      <c r="O582" s="48"/>
      <c r="P582" s="27"/>
      <c r="Q582" s="27"/>
      <c r="R582" s="48"/>
      <c r="S582" s="48"/>
      <c r="T582" s="48"/>
      <c r="U582" s="43">
        <f t="shared" si="152"/>
        <v>0</v>
      </c>
      <c r="V582" s="48"/>
      <c r="W582" s="48"/>
      <c r="X582" s="48"/>
      <c r="Y582" s="43">
        <f t="shared" si="153"/>
        <v>0</v>
      </c>
      <c r="Z582" s="48"/>
      <c r="AA582" s="48"/>
      <c r="AB582" s="9"/>
      <c r="AC582" s="43">
        <f t="shared" si="154"/>
        <v>0</v>
      </c>
      <c r="AD582" s="9">
        <v>13813000</v>
      </c>
      <c r="AE582" s="48"/>
      <c r="AF582" s="48"/>
      <c r="AG582" s="43">
        <f t="shared" si="155"/>
        <v>13813000</v>
      </c>
      <c r="AH582" s="43">
        <f t="shared" si="156"/>
        <v>13813000</v>
      </c>
      <c r="AI582" s="59">
        <f t="shared" si="157"/>
        <v>5.2657060079292503E-3</v>
      </c>
      <c r="AJ582" s="59">
        <f t="shared" si="158"/>
        <v>1.2697828400941194E-3</v>
      </c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</row>
    <row r="583" spans="1:106" customFormat="1" ht="24.95" customHeight="1" outlineLevel="1">
      <c r="A583" s="26">
        <v>59</v>
      </c>
      <c r="B583" s="26"/>
      <c r="C583" s="37" t="s">
        <v>1174</v>
      </c>
      <c r="D583" s="31">
        <v>45973</v>
      </c>
      <c r="E583" s="32" t="s">
        <v>636</v>
      </c>
      <c r="F583" s="37" t="s">
        <v>688</v>
      </c>
      <c r="G583" s="33" t="s">
        <v>689</v>
      </c>
      <c r="H583" s="28"/>
      <c r="I583" s="28"/>
      <c r="J583" s="114"/>
      <c r="K583" s="9">
        <v>13515000</v>
      </c>
      <c r="L583" s="27"/>
      <c r="M583" s="48"/>
      <c r="N583" s="48"/>
      <c r="O583" s="48"/>
      <c r="P583" s="27"/>
      <c r="Q583" s="27"/>
      <c r="R583" s="48"/>
      <c r="S583" s="48"/>
      <c r="T583" s="48"/>
      <c r="U583" s="43">
        <f t="shared" si="152"/>
        <v>0</v>
      </c>
      <c r="V583" s="48"/>
      <c r="W583" s="48"/>
      <c r="X583" s="48"/>
      <c r="Y583" s="43">
        <f t="shared" si="153"/>
        <v>0</v>
      </c>
      <c r="Z583" s="48"/>
      <c r="AA583" s="48"/>
      <c r="AB583" s="9"/>
      <c r="AC583" s="43">
        <f t="shared" si="154"/>
        <v>0</v>
      </c>
      <c r="AD583" s="48"/>
      <c r="AE583" s="9">
        <v>13515000</v>
      </c>
      <c r="AF583" s="48"/>
      <c r="AG583" s="43">
        <f t="shared" si="155"/>
        <v>13515000</v>
      </c>
      <c r="AH583" s="43">
        <f t="shared" si="156"/>
        <v>13515000</v>
      </c>
      <c r="AI583" s="59">
        <f t="shared" si="157"/>
        <v>5.1521043000914901E-3</v>
      </c>
      <c r="AJ583" s="59">
        <f t="shared" si="158"/>
        <v>1.2423886978840239E-3</v>
      </c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</row>
    <row r="584" spans="1:106" customFormat="1" ht="24.95" customHeight="1" outlineLevel="1">
      <c r="A584" s="26">
        <v>60</v>
      </c>
      <c r="B584" s="26"/>
      <c r="C584" s="37" t="s">
        <v>1175</v>
      </c>
      <c r="D584" s="31">
        <v>45758</v>
      </c>
      <c r="E584" s="32" t="s">
        <v>648</v>
      </c>
      <c r="F584" s="37" t="s">
        <v>688</v>
      </c>
      <c r="G584" s="33" t="s">
        <v>689</v>
      </c>
      <c r="H584" s="28"/>
      <c r="I584" s="28"/>
      <c r="J584" s="114"/>
      <c r="K584" s="9">
        <v>42478000</v>
      </c>
      <c r="L584" s="27"/>
      <c r="M584" s="48"/>
      <c r="N584" s="48"/>
      <c r="O584" s="48"/>
      <c r="P584" s="27"/>
      <c r="Q584" s="27"/>
      <c r="R584" s="48"/>
      <c r="S584" s="48"/>
      <c r="T584" s="48"/>
      <c r="U584" s="43">
        <f t="shared" si="152"/>
        <v>0</v>
      </c>
      <c r="V584" s="48"/>
      <c r="W584" s="48"/>
      <c r="X584" s="48"/>
      <c r="Y584" s="43">
        <f t="shared" si="153"/>
        <v>0</v>
      </c>
      <c r="Z584" s="48"/>
      <c r="AA584" s="48"/>
      <c r="AB584" s="9"/>
      <c r="AC584" s="43">
        <f t="shared" si="154"/>
        <v>0</v>
      </c>
      <c r="AD584" s="48"/>
      <c r="AE584" s="9">
        <v>42478000</v>
      </c>
      <c r="AF584" s="48"/>
      <c r="AG584" s="43">
        <f t="shared" si="155"/>
        <v>42478000</v>
      </c>
      <c r="AH584" s="43">
        <f t="shared" si="156"/>
        <v>42478000</v>
      </c>
      <c r="AI584" s="59">
        <f t="shared" si="157"/>
        <v>1.61931991460811E-2</v>
      </c>
      <c r="AJ584" s="59">
        <f t="shared" si="158"/>
        <v>3.904860311410845E-3</v>
      </c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</row>
    <row r="585" spans="1:106" customFormat="1" ht="24.95" customHeight="1" outlineLevel="1">
      <c r="A585" s="26">
        <v>61</v>
      </c>
      <c r="B585" s="26"/>
      <c r="C585" s="37" t="s">
        <v>1176</v>
      </c>
      <c r="D585" s="31">
        <v>45758</v>
      </c>
      <c r="E585" s="32" t="s">
        <v>644</v>
      </c>
      <c r="F585" s="37" t="s">
        <v>688</v>
      </c>
      <c r="G585" s="33" t="s">
        <v>689</v>
      </c>
      <c r="H585" s="28"/>
      <c r="I585" s="28"/>
      <c r="J585" s="114"/>
      <c r="K585" s="9">
        <v>13850000</v>
      </c>
      <c r="L585" s="27"/>
      <c r="M585" s="48"/>
      <c r="N585" s="48"/>
      <c r="O585" s="48"/>
      <c r="P585" s="27"/>
      <c r="Q585" s="27"/>
      <c r="R585" s="48"/>
      <c r="S585" s="48"/>
      <c r="T585" s="48"/>
      <c r="U585" s="43">
        <f t="shared" si="152"/>
        <v>0</v>
      </c>
      <c r="V585" s="48"/>
      <c r="W585" s="48"/>
      <c r="X585" s="48"/>
      <c r="Y585" s="43">
        <f t="shared" si="153"/>
        <v>0</v>
      </c>
      <c r="Z585" s="48"/>
      <c r="AA585" s="48"/>
      <c r="AB585" s="9"/>
      <c r="AC585" s="43">
        <f t="shared" si="154"/>
        <v>0</v>
      </c>
      <c r="AD585" s="48"/>
      <c r="AE585" s="9">
        <v>13850000</v>
      </c>
      <c r="AF585" s="48"/>
      <c r="AG585" s="43">
        <f t="shared" si="155"/>
        <v>13850000</v>
      </c>
      <c r="AH585" s="43">
        <f t="shared" si="156"/>
        <v>13850000</v>
      </c>
      <c r="AI585" s="59">
        <f t="shared" si="157"/>
        <v>5.2798109179627902E-3</v>
      </c>
      <c r="AJ585" s="59">
        <f t="shared" si="158"/>
        <v>1.2731841262074532E-3</v>
      </c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</row>
    <row r="586" spans="1:106" customFormat="1" ht="24.95" customHeight="1" outlineLevel="1">
      <c r="A586" s="26">
        <v>62</v>
      </c>
      <c r="B586" s="26"/>
      <c r="C586" s="37" t="s">
        <v>1177</v>
      </c>
      <c r="D586" s="31">
        <v>46022</v>
      </c>
      <c r="E586" s="32" t="s">
        <v>1178</v>
      </c>
      <c r="F586" s="37" t="s">
        <v>688</v>
      </c>
      <c r="G586" s="33" t="s">
        <v>689</v>
      </c>
      <c r="H586" s="28"/>
      <c r="I586" s="28"/>
      <c r="J586" s="114"/>
      <c r="K586" s="9">
        <v>27699000</v>
      </c>
      <c r="L586" s="27"/>
      <c r="M586" s="48"/>
      <c r="N586" s="48"/>
      <c r="O586" s="48"/>
      <c r="P586" s="27"/>
      <c r="Q586" s="27"/>
      <c r="R586" s="48"/>
      <c r="S586" s="48"/>
      <c r="T586" s="48"/>
      <c r="U586" s="43">
        <f t="shared" si="152"/>
        <v>0</v>
      </c>
      <c r="V586" s="48"/>
      <c r="W586" s="48"/>
      <c r="X586" s="48"/>
      <c r="Y586" s="43">
        <f t="shared" si="153"/>
        <v>0</v>
      </c>
      <c r="Z586" s="48"/>
      <c r="AA586" s="48"/>
      <c r="AB586" s="9"/>
      <c r="AC586" s="43">
        <f t="shared" si="154"/>
        <v>0</v>
      </c>
      <c r="AD586" s="48"/>
      <c r="AE586" s="48"/>
      <c r="AF586" s="9">
        <v>27699000</v>
      </c>
      <c r="AG586" s="43">
        <f t="shared" si="155"/>
        <v>27699000</v>
      </c>
      <c r="AH586" s="43">
        <f t="shared" si="156"/>
        <v>27699000</v>
      </c>
      <c r="AI586" s="59">
        <f t="shared" si="157"/>
        <v>1.0559240622140901E-2</v>
      </c>
      <c r="AJ586" s="59">
        <f t="shared" si="158"/>
        <v>2.5462763257631947E-3</v>
      </c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</row>
    <row r="587" spans="1:106" customFormat="1" ht="24.95" customHeight="1" outlineLevel="1">
      <c r="A587" s="26">
        <v>63</v>
      </c>
      <c r="B587" s="26"/>
      <c r="C587" s="37" t="s">
        <v>1179</v>
      </c>
      <c r="D587" s="31">
        <v>45896</v>
      </c>
      <c r="E587" s="32" t="s">
        <v>614</v>
      </c>
      <c r="F587" s="37" t="s">
        <v>688</v>
      </c>
      <c r="G587" s="33" t="s">
        <v>689</v>
      </c>
      <c r="H587" s="28"/>
      <c r="I587" s="28"/>
      <c r="J587" s="114"/>
      <c r="K587" s="9">
        <v>13813000</v>
      </c>
      <c r="L587" s="27"/>
      <c r="M587" s="48"/>
      <c r="N587" s="48"/>
      <c r="O587" s="48"/>
      <c r="P587" s="27"/>
      <c r="Q587" s="27"/>
      <c r="R587" s="48"/>
      <c r="S587" s="48"/>
      <c r="T587" s="48"/>
      <c r="U587" s="43">
        <f t="shared" si="152"/>
        <v>0</v>
      </c>
      <c r="V587" s="48"/>
      <c r="W587" s="48"/>
      <c r="X587" s="48"/>
      <c r="Y587" s="43">
        <f t="shared" si="153"/>
        <v>0</v>
      </c>
      <c r="Z587" s="48"/>
      <c r="AA587" s="48"/>
      <c r="AB587" s="9"/>
      <c r="AC587" s="43">
        <f t="shared" si="154"/>
        <v>0</v>
      </c>
      <c r="AD587" s="48"/>
      <c r="AE587" s="48"/>
      <c r="AF587" s="9">
        <v>13813000</v>
      </c>
      <c r="AG587" s="43">
        <f t="shared" si="155"/>
        <v>13813000</v>
      </c>
      <c r="AH587" s="43">
        <f t="shared" si="156"/>
        <v>13813000</v>
      </c>
      <c r="AI587" s="59">
        <f t="shared" si="157"/>
        <v>5.2657060079292503E-3</v>
      </c>
      <c r="AJ587" s="59">
        <f t="shared" si="158"/>
        <v>1.2697828400941194E-3</v>
      </c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</row>
    <row r="588" spans="1:106" customFormat="1" ht="24.95" customHeight="1" outlineLevel="1">
      <c r="A588" s="26">
        <v>64</v>
      </c>
      <c r="B588" s="26"/>
      <c r="C588" s="37" t="s">
        <v>1180</v>
      </c>
      <c r="D588" s="31">
        <v>45805</v>
      </c>
      <c r="E588" s="32" t="s">
        <v>591</v>
      </c>
      <c r="F588" s="37" t="s">
        <v>688</v>
      </c>
      <c r="G588" s="33" t="s">
        <v>689</v>
      </c>
      <c r="H588" s="28"/>
      <c r="I588" s="28"/>
      <c r="J588" s="114"/>
      <c r="K588" s="9">
        <v>13813000</v>
      </c>
      <c r="L588" s="27"/>
      <c r="M588" s="48"/>
      <c r="N588" s="48"/>
      <c r="O588" s="48"/>
      <c r="P588" s="27"/>
      <c r="Q588" s="27"/>
      <c r="R588" s="48"/>
      <c r="S588" s="48"/>
      <c r="T588" s="48"/>
      <c r="U588" s="43">
        <f t="shared" si="152"/>
        <v>0</v>
      </c>
      <c r="V588" s="48"/>
      <c r="W588" s="48"/>
      <c r="X588" s="48"/>
      <c r="Y588" s="43">
        <f t="shared" si="153"/>
        <v>0</v>
      </c>
      <c r="Z588" s="48"/>
      <c r="AA588" s="48"/>
      <c r="AB588" s="9"/>
      <c r="AC588" s="43">
        <f t="shared" si="154"/>
        <v>0</v>
      </c>
      <c r="AD588" s="48"/>
      <c r="AE588" s="48"/>
      <c r="AF588" s="9">
        <v>13813000</v>
      </c>
      <c r="AG588" s="43">
        <f t="shared" si="155"/>
        <v>13813000</v>
      </c>
      <c r="AH588" s="43">
        <f t="shared" si="156"/>
        <v>13813000</v>
      </c>
      <c r="AI588" s="59">
        <f t="shared" si="157"/>
        <v>5.2657060079292503E-3</v>
      </c>
      <c r="AJ588" s="59">
        <f t="shared" si="158"/>
        <v>1.2697828400941194E-3</v>
      </c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</row>
    <row r="589" spans="1:106" customFormat="1" ht="24.95" customHeight="1" outlineLevel="1">
      <c r="A589" s="26">
        <v>65</v>
      </c>
      <c r="B589" s="26"/>
      <c r="C589" s="37" t="s">
        <v>1181</v>
      </c>
      <c r="D589" s="31">
        <v>46022</v>
      </c>
      <c r="E589" s="32" t="s">
        <v>594</v>
      </c>
      <c r="F589" s="37" t="s">
        <v>688</v>
      </c>
      <c r="G589" s="33" t="s">
        <v>689</v>
      </c>
      <c r="H589" s="28"/>
      <c r="I589" s="28"/>
      <c r="J589" s="114"/>
      <c r="K589" s="9">
        <v>61167000</v>
      </c>
      <c r="L589" s="27"/>
      <c r="M589" s="48"/>
      <c r="N589" s="48"/>
      <c r="O589" s="48"/>
      <c r="P589" s="27"/>
      <c r="Q589" s="27"/>
      <c r="R589" s="48"/>
      <c r="S589" s="48"/>
      <c r="T589" s="48"/>
      <c r="U589" s="43">
        <f t="shared" si="152"/>
        <v>0</v>
      </c>
      <c r="V589" s="48"/>
      <c r="W589" s="48"/>
      <c r="X589" s="48"/>
      <c r="Y589" s="43">
        <f t="shared" si="153"/>
        <v>0</v>
      </c>
      <c r="Z589" s="48"/>
      <c r="AA589" s="48"/>
      <c r="AB589" s="9"/>
      <c r="AC589" s="43">
        <f t="shared" si="154"/>
        <v>0</v>
      </c>
      <c r="AD589" s="48"/>
      <c r="AE589" s="48"/>
      <c r="AF589" s="9">
        <v>61167000</v>
      </c>
      <c r="AG589" s="43">
        <f t="shared" si="155"/>
        <v>61167000</v>
      </c>
      <c r="AH589" s="43">
        <f t="shared" si="156"/>
        <v>61167000</v>
      </c>
      <c r="AI589" s="59">
        <f t="shared" si="157"/>
        <v>2.3317703568161E-2</v>
      </c>
      <c r="AJ589" s="59">
        <f t="shared" si="158"/>
        <v>5.6228775052513573E-3</v>
      </c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</row>
    <row r="590" spans="1:106" customFormat="1" ht="24.95" customHeight="1" outlineLevel="1">
      <c r="A590" s="26">
        <v>66</v>
      </c>
      <c r="B590" s="26"/>
      <c r="C590" s="37" t="s">
        <v>1182</v>
      </c>
      <c r="D590" s="31">
        <v>46021</v>
      </c>
      <c r="E590" s="32" t="s">
        <v>1183</v>
      </c>
      <c r="F590" s="37" t="s">
        <v>688</v>
      </c>
      <c r="G590" s="33" t="s">
        <v>689</v>
      </c>
      <c r="H590" s="28"/>
      <c r="I590" s="28"/>
      <c r="J590" s="114"/>
      <c r="K590" s="9">
        <v>15292000</v>
      </c>
      <c r="L590" s="27"/>
      <c r="M590" s="48"/>
      <c r="N590" s="48"/>
      <c r="O590" s="48"/>
      <c r="P590" s="27"/>
      <c r="Q590" s="27"/>
      <c r="R590" s="48"/>
      <c r="S590" s="48"/>
      <c r="T590" s="48"/>
      <c r="U590" s="43">
        <f t="shared" si="152"/>
        <v>0</v>
      </c>
      <c r="V590" s="48"/>
      <c r="W590" s="48"/>
      <c r="X590" s="48"/>
      <c r="Y590" s="43">
        <f t="shared" si="153"/>
        <v>0</v>
      </c>
      <c r="Z590" s="48"/>
      <c r="AA590" s="48"/>
      <c r="AB590" s="9"/>
      <c r="AC590" s="43">
        <f t="shared" si="154"/>
        <v>0</v>
      </c>
      <c r="AD590" s="48"/>
      <c r="AE590" s="48"/>
      <c r="AF590" s="9">
        <v>15292000</v>
      </c>
      <c r="AG590" s="43">
        <f t="shared" si="155"/>
        <v>15292000</v>
      </c>
      <c r="AH590" s="43">
        <f t="shared" si="156"/>
        <v>15292000</v>
      </c>
      <c r="AI590" s="59">
        <f t="shared" si="157"/>
        <v>5.8295211954864298E-3</v>
      </c>
      <c r="AJ590" s="59">
        <f t="shared" si="158"/>
        <v>1.4057423579757673E-3</v>
      </c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</row>
    <row r="591" spans="1:106" customFormat="1" ht="24.95" customHeight="1" outlineLevel="1">
      <c r="A591" s="26">
        <v>67</v>
      </c>
      <c r="B591" s="26"/>
      <c r="C591" s="37" t="s">
        <v>1184</v>
      </c>
      <c r="D591" s="31">
        <v>46021</v>
      </c>
      <c r="E591" s="32" t="s">
        <v>672</v>
      </c>
      <c r="F591" s="37" t="s">
        <v>688</v>
      </c>
      <c r="G591" s="33" t="s">
        <v>689</v>
      </c>
      <c r="H591" s="28"/>
      <c r="I591" s="28"/>
      <c r="J591" s="114"/>
      <c r="K591" s="9">
        <v>30584000</v>
      </c>
      <c r="L591" s="27"/>
      <c r="M591" s="48"/>
      <c r="N591" s="48"/>
      <c r="O591" s="48"/>
      <c r="P591" s="27"/>
      <c r="Q591" s="27"/>
      <c r="R591" s="48"/>
      <c r="S591" s="48"/>
      <c r="T591" s="48"/>
      <c r="U591" s="43">
        <f t="shared" si="152"/>
        <v>0</v>
      </c>
      <c r="V591" s="48"/>
      <c r="W591" s="48"/>
      <c r="X591" s="48"/>
      <c r="Y591" s="43">
        <f t="shared" si="153"/>
        <v>0</v>
      </c>
      <c r="Z591" s="48"/>
      <c r="AA591" s="48"/>
      <c r="AB591" s="9"/>
      <c r="AC591" s="43">
        <f t="shared" si="154"/>
        <v>0</v>
      </c>
      <c r="AD591" s="48"/>
      <c r="AE591" s="48"/>
      <c r="AF591" s="9">
        <v>30584000</v>
      </c>
      <c r="AG591" s="43">
        <f t="shared" si="155"/>
        <v>30584000</v>
      </c>
      <c r="AH591" s="43">
        <f t="shared" si="156"/>
        <v>30584000</v>
      </c>
      <c r="AI591" s="59">
        <f t="shared" si="157"/>
        <v>1.16590423909729E-2</v>
      </c>
      <c r="AJ591" s="59">
        <f t="shared" si="158"/>
        <v>2.8114847159515345E-3</v>
      </c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</row>
    <row r="592" spans="1:106" customFormat="1" ht="24.95" customHeight="1" outlineLevel="1">
      <c r="A592" s="26">
        <v>68</v>
      </c>
      <c r="B592" s="26"/>
      <c r="C592" s="37" t="s">
        <v>1185</v>
      </c>
      <c r="D592" s="31">
        <v>46021</v>
      </c>
      <c r="E592" s="32" t="s">
        <v>667</v>
      </c>
      <c r="F592" s="37" t="s">
        <v>688</v>
      </c>
      <c r="G592" s="33" t="s">
        <v>689</v>
      </c>
      <c r="H592" s="28"/>
      <c r="I592" s="28"/>
      <c r="J592" s="114"/>
      <c r="K592" s="9">
        <v>30055000</v>
      </c>
      <c r="L592" s="27"/>
      <c r="M592" s="48"/>
      <c r="N592" s="48"/>
      <c r="O592" s="48"/>
      <c r="P592" s="27"/>
      <c r="Q592" s="27"/>
      <c r="R592" s="48"/>
      <c r="S592" s="48"/>
      <c r="T592" s="48"/>
      <c r="U592" s="43">
        <f t="shared" si="152"/>
        <v>0</v>
      </c>
      <c r="V592" s="48"/>
      <c r="W592" s="48"/>
      <c r="X592" s="48"/>
      <c r="Y592" s="43">
        <f t="shared" si="153"/>
        <v>0</v>
      </c>
      <c r="Z592" s="48"/>
      <c r="AA592" s="48"/>
      <c r="AB592" s="9"/>
      <c r="AC592" s="43">
        <f t="shared" si="154"/>
        <v>0</v>
      </c>
      <c r="AD592" s="48"/>
      <c r="AE592" s="48"/>
      <c r="AF592" s="9">
        <v>30055000</v>
      </c>
      <c r="AG592" s="43">
        <f t="shared" si="155"/>
        <v>30055000</v>
      </c>
      <c r="AH592" s="43">
        <f t="shared" si="156"/>
        <v>30055000</v>
      </c>
      <c r="AI592" s="59">
        <f t="shared" si="157"/>
        <v>1.1457380298871601E-2</v>
      </c>
      <c r="AJ592" s="59">
        <f t="shared" si="158"/>
        <v>2.7628555171960293E-3</v>
      </c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</row>
    <row r="593" spans="1:106" customFormat="1" ht="24.95" customHeight="1" outlineLevel="1">
      <c r="A593" s="26">
        <v>69</v>
      </c>
      <c r="B593" s="26"/>
      <c r="C593" s="37" t="s">
        <v>1186</v>
      </c>
      <c r="D593" s="31">
        <v>46021</v>
      </c>
      <c r="E593" s="32" t="s">
        <v>1187</v>
      </c>
      <c r="F593" s="37" t="s">
        <v>688</v>
      </c>
      <c r="G593" s="33" t="s">
        <v>689</v>
      </c>
      <c r="H593" s="28"/>
      <c r="I593" s="28"/>
      <c r="J593" s="114"/>
      <c r="K593" s="9">
        <v>30584000</v>
      </c>
      <c r="L593" s="27"/>
      <c r="M593" s="48"/>
      <c r="N593" s="48"/>
      <c r="O593" s="48"/>
      <c r="P593" s="27"/>
      <c r="Q593" s="27"/>
      <c r="R593" s="48"/>
      <c r="S593" s="48"/>
      <c r="T593" s="48"/>
      <c r="U593" s="43">
        <f t="shared" si="152"/>
        <v>0</v>
      </c>
      <c r="V593" s="48"/>
      <c r="W593" s="48"/>
      <c r="X593" s="48"/>
      <c r="Y593" s="43">
        <f t="shared" si="153"/>
        <v>0</v>
      </c>
      <c r="Z593" s="48"/>
      <c r="AA593" s="48"/>
      <c r="AB593" s="9"/>
      <c r="AC593" s="43">
        <f t="shared" si="154"/>
        <v>0</v>
      </c>
      <c r="AD593" s="48"/>
      <c r="AE593" s="48"/>
      <c r="AF593" s="9">
        <v>30584000</v>
      </c>
      <c r="AG593" s="43">
        <f t="shared" si="155"/>
        <v>30584000</v>
      </c>
      <c r="AH593" s="43">
        <f t="shared" si="156"/>
        <v>30584000</v>
      </c>
      <c r="AI593" s="59">
        <f t="shared" si="157"/>
        <v>1.16590423909729E-2</v>
      </c>
      <c r="AJ593" s="59">
        <f t="shared" si="158"/>
        <v>2.8114847159515345E-3</v>
      </c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</row>
    <row r="594" spans="1:106" customFormat="1" ht="24.95" customHeight="1" outlineLevel="1">
      <c r="A594" s="26">
        <v>70</v>
      </c>
      <c r="B594" s="26"/>
      <c r="C594" s="37" t="s">
        <v>1188</v>
      </c>
      <c r="D594" s="31">
        <v>46021</v>
      </c>
      <c r="E594" s="32" t="s">
        <v>661</v>
      </c>
      <c r="F594" s="37" t="s">
        <v>688</v>
      </c>
      <c r="G594" s="33" t="s">
        <v>689</v>
      </c>
      <c r="H594" s="28"/>
      <c r="I594" s="28"/>
      <c r="J594" s="114"/>
      <c r="K594" s="9">
        <v>15640000</v>
      </c>
      <c r="L594" s="27"/>
      <c r="M594" s="48"/>
      <c r="N594" s="48"/>
      <c r="O594" s="48"/>
      <c r="P594" s="27"/>
      <c r="Q594" s="27"/>
      <c r="R594" s="48"/>
      <c r="S594" s="48"/>
      <c r="T594" s="48"/>
      <c r="U594" s="43">
        <f t="shared" si="152"/>
        <v>0</v>
      </c>
      <c r="V594" s="48"/>
      <c r="W594" s="48"/>
      <c r="X594" s="48"/>
      <c r="Y594" s="43">
        <f t="shared" si="153"/>
        <v>0</v>
      </c>
      <c r="Z594" s="48"/>
      <c r="AA594" s="48"/>
      <c r="AB594" s="9"/>
      <c r="AC594" s="43">
        <f t="shared" si="154"/>
        <v>0</v>
      </c>
      <c r="AD594" s="48"/>
      <c r="AE594" s="48"/>
      <c r="AF594" s="9">
        <v>15640000</v>
      </c>
      <c r="AG594" s="43">
        <f t="shared" si="155"/>
        <v>15640000</v>
      </c>
      <c r="AH594" s="43">
        <f t="shared" si="156"/>
        <v>15640000</v>
      </c>
      <c r="AI594" s="59">
        <f t="shared" si="157"/>
        <v>5.9621835925587098E-3</v>
      </c>
      <c r="AJ594" s="59">
        <f t="shared" si="158"/>
        <v>1.437732832771449E-3</v>
      </c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</row>
    <row r="595" spans="1:106" customFormat="1" ht="24.95" customHeight="1" outlineLevel="1">
      <c r="A595" s="26">
        <v>71</v>
      </c>
      <c r="B595" s="26"/>
      <c r="C595" s="37" t="s">
        <v>1189</v>
      </c>
      <c r="D595" s="31">
        <v>46021</v>
      </c>
      <c r="E595" s="32" t="s">
        <v>634</v>
      </c>
      <c r="F595" s="37" t="s">
        <v>688</v>
      </c>
      <c r="G595" s="33" t="s">
        <v>689</v>
      </c>
      <c r="H595" s="28"/>
      <c r="I595" s="28"/>
      <c r="J595" s="114"/>
      <c r="K595" s="9">
        <v>45875000</v>
      </c>
      <c r="L595" s="27"/>
      <c r="M595" s="48"/>
      <c r="N595" s="48"/>
      <c r="O595" s="48"/>
      <c r="P595" s="27"/>
      <c r="Q595" s="27"/>
      <c r="R595" s="48"/>
      <c r="S595" s="48"/>
      <c r="T595" s="48"/>
      <c r="U595" s="43">
        <f t="shared" si="152"/>
        <v>0</v>
      </c>
      <c r="V595" s="48"/>
      <c r="W595" s="48"/>
      <c r="X595" s="48"/>
      <c r="Y595" s="43">
        <f t="shared" si="153"/>
        <v>0</v>
      </c>
      <c r="Z595" s="48"/>
      <c r="AA595" s="48"/>
      <c r="AB595" s="9"/>
      <c r="AC595" s="43">
        <f t="shared" si="154"/>
        <v>0</v>
      </c>
      <c r="AD595" s="48"/>
      <c r="AE595" s="48"/>
      <c r="AF595" s="9">
        <v>45875000</v>
      </c>
      <c r="AG595" s="43">
        <f t="shared" si="155"/>
        <v>45875000</v>
      </c>
      <c r="AH595" s="43">
        <f t="shared" si="156"/>
        <v>45875000</v>
      </c>
      <c r="AI595" s="59">
        <f t="shared" si="157"/>
        <v>1.7488182372674601E-2</v>
      </c>
      <c r="AJ595" s="59">
        <f t="shared" si="158"/>
        <v>4.2171351472755896E-3</v>
      </c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</row>
    <row r="596" spans="1:106" customFormat="1" ht="24.95" customHeight="1" outlineLevel="1">
      <c r="A596" s="26">
        <v>72</v>
      </c>
      <c r="B596" s="26"/>
      <c r="C596" s="37" t="s">
        <v>1190</v>
      </c>
      <c r="D596" s="31">
        <v>46021</v>
      </c>
      <c r="E596" s="32" t="s">
        <v>669</v>
      </c>
      <c r="F596" s="37" t="s">
        <v>688</v>
      </c>
      <c r="G596" s="33" t="s">
        <v>689</v>
      </c>
      <c r="H596" s="28"/>
      <c r="I596" s="28"/>
      <c r="J596" s="114"/>
      <c r="K596" s="9">
        <v>76458000</v>
      </c>
      <c r="L596" s="27"/>
      <c r="M596" s="48"/>
      <c r="N596" s="48"/>
      <c r="O596" s="48"/>
      <c r="P596" s="27"/>
      <c r="Q596" s="27"/>
      <c r="R596" s="48"/>
      <c r="S596" s="48"/>
      <c r="T596" s="48"/>
      <c r="U596" s="43">
        <f t="shared" si="152"/>
        <v>0</v>
      </c>
      <c r="V596" s="48"/>
      <c r="W596" s="48"/>
      <c r="X596" s="48"/>
      <c r="Y596" s="43">
        <f t="shared" si="153"/>
        <v>0</v>
      </c>
      <c r="Z596" s="48"/>
      <c r="AA596" s="48"/>
      <c r="AB596" s="9"/>
      <c r="AC596" s="43">
        <f t="shared" si="154"/>
        <v>0</v>
      </c>
      <c r="AD596" s="48"/>
      <c r="AE596" s="48"/>
      <c r="AF596" s="9">
        <v>76458000</v>
      </c>
      <c r="AG596" s="43">
        <f t="shared" si="155"/>
        <v>76458000</v>
      </c>
      <c r="AH596" s="43">
        <f t="shared" si="156"/>
        <v>76458000</v>
      </c>
      <c r="AI596" s="59">
        <f t="shared" si="157"/>
        <v>2.91468435498628E-2</v>
      </c>
      <c r="AJ596" s="59">
        <f t="shared" si="158"/>
        <v>7.0285279365754124E-3</v>
      </c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</row>
    <row r="597" spans="1:106" customFormat="1" ht="24.95" customHeight="1" outlineLevel="1">
      <c r="A597" s="26">
        <v>73</v>
      </c>
      <c r="B597" s="26"/>
      <c r="C597" s="37" t="s">
        <v>1191</v>
      </c>
      <c r="D597" s="31">
        <v>46021</v>
      </c>
      <c r="E597" s="32" t="s">
        <v>676</v>
      </c>
      <c r="F597" s="37" t="s">
        <v>688</v>
      </c>
      <c r="G597" s="33" t="s">
        <v>689</v>
      </c>
      <c r="H597" s="28"/>
      <c r="I597" s="28"/>
      <c r="J597" s="114"/>
      <c r="K597" s="9">
        <v>30055000</v>
      </c>
      <c r="L597" s="27"/>
      <c r="M597" s="48"/>
      <c r="N597" s="48"/>
      <c r="O597" s="48"/>
      <c r="P597" s="27"/>
      <c r="Q597" s="27"/>
      <c r="R597" s="48"/>
      <c r="S597" s="48"/>
      <c r="T597" s="48"/>
      <c r="U597" s="43">
        <f t="shared" si="152"/>
        <v>0</v>
      </c>
      <c r="V597" s="48"/>
      <c r="W597" s="48"/>
      <c r="X597" s="48"/>
      <c r="Y597" s="43">
        <f t="shared" si="153"/>
        <v>0</v>
      </c>
      <c r="Z597" s="48"/>
      <c r="AA597" s="48"/>
      <c r="AB597" s="9"/>
      <c r="AC597" s="43">
        <f t="shared" si="154"/>
        <v>0</v>
      </c>
      <c r="AD597" s="48"/>
      <c r="AE597" s="48"/>
      <c r="AF597" s="9">
        <v>30055000</v>
      </c>
      <c r="AG597" s="43">
        <f t="shared" si="155"/>
        <v>30055000</v>
      </c>
      <c r="AH597" s="43">
        <f t="shared" si="156"/>
        <v>30055000</v>
      </c>
      <c r="AI597" s="59">
        <f t="shared" si="157"/>
        <v>1.1457380298871601E-2</v>
      </c>
      <c r="AJ597" s="59">
        <f t="shared" si="158"/>
        <v>2.7628555171960293E-3</v>
      </c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</row>
    <row r="598" spans="1:106" customFormat="1" ht="24.95" customHeight="1" outlineLevel="1">
      <c r="A598" s="26">
        <v>74</v>
      </c>
      <c r="B598" s="26"/>
      <c r="C598" s="37" t="s">
        <v>1192</v>
      </c>
      <c r="D598" s="31">
        <v>46021</v>
      </c>
      <c r="E598" s="32" t="s">
        <v>600</v>
      </c>
      <c r="F598" s="37" t="s">
        <v>688</v>
      </c>
      <c r="G598" s="33" t="s">
        <v>689</v>
      </c>
      <c r="H598" s="28"/>
      <c r="I598" s="28"/>
      <c r="J598" s="114"/>
      <c r="K598" s="9">
        <v>28319000</v>
      </c>
      <c r="L598" s="27"/>
      <c r="M598" s="48"/>
      <c r="N598" s="48"/>
      <c r="O598" s="48"/>
      <c r="P598" s="27"/>
      <c r="Q598" s="27"/>
      <c r="R598" s="48"/>
      <c r="S598" s="48"/>
      <c r="T598" s="48"/>
      <c r="U598" s="43">
        <f t="shared" si="152"/>
        <v>0</v>
      </c>
      <c r="V598" s="48"/>
      <c r="W598" s="48"/>
      <c r="X598" s="48"/>
      <c r="Y598" s="43">
        <f t="shared" si="153"/>
        <v>0</v>
      </c>
      <c r="Z598" s="48"/>
      <c r="AA598" s="48"/>
      <c r="AB598" s="9"/>
      <c r="AC598" s="43">
        <f t="shared" si="154"/>
        <v>0</v>
      </c>
      <c r="AD598" s="48"/>
      <c r="AE598" s="48"/>
      <c r="AF598" s="9">
        <v>28319000</v>
      </c>
      <c r="AG598" s="43">
        <f t="shared" si="155"/>
        <v>28319000</v>
      </c>
      <c r="AH598" s="43">
        <f t="shared" si="156"/>
        <v>28319000</v>
      </c>
      <c r="AI598" s="59">
        <f t="shared" si="157"/>
        <v>1.0795593168649E-2</v>
      </c>
      <c r="AJ598" s="59">
        <f t="shared" si="158"/>
        <v>2.6032708498244673E-3</v>
      </c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</row>
    <row r="599" spans="1:106" customFormat="1" ht="24.95" customHeight="1" outlineLevel="1">
      <c r="A599" s="26">
        <v>75</v>
      </c>
      <c r="B599" s="26"/>
      <c r="C599" s="37" t="s">
        <v>1193</v>
      </c>
      <c r="D599" s="31">
        <v>46021</v>
      </c>
      <c r="E599" s="32" t="s">
        <v>1194</v>
      </c>
      <c r="F599" s="37" t="s">
        <v>688</v>
      </c>
      <c r="G599" s="33" t="s">
        <v>689</v>
      </c>
      <c r="H599" s="28"/>
      <c r="I599" s="28"/>
      <c r="J599" s="114"/>
      <c r="K599" s="9">
        <v>14160000</v>
      </c>
      <c r="L599" s="27"/>
      <c r="M599" s="48"/>
      <c r="N599" s="48"/>
      <c r="O599" s="48"/>
      <c r="P599" s="27"/>
      <c r="Q599" s="27"/>
      <c r="R599" s="48"/>
      <c r="S599" s="48"/>
      <c r="T599" s="48"/>
      <c r="U599" s="43">
        <f t="shared" si="152"/>
        <v>0</v>
      </c>
      <c r="V599" s="48"/>
      <c r="W599" s="48"/>
      <c r="X599" s="48"/>
      <c r="Y599" s="43">
        <f t="shared" si="153"/>
        <v>0</v>
      </c>
      <c r="Z599" s="48"/>
      <c r="AA599" s="48"/>
      <c r="AB599" s="9"/>
      <c r="AC599" s="43">
        <f t="shared" si="154"/>
        <v>0</v>
      </c>
      <c r="AD599" s="48"/>
      <c r="AE599" s="48"/>
      <c r="AF599" s="9">
        <v>14160000</v>
      </c>
      <c r="AG599" s="43">
        <f t="shared" si="155"/>
        <v>14160000</v>
      </c>
      <c r="AH599" s="43">
        <f t="shared" si="156"/>
        <v>14160000</v>
      </c>
      <c r="AI599" s="59">
        <f t="shared" si="157"/>
        <v>5.3979871912168296E-3</v>
      </c>
      <c r="AJ599" s="59">
        <f t="shared" si="158"/>
        <v>1.3016813882380895E-3</v>
      </c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</row>
    <row r="600" spans="1:106" customFormat="1" ht="24.95" customHeight="1" outlineLevel="1">
      <c r="A600" s="26">
        <v>76</v>
      </c>
      <c r="B600" s="26"/>
      <c r="C600" s="37" t="s">
        <v>1195</v>
      </c>
      <c r="D600" s="31">
        <v>46021</v>
      </c>
      <c r="E600" s="32" t="s">
        <v>598</v>
      </c>
      <c r="F600" s="37" t="s">
        <v>688</v>
      </c>
      <c r="G600" s="33" t="s">
        <v>689</v>
      </c>
      <c r="H600" s="28"/>
      <c r="I600" s="28"/>
      <c r="J600" s="114"/>
      <c r="K600" s="9">
        <v>28319000</v>
      </c>
      <c r="L600" s="27"/>
      <c r="M600" s="48"/>
      <c r="N600" s="48"/>
      <c r="O600" s="48"/>
      <c r="P600" s="27"/>
      <c r="Q600" s="27"/>
      <c r="R600" s="48"/>
      <c r="S600" s="48"/>
      <c r="T600" s="48"/>
      <c r="U600" s="43">
        <f t="shared" si="152"/>
        <v>0</v>
      </c>
      <c r="V600" s="48"/>
      <c r="W600" s="48"/>
      <c r="X600" s="48"/>
      <c r="Y600" s="43">
        <f t="shared" si="153"/>
        <v>0</v>
      </c>
      <c r="Z600" s="48"/>
      <c r="AA600" s="48"/>
      <c r="AB600" s="9"/>
      <c r="AC600" s="43">
        <f t="shared" si="154"/>
        <v>0</v>
      </c>
      <c r="AD600" s="48"/>
      <c r="AE600" s="48"/>
      <c r="AF600" s="9">
        <v>28319000</v>
      </c>
      <c r="AG600" s="43">
        <f t="shared" si="155"/>
        <v>28319000</v>
      </c>
      <c r="AH600" s="43">
        <f t="shared" si="156"/>
        <v>28319000</v>
      </c>
      <c r="AI600" s="59">
        <f t="shared" si="157"/>
        <v>1.0795593168649E-2</v>
      </c>
      <c r="AJ600" s="59">
        <f t="shared" si="158"/>
        <v>2.6032708498244673E-3</v>
      </c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</row>
    <row r="601" spans="1:106" customFormat="1" ht="24.95" customHeight="1" outlineLevel="1">
      <c r="A601" s="26">
        <v>77</v>
      </c>
      <c r="B601" s="26"/>
      <c r="C601" s="37" t="s">
        <v>1196</v>
      </c>
      <c r="D601" s="31">
        <v>46021</v>
      </c>
      <c r="E601" s="32" t="s">
        <v>610</v>
      </c>
      <c r="F601" s="37" t="s">
        <v>688</v>
      </c>
      <c r="G601" s="33" t="s">
        <v>689</v>
      </c>
      <c r="H601" s="28"/>
      <c r="I601" s="28"/>
      <c r="J601" s="114"/>
      <c r="K601" s="9">
        <v>14160000</v>
      </c>
      <c r="L601" s="27"/>
      <c r="M601" s="48"/>
      <c r="N601" s="48"/>
      <c r="O601" s="48"/>
      <c r="P601" s="27"/>
      <c r="Q601" s="27"/>
      <c r="R601" s="48"/>
      <c r="S601" s="48"/>
      <c r="T601" s="48"/>
      <c r="U601" s="43">
        <f t="shared" si="152"/>
        <v>0</v>
      </c>
      <c r="V601" s="48"/>
      <c r="W601" s="48"/>
      <c r="X601" s="48"/>
      <c r="Y601" s="43">
        <f t="shared" si="153"/>
        <v>0</v>
      </c>
      <c r="Z601" s="48"/>
      <c r="AA601" s="48"/>
      <c r="AB601" s="9"/>
      <c r="AC601" s="43">
        <f t="shared" si="154"/>
        <v>0</v>
      </c>
      <c r="AD601" s="48"/>
      <c r="AE601" s="48"/>
      <c r="AF601" s="9">
        <v>14160000</v>
      </c>
      <c r="AG601" s="43">
        <f t="shared" si="155"/>
        <v>14160000</v>
      </c>
      <c r="AH601" s="43">
        <f t="shared" si="156"/>
        <v>14160000</v>
      </c>
      <c r="AI601" s="59">
        <f t="shared" si="157"/>
        <v>5.3979871912168296E-3</v>
      </c>
      <c r="AJ601" s="59">
        <f t="shared" si="158"/>
        <v>1.3016813882380895E-3</v>
      </c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</row>
    <row r="602" spans="1:106" customFormat="1" ht="24.95" customHeight="1" outlineLevel="1">
      <c r="A602" s="26">
        <v>78</v>
      </c>
      <c r="B602" s="26"/>
      <c r="C602" s="37" t="s">
        <v>1197</v>
      </c>
      <c r="D602" s="31">
        <v>46021</v>
      </c>
      <c r="E602" s="32" t="s">
        <v>618</v>
      </c>
      <c r="F602" s="37" t="s">
        <v>688</v>
      </c>
      <c r="G602" s="33" t="s">
        <v>689</v>
      </c>
      <c r="H602" s="28"/>
      <c r="I602" s="28"/>
      <c r="J602" s="114"/>
      <c r="K602" s="9">
        <v>28319000</v>
      </c>
      <c r="L602" s="27"/>
      <c r="M602" s="48"/>
      <c r="N602" s="48"/>
      <c r="O602" s="48"/>
      <c r="P602" s="27"/>
      <c r="Q602" s="27"/>
      <c r="R602" s="48"/>
      <c r="S602" s="48"/>
      <c r="T602" s="48"/>
      <c r="U602" s="43">
        <f t="shared" si="152"/>
        <v>0</v>
      </c>
      <c r="V602" s="48"/>
      <c r="W602" s="48"/>
      <c r="X602" s="48"/>
      <c r="Y602" s="43">
        <f t="shared" si="153"/>
        <v>0</v>
      </c>
      <c r="Z602" s="48"/>
      <c r="AA602" s="48"/>
      <c r="AB602" s="9"/>
      <c r="AC602" s="43">
        <f t="shared" si="154"/>
        <v>0</v>
      </c>
      <c r="AD602" s="48"/>
      <c r="AE602" s="48"/>
      <c r="AF602" s="9">
        <v>28319000</v>
      </c>
      <c r="AG602" s="43">
        <f t="shared" si="155"/>
        <v>28319000</v>
      </c>
      <c r="AH602" s="43">
        <f t="shared" si="156"/>
        <v>28319000</v>
      </c>
      <c r="AI602" s="59">
        <f t="shared" si="157"/>
        <v>1.0795593168649E-2</v>
      </c>
      <c r="AJ602" s="59">
        <f t="shared" si="158"/>
        <v>2.6032708498244673E-3</v>
      </c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</row>
    <row r="603" spans="1:106" customFormat="1" ht="24.95" customHeight="1" outlineLevel="1">
      <c r="A603" s="26">
        <v>79</v>
      </c>
      <c r="B603" s="26"/>
      <c r="C603" s="37" t="s">
        <v>1198</v>
      </c>
      <c r="D603" s="31">
        <v>46021</v>
      </c>
      <c r="E603" s="32" t="s">
        <v>622</v>
      </c>
      <c r="F603" s="37" t="s">
        <v>688</v>
      </c>
      <c r="G603" s="33" t="s">
        <v>689</v>
      </c>
      <c r="H603" s="28"/>
      <c r="I603" s="28"/>
      <c r="J603" s="114"/>
      <c r="K603" s="9">
        <v>42478000</v>
      </c>
      <c r="L603" s="27"/>
      <c r="M603" s="48"/>
      <c r="N603" s="48"/>
      <c r="O603" s="48"/>
      <c r="P603" s="27"/>
      <c r="Q603" s="27"/>
      <c r="R603" s="48"/>
      <c r="S603" s="48"/>
      <c r="T603" s="48"/>
      <c r="U603" s="43">
        <f t="shared" si="152"/>
        <v>0</v>
      </c>
      <c r="V603" s="48"/>
      <c r="W603" s="48"/>
      <c r="X603" s="48"/>
      <c r="Y603" s="43">
        <f t="shared" si="153"/>
        <v>0</v>
      </c>
      <c r="Z603" s="48"/>
      <c r="AA603" s="48"/>
      <c r="AB603" s="9"/>
      <c r="AC603" s="43">
        <f t="shared" si="154"/>
        <v>0</v>
      </c>
      <c r="AD603" s="48"/>
      <c r="AE603" s="48"/>
      <c r="AF603" s="9">
        <v>42478000</v>
      </c>
      <c r="AG603" s="43">
        <f t="shared" si="155"/>
        <v>42478000</v>
      </c>
      <c r="AH603" s="43">
        <f t="shared" si="156"/>
        <v>42478000</v>
      </c>
      <c r="AI603" s="59">
        <f t="shared" si="157"/>
        <v>1.61931991460811E-2</v>
      </c>
      <c r="AJ603" s="59">
        <f t="shared" si="158"/>
        <v>3.904860311410845E-3</v>
      </c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</row>
    <row r="604" spans="1:106" customFormat="1" ht="24.95" customHeight="1" outlineLevel="1">
      <c r="A604" s="26">
        <v>80</v>
      </c>
      <c r="B604" s="26"/>
      <c r="C604" s="37" t="s">
        <v>1199</v>
      </c>
      <c r="D604" s="31">
        <v>46021</v>
      </c>
      <c r="E604" s="32" t="s">
        <v>661</v>
      </c>
      <c r="F604" s="37" t="s">
        <v>688</v>
      </c>
      <c r="G604" s="33" t="s">
        <v>689</v>
      </c>
      <c r="H604" s="28"/>
      <c r="I604" s="28"/>
      <c r="J604" s="114"/>
      <c r="K604" s="9">
        <v>14160000</v>
      </c>
      <c r="L604" s="27"/>
      <c r="M604" s="48"/>
      <c r="N604" s="48"/>
      <c r="O604" s="48"/>
      <c r="P604" s="27"/>
      <c r="Q604" s="27"/>
      <c r="R604" s="48"/>
      <c r="S604" s="48"/>
      <c r="T604" s="48"/>
      <c r="U604" s="43">
        <f t="shared" si="152"/>
        <v>0</v>
      </c>
      <c r="V604" s="48"/>
      <c r="W604" s="48"/>
      <c r="X604" s="48"/>
      <c r="Y604" s="43">
        <f t="shared" si="153"/>
        <v>0</v>
      </c>
      <c r="Z604" s="48"/>
      <c r="AA604" s="48"/>
      <c r="AB604" s="9"/>
      <c r="AC604" s="43">
        <f t="shared" si="154"/>
        <v>0</v>
      </c>
      <c r="AD604" s="48"/>
      <c r="AE604" s="48"/>
      <c r="AF604" s="9">
        <v>14160000</v>
      </c>
      <c r="AG604" s="43">
        <f t="shared" si="155"/>
        <v>14160000</v>
      </c>
      <c r="AH604" s="43">
        <f t="shared" si="156"/>
        <v>14160000</v>
      </c>
      <c r="AI604" s="59">
        <f t="shared" si="157"/>
        <v>5.3979871912168296E-3</v>
      </c>
      <c r="AJ604" s="59">
        <f t="shared" si="158"/>
        <v>1.3016813882380895E-3</v>
      </c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</row>
    <row r="605" spans="1:106" customFormat="1" ht="24.95" customHeight="1" outlineLevel="1">
      <c r="A605" s="26">
        <v>81</v>
      </c>
      <c r="B605" s="26"/>
      <c r="C605" s="37" t="s">
        <v>1200</v>
      </c>
      <c r="D605" s="31">
        <v>46021</v>
      </c>
      <c r="E605" s="32" t="s">
        <v>624</v>
      </c>
      <c r="F605" s="37" t="s">
        <v>688</v>
      </c>
      <c r="G605" s="33" t="s">
        <v>689</v>
      </c>
      <c r="H605" s="28"/>
      <c r="I605" s="28"/>
      <c r="J605" s="114"/>
      <c r="K605" s="9">
        <v>14160000</v>
      </c>
      <c r="L605" s="27"/>
      <c r="M605" s="48"/>
      <c r="N605" s="48"/>
      <c r="O605" s="48"/>
      <c r="P605" s="27"/>
      <c r="Q605" s="27"/>
      <c r="R605" s="48"/>
      <c r="S605" s="48"/>
      <c r="T605" s="48"/>
      <c r="U605" s="43">
        <f t="shared" si="152"/>
        <v>0</v>
      </c>
      <c r="V605" s="48"/>
      <c r="W605" s="48"/>
      <c r="X605" s="48"/>
      <c r="Y605" s="43">
        <f t="shared" si="153"/>
        <v>0</v>
      </c>
      <c r="Z605" s="48"/>
      <c r="AA605" s="48"/>
      <c r="AB605" s="9"/>
      <c r="AC605" s="43">
        <f t="shared" si="154"/>
        <v>0</v>
      </c>
      <c r="AD605" s="48"/>
      <c r="AE605" s="48"/>
      <c r="AF605" s="9">
        <v>14160000</v>
      </c>
      <c r="AG605" s="43">
        <f t="shared" si="155"/>
        <v>14160000</v>
      </c>
      <c r="AH605" s="43">
        <f t="shared" si="156"/>
        <v>14160000</v>
      </c>
      <c r="AI605" s="59">
        <f t="shared" si="157"/>
        <v>5.3979871912168296E-3</v>
      </c>
      <c r="AJ605" s="59">
        <f t="shared" si="158"/>
        <v>1.3016813882380895E-3</v>
      </c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</row>
    <row r="606" spans="1:106" customFormat="1" ht="24.95" customHeight="1" outlineLevel="1">
      <c r="A606" s="26">
        <v>82</v>
      </c>
      <c r="B606" s="26"/>
      <c r="C606" s="37" t="s">
        <v>1201</v>
      </c>
      <c r="D606" s="31">
        <v>46021</v>
      </c>
      <c r="E606" s="32" t="s">
        <v>634</v>
      </c>
      <c r="F606" s="37" t="s">
        <v>688</v>
      </c>
      <c r="G606" s="33" t="s">
        <v>689</v>
      </c>
      <c r="H606" s="28"/>
      <c r="I606" s="28"/>
      <c r="J606" s="114"/>
      <c r="K606" s="9">
        <v>28319000</v>
      </c>
      <c r="L606" s="27"/>
      <c r="M606" s="48"/>
      <c r="N606" s="48"/>
      <c r="O606" s="48"/>
      <c r="P606" s="27"/>
      <c r="Q606" s="27"/>
      <c r="R606" s="48"/>
      <c r="S606" s="48"/>
      <c r="T606" s="48"/>
      <c r="U606" s="43">
        <f t="shared" si="152"/>
        <v>0</v>
      </c>
      <c r="V606" s="48"/>
      <c r="W606" s="48"/>
      <c r="X606" s="48"/>
      <c r="Y606" s="43">
        <f t="shared" si="153"/>
        <v>0</v>
      </c>
      <c r="Z606" s="48"/>
      <c r="AA606" s="48"/>
      <c r="AB606" s="9"/>
      <c r="AC606" s="43">
        <f t="shared" si="154"/>
        <v>0</v>
      </c>
      <c r="AD606" s="48"/>
      <c r="AE606" s="48"/>
      <c r="AF606" s="9">
        <v>28319000</v>
      </c>
      <c r="AG606" s="43">
        <f t="shared" si="155"/>
        <v>28319000</v>
      </c>
      <c r="AH606" s="43">
        <f t="shared" si="156"/>
        <v>28319000</v>
      </c>
      <c r="AI606" s="59">
        <f t="shared" si="157"/>
        <v>1.0795593168649E-2</v>
      </c>
      <c r="AJ606" s="59">
        <f t="shared" si="158"/>
        <v>2.6032708498244673E-3</v>
      </c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</row>
    <row r="607" spans="1:106" customFormat="1" ht="24.95" customHeight="1" outlineLevel="1">
      <c r="A607" s="26">
        <v>83</v>
      </c>
      <c r="B607" s="26"/>
      <c r="C607" s="37" t="s">
        <v>1202</v>
      </c>
      <c r="D607" s="31">
        <v>46021</v>
      </c>
      <c r="E607" s="32" t="s">
        <v>594</v>
      </c>
      <c r="F607" s="37" t="s">
        <v>688</v>
      </c>
      <c r="G607" s="33" t="s">
        <v>689</v>
      </c>
      <c r="H607" s="28"/>
      <c r="I607" s="28"/>
      <c r="J607" s="114"/>
      <c r="K607" s="9">
        <v>56638000</v>
      </c>
      <c r="L607" s="27"/>
      <c r="M607" s="48"/>
      <c r="N607" s="48"/>
      <c r="O607" s="48"/>
      <c r="P607" s="27"/>
      <c r="Q607" s="27"/>
      <c r="R607" s="48"/>
      <c r="S607" s="48"/>
      <c r="T607" s="48"/>
      <c r="U607" s="43">
        <f t="shared" si="152"/>
        <v>0</v>
      </c>
      <c r="V607" s="48"/>
      <c r="W607" s="48"/>
      <c r="X607" s="48"/>
      <c r="Y607" s="43">
        <f t="shared" si="153"/>
        <v>0</v>
      </c>
      <c r="Z607" s="48"/>
      <c r="AA607" s="48"/>
      <c r="AB607" s="9"/>
      <c r="AC607" s="43">
        <f t="shared" si="154"/>
        <v>0</v>
      </c>
      <c r="AD607" s="48"/>
      <c r="AE607" s="48"/>
      <c r="AF607" s="9">
        <v>56638000</v>
      </c>
      <c r="AG607" s="43">
        <f t="shared" si="155"/>
        <v>56638000</v>
      </c>
      <c r="AH607" s="43">
        <f t="shared" si="156"/>
        <v>56638000</v>
      </c>
      <c r="AI607" s="59">
        <f t="shared" si="157"/>
        <v>2.1591186337298E-2</v>
      </c>
      <c r="AJ607" s="59">
        <f t="shared" si="158"/>
        <v>5.2065416996489346E-3</v>
      </c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</row>
    <row r="608" spans="1:106" customFormat="1" ht="24.95" customHeight="1" outlineLevel="1">
      <c r="A608" s="26">
        <v>84</v>
      </c>
      <c r="B608" s="26"/>
      <c r="C608" s="37" t="s">
        <v>1203</v>
      </c>
      <c r="D608" s="31">
        <v>46021</v>
      </c>
      <c r="E608" s="32" t="s">
        <v>1187</v>
      </c>
      <c r="F608" s="37" t="s">
        <v>688</v>
      </c>
      <c r="G608" s="33" t="s">
        <v>689</v>
      </c>
      <c r="H608" s="28"/>
      <c r="I608" s="28"/>
      <c r="J608" s="114"/>
      <c r="K608" s="9">
        <v>28319000</v>
      </c>
      <c r="L608" s="27"/>
      <c r="M608" s="48"/>
      <c r="N608" s="48"/>
      <c r="O608" s="48"/>
      <c r="P608" s="27"/>
      <c r="Q608" s="27"/>
      <c r="R608" s="48"/>
      <c r="S608" s="48"/>
      <c r="T608" s="48"/>
      <c r="U608" s="43">
        <f t="shared" si="152"/>
        <v>0</v>
      </c>
      <c r="V608" s="48"/>
      <c r="W608" s="48"/>
      <c r="X608" s="48"/>
      <c r="Y608" s="43">
        <f t="shared" si="153"/>
        <v>0</v>
      </c>
      <c r="Z608" s="48"/>
      <c r="AA608" s="48"/>
      <c r="AB608" s="9"/>
      <c r="AC608" s="43">
        <f t="shared" si="154"/>
        <v>0</v>
      </c>
      <c r="AD608" s="48"/>
      <c r="AE608" s="48"/>
      <c r="AF608" s="9">
        <v>28319000</v>
      </c>
      <c r="AG608" s="43">
        <f t="shared" si="155"/>
        <v>28319000</v>
      </c>
      <c r="AH608" s="43">
        <f t="shared" si="156"/>
        <v>28319000</v>
      </c>
      <c r="AI608" s="59">
        <f t="shared" si="157"/>
        <v>1.0795593168649E-2</v>
      </c>
      <c r="AJ608" s="59">
        <f t="shared" si="158"/>
        <v>2.6032708498244673E-3</v>
      </c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</row>
    <row r="609" spans="1:106" customFormat="1" ht="24.95" customHeight="1" outlineLevel="1">
      <c r="A609" s="26">
        <v>85</v>
      </c>
      <c r="B609" s="26"/>
      <c r="C609" s="37" t="s">
        <v>1204</v>
      </c>
      <c r="D609" s="31">
        <v>45992</v>
      </c>
      <c r="E609" s="32" t="s">
        <v>642</v>
      </c>
      <c r="F609" s="37" t="s">
        <v>688</v>
      </c>
      <c r="G609" s="33" t="s">
        <v>689</v>
      </c>
      <c r="H609" s="28"/>
      <c r="I609" s="28"/>
      <c r="J609" s="114"/>
      <c r="K609" s="9">
        <v>13850000</v>
      </c>
      <c r="L609" s="27"/>
      <c r="M609" s="48"/>
      <c r="N609" s="48"/>
      <c r="O609" s="48"/>
      <c r="P609" s="27"/>
      <c r="Q609" s="27"/>
      <c r="R609" s="48"/>
      <c r="S609" s="48"/>
      <c r="T609" s="48"/>
      <c r="U609" s="43">
        <f t="shared" si="152"/>
        <v>0</v>
      </c>
      <c r="V609" s="48"/>
      <c r="W609" s="48"/>
      <c r="X609" s="48"/>
      <c r="Y609" s="43">
        <f t="shared" si="153"/>
        <v>0</v>
      </c>
      <c r="Z609" s="48"/>
      <c r="AA609" s="48"/>
      <c r="AB609" s="9"/>
      <c r="AC609" s="43">
        <f t="shared" si="154"/>
        <v>0</v>
      </c>
      <c r="AD609" s="48"/>
      <c r="AE609" s="48"/>
      <c r="AF609" s="9">
        <v>13850000</v>
      </c>
      <c r="AG609" s="43">
        <f t="shared" si="155"/>
        <v>13850000</v>
      </c>
      <c r="AH609" s="43">
        <f t="shared" si="156"/>
        <v>13850000</v>
      </c>
      <c r="AI609" s="59">
        <f t="shared" si="157"/>
        <v>5.2798109179627902E-3</v>
      </c>
      <c r="AJ609" s="59">
        <f t="shared" si="158"/>
        <v>1.2731841262074532E-3</v>
      </c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</row>
    <row r="610" spans="1:106" customFormat="1" ht="24.95" customHeight="1" outlineLevel="1">
      <c r="A610" s="26">
        <v>86</v>
      </c>
      <c r="B610" s="26"/>
      <c r="C610" s="37" t="s">
        <v>1205</v>
      </c>
      <c r="D610" s="31">
        <v>46021</v>
      </c>
      <c r="E610" s="32" t="s">
        <v>1206</v>
      </c>
      <c r="F610" s="37" t="s">
        <v>688</v>
      </c>
      <c r="G610" s="33" t="s">
        <v>689</v>
      </c>
      <c r="H610" s="28"/>
      <c r="I610" s="28"/>
      <c r="J610" s="114"/>
      <c r="K610" s="9">
        <v>15028000</v>
      </c>
      <c r="L610" s="27"/>
      <c r="M610" s="48"/>
      <c r="N610" s="48"/>
      <c r="O610" s="48"/>
      <c r="P610" s="27"/>
      <c r="Q610" s="27"/>
      <c r="R610" s="48"/>
      <c r="S610" s="48"/>
      <c r="T610" s="48"/>
      <c r="U610" s="43">
        <f t="shared" si="152"/>
        <v>0</v>
      </c>
      <c r="V610" s="48"/>
      <c r="W610" s="48"/>
      <c r="X610" s="48"/>
      <c r="Y610" s="43">
        <f t="shared" si="153"/>
        <v>0</v>
      </c>
      <c r="Z610" s="48"/>
      <c r="AA610" s="48"/>
      <c r="AB610" s="9"/>
      <c r="AC610" s="43">
        <f t="shared" si="154"/>
        <v>0</v>
      </c>
      <c r="AD610" s="48"/>
      <c r="AE610" s="48"/>
      <c r="AF610" s="9">
        <v>15028000</v>
      </c>
      <c r="AG610" s="43">
        <f t="shared" si="155"/>
        <v>15028000</v>
      </c>
      <c r="AH610" s="43">
        <f t="shared" si="156"/>
        <v>15028000</v>
      </c>
      <c r="AI610" s="59">
        <f t="shared" si="157"/>
        <v>5.7288807563281498E-3</v>
      </c>
      <c r="AJ610" s="59">
        <f t="shared" si="158"/>
        <v>1.3814737219238705E-3</v>
      </c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</row>
    <row r="611" spans="1:106" customFormat="1" ht="24.95" customHeight="1" outlineLevel="1">
      <c r="A611" s="26">
        <v>87</v>
      </c>
      <c r="B611" s="26"/>
      <c r="C611" s="37" t="s">
        <v>1207</v>
      </c>
      <c r="D611" s="31">
        <v>46006</v>
      </c>
      <c r="E611" s="32" t="s">
        <v>648</v>
      </c>
      <c r="F611" s="37" t="s">
        <v>688</v>
      </c>
      <c r="G611" s="33" t="s">
        <v>689</v>
      </c>
      <c r="H611" s="28"/>
      <c r="I611" s="28"/>
      <c r="J611" s="114"/>
      <c r="K611" s="9">
        <v>61167000</v>
      </c>
      <c r="L611" s="27"/>
      <c r="M611" s="48"/>
      <c r="N611" s="48"/>
      <c r="O611" s="48"/>
      <c r="P611" s="27"/>
      <c r="Q611" s="27"/>
      <c r="R611" s="48"/>
      <c r="S611" s="48"/>
      <c r="T611" s="48"/>
      <c r="U611" s="43">
        <f t="shared" si="152"/>
        <v>0</v>
      </c>
      <c r="V611" s="48"/>
      <c r="W611" s="48"/>
      <c r="X611" s="48"/>
      <c r="Y611" s="43">
        <f t="shared" si="153"/>
        <v>0</v>
      </c>
      <c r="Z611" s="48"/>
      <c r="AA611" s="48"/>
      <c r="AB611" s="9"/>
      <c r="AC611" s="43">
        <f t="shared" si="154"/>
        <v>0</v>
      </c>
      <c r="AD611" s="48"/>
      <c r="AE611" s="48"/>
      <c r="AF611" s="9">
        <v>61167000</v>
      </c>
      <c r="AG611" s="43">
        <f t="shared" si="155"/>
        <v>61167000</v>
      </c>
      <c r="AH611" s="43">
        <f t="shared" si="156"/>
        <v>61167000</v>
      </c>
      <c r="AI611" s="59">
        <f t="shared" si="157"/>
        <v>2.3317703568161E-2</v>
      </c>
      <c r="AJ611" s="59">
        <f t="shared" si="158"/>
        <v>5.6228775052513573E-3</v>
      </c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</row>
    <row r="612" spans="1:106" customFormat="1" ht="24.95" customHeight="1" outlineLevel="1">
      <c r="A612" s="26">
        <v>88</v>
      </c>
      <c r="B612" s="26"/>
      <c r="C612" s="37" t="s">
        <v>1208</v>
      </c>
      <c r="D612" s="31">
        <v>46006</v>
      </c>
      <c r="E612" s="32" t="s">
        <v>644</v>
      </c>
      <c r="F612" s="37" t="s">
        <v>688</v>
      </c>
      <c r="G612" s="33" t="s">
        <v>689</v>
      </c>
      <c r="H612" s="28"/>
      <c r="I612" s="28"/>
      <c r="J612" s="114"/>
      <c r="K612" s="9">
        <v>30055000</v>
      </c>
      <c r="L612" s="27"/>
      <c r="M612" s="48"/>
      <c r="N612" s="48"/>
      <c r="O612" s="48"/>
      <c r="P612" s="27"/>
      <c r="Q612" s="27"/>
      <c r="R612" s="48"/>
      <c r="S612" s="48"/>
      <c r="T612" s="48"/>
      <c r="U612" s="43">
        <f t="shared" si="152"/>
        <v>0</v>
      </c>
      <c r="V612" s="48"/>
      <c r="W612" s="48"/>
      <c r="X612" s="48"/>
      <c r="Y612" s="43">
        <f t="shared" si="153"/>
        <v>0</v>
      </c>
      <c r="Z612" s="48"/>
      <c r="AA612" s="48"/>
      <c r="AB612" s="9"/>
      <c r="AC612" s="43">
        <f t="shared" si="154"/>
        <v>0</v>
      </c>
      <c r="AD612" s="48"/>
      <c r="AE612" s="48"/>
      <c r="AF612" s="9">
        <v>30055000</v>
      </c>
      <c r="AG612" s="43">
        <f t="shared" si="155"/>
        <v>30055000</v>
      </c>
      <c r="AH612" s="43">
        <f t="shared" si="156"/>
        <v>30055000</v>
      </c>
      <c r="AI612" s="59">
        <f t="shared" si="157"/>
        <v>1.1457380298871601E-2</v>
      </c>
      <c r="AJ612" s="59">
        <f t="shared" si="158"/>
        <v>2.7628555171960293E-3</v>
      </c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</row>
    <row r="613" spans="1:106" customFormat="1" ht="24.95" customHeight="1" outlineLevel="1">
      <c r="A613" s="26">
        <v>89</v>
      </c>
      <c r="B613" s="26"/>
      <c r="C613" s="37" t="s">
        <v>1209</v>
      </c>
      <c r="D613" s="31">
        <v>46006</v>
      </c>
      <c r="E613" s="32" t="s">
        <v>667</v>
      </c>
      <c r="F613" s="37" t="s">
        <v>688</v>
      </c>
      <c r="G613" s="33" t="s">
        <v>689</v>
      </c>
      <c r="H613" s="28"/>
      <c r="I613" s="28"/>
      <c r="J613" s="114"/>
      <c r="K613" s="9">
        <v>13850000</v>
      </c>
      <c r="L613" s="27"/>
      <c r="M613" s="48"/>
      <c r="N613" s="48"/>
      <c r="O613" s="48"/>
      <c r="P613" s="27"/>
      <c r="Q613" s="27"/>
      <c r="R613" s="48"/>
      <c r="S613" s="48"/>
      <c r="T613" s="48"/>
      <c r="U613" s="43">
        <f t="shared" si="152"/>
        <v>0</v>
      </c>
      <c r="V613" s="48"/>
      <c r="W613" s="48"/>
      <c r="X613" s="48"/>
      <c r="Y613" s="43">
        <f t="shared" si="153"/>
        <v>0</v>
      </c>
      <c r="Z613" s="48"/>
      <c r="AA613" s="48"/>
      <c r="AB613" s="9"/>
      <c r="AC613" s="43">
        <f t="shared" si="154"/>
        <v>0</v>
      </c>
      <c r="AD613" s="48"/>
      <c r="AE613" s="48"/>
      <c r="AF613" s="9">
        <v>13850000</v>
      </c>
      <c r="AG613" s="43">
        <f t="shared" si="155"/>
        <v>13850000</v>
      </c>
      <c r="AH613" s="43">
        <f t="shared" si="156"/>
        <v>13850000</v>
      </c>
      <c r="AI613" s="59">
        <f t="shared" si="157"/>
        <v>5.2798109179627902E-3</v>
      </c>
      <c r="AJ613" s="59">
        <f t="shared" si="158"/>
        <v>1.2731841262074532E-3</v>
      </c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</row>
    <row r="614" spans="1:106" customFormat="1" ht="24.95" customHeight="1" outlineLevel="1">
      <c r="A614" s="26">
        <v>90</v>
      </c>
      <c r="B614" s="26"/>
      <c r="C614" s="37" t="s">
        <v>1210</v>
      </c>
      <c r="D614" s="31">
        <v>46006</v>
      </c>
      <c r="E614" s="32" t="s">
        <v>1183</v>
      </c>
      <c r="F614" s="37" t="s">
        <v>688</v>
      </c>
      <c r="G614" s="33" t="s">
        <v>689</v>
      </c>
      <c r="H614" s="28"/>
      <c r="I614" s="28"/>
      <c r="J614" s="114"/>
      <c r="K614" s="9">
        <v>14160000</v>
      </c>
      <c r="L614" s="27"/>
      <c r="M614" s="48"/>
      <c r="N614" s="48"/>
      <c r="O614" s="48"/>
      <c r="P614" s="27"/>
      <c r="Q614" s="27"/>
      <c r="R614" s="48"/>
      <c r="S614" s="48"/>
      <c r="T614" s="48"/>
      <c r="U614" s="43">
        <f t="shared" si="152"/>
        <v>0</v>
      </c>
      <c r="V614" s="48"/>
      <c r="W614" s="48"/>
      <c r="X614" s="48"/>
      <c r="Y614" s="43">
        <f t="shared" si="153"/>
        <v>0</v>
      </c>
      <c r="Z614" s="48"/>
      <c r="AA614" s="48"/>
      <c r="AB614" s="9"/>
      <c r="AC614" s="43">
        <f t="shared" si="154"/>
        <v>0</v>
      </c>
      <c r="AD614" s="48"/>
      <c r="AE614" s="48"/>
      <c r="AF614" s="9">
        <v>14160000</v>
      </c>
      <c r="AG614" s="43">
        <f t="shared" si="155"/>
        <v>14160000</v>
      </c>
      <c r="AH614" s="43">
        <f t="shared" si="156"/>
        <v>14160000</v>
      </c>
      <c r="AI614" s="59">
        <f t="shared" si="157"/>
        <v>5.3979871912168296E-3</v>
      </c>
      <c r="AJ614" s="59">
        <f t="shared" si="158"/>
        <v>1.3016813882380895E-3</v>
      </c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</row>
    <row r="615" spans="1:106" customFormat="1" ht="24.95" customHeight="1" outlineLevel="1">
      <c r="A615" s="26">
        <v>91</v>
      </c>
      <c r="B615" s="26"/>
      <c r="C615" s="37" t="s">
        <v>1211</v>
      </c>
      <c r="D615" s="31">
        <v>46006</v>
      </c>
      <c r="E615" s="32" t="s">
        <v>640</v>
      </c>
      <c r="F615" s="37" t="s">
        <v>688</v>
      </c>
      <c r="G615" s="33" t="s">
        <v>689</v>
      </c>
      <c r="H615" s="28"/>
      <c r="I615" s="28"/>
      <c r="J615" s="114"/>
      <c r="K615" s="9">
        <v>15424000</v>
      </c>
      <c r="L615" s="27"/>
      <c r="M615" s="48"/>
      <c r="N615" s="48"/>
      <c r="O615" s="48"/>
      <c r="P615" s="27"/>
      <c r="Q615" s="27"/>
      <c r="R615" s="48"/>
      <c r="S615" s="48"/>
      <c r="T615" s="48"/>
      <c r="U615" s="43">
        <f t="shared" si="152"/>
        <v>0</v>
      </c>
      <c r="V615" s="48"/>
      <c r="W615" s="48"/>
      <c r="X615" s="48"/>
      <c r="Y615" s="43">
        <f t="shared" si="153"/>
        <v>0</v>
      </c>
      <c r="Z615" s="48"/>
      <c r="AA615" s="48"/>
      <c r="AB615" s="9"/>
      <c r="AC615" s="43">
        <f t="shared" si="154"/>
        <v>0</v>
      </c>
      <c r="AD615" s="48"/>
      <c r="AE615" s="48"/>
      <c r="AF615" s="9">
        <v>15424000</v>
      </c>
      <c r="AG615" s="43">
        <f t="shared" si="155"/>
        <v>15424000</v>
      </c>
      <c r="AH615" s="43">
        <f t="shared" si="156"/>
        <v>15424000</v>
      </c>
      <c r="AI615" s="59">
        <f t="shared" si="157"/>
        <v>5.8798414150655698E-3</v>
      </c>
      <c r="AJ615" s="59">
        <f t="shared" si="158"/>
        <v>1.4178766760017155E-3</v>
      </c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</row>
    <row r="616" spans="1:106" customFormat="1" ht="24.95" customHeight="1" outlineLevel="1">
      <c r="A616" s="26">
        <v>92</v>
      </c>
      <c r="B616" s="26"/>
      <c r="C616" s="37" t="s">
        <v>1212</v>
      </c>
      <c r="D616" s="31">
        <v>46006</v>
      </c>
      <c r="E616" s="32" t="s">
        <v>676</v>
      </c>
      <c r="F616" s="37" t="s">
        <v>688</v>
      </c>
      <c r="G616" s="33" t="s">
        <v>689</v>
      </c>
      <c r="H616" s="28"/>
      <c r="I616" s="28"/>
      <c r="J616" s="114"/>
      <c r="K616" s="9">
        <v>13850000</v>
      </c>
      <c r="L616" s="27"/>
      <c r="M616" s="48"/>
      <c r="N616" s="48"/>
      <c r="O616" s="48"/>
      <c r="P616" s="27"/>
      <c r="Q616" s="27"/>
      <c r="R616" s="48"/>
      <c r="S616" s="48"/>
      <c r="T616" s="48"/>
      <c r="U616" s="43">
        <f t="shared" si="152"/>
        <v>0</v>
      </c>
      <c r="V616" s="48"/>
      <c r="W616" s="48"/>
      <c r="X616" s="48"/>
      <c r="Y616" s="43">
        <f t="shared" si="153"/>
        <v>0</v>
      </c>
      <c r="Z616" s="48"/>
      <c r="AA616" s="48"/>
      <c r="AB616" s="9"/>
      <c r="AC616" s="43">
        <f t="shared" si="154"/>
        <v>0</v>
      </c>
      <c r="AD616" s="48"/>
      <c r="AE616" s="48"/>
      <c r="AF616" s="9">
        <v>13850000</v>
      </c>
      <c r="AG616" s="43">
        <f t="shared" si="155"/>
        <v>13850000</v>
      </c>
      <c r="AH616" s="43">
        <f t="shared" si="156"/>
        <v>13850000</v>
      </c>
      <c r="AI616" s="59">
        <f t="shared" si="157"/>
        <v>5.2798109179627902E-3</v>
      </c>
      <c r="AJ616" s="59">
        <f t="shared" si="158"/>
        <v>1.2731841262074532E-3</v>
      </c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</row>
    <row r="617" spans="1:106" customFormat="1" ht="24.95" customHeight="1" outlineLevel="1">
      <c r="A617" s="26">
        <v>93</v>
      </c>
      <c r="B617" s="26"/>
      <c r="C617" s="37" t="s">
        <v>1213</v>
      </c>
      <c r="D617" s="31">
        <v>46006</v>
      </c>
      <c r="E617" s="32" t="s">
        <v>678</v>
      </c>
      <c r="F617" s="37" t="s">
        <v>688</v>
      </c>
      <c r="G617" s="33" t="s">
        <v>689</v>
      </c>
      <c r="H617" s="28"/>
      <c r="I617" s="28"/>
      <c r="J617" s="114"/>
      <c r="K617" s="9">
        <v>13609000</v>
      </c>
      <c r="L617" s="27"/>
      <c r="M617" s="48"/>
      <c r="N617" s="48"/>
      <c r="O617" s="48"/>
      <c r="P617" s="27"/>
      <c r="Q617" s="27"/>
      <c r="R617" s="48"/>
      <c r="S617" s="48"/>
      <c r="T617" s="48"/>
      <c r="U617" s="43">
        <f t="shared" si="152"/>
        <v>0</v>
      </c>
      <c r="V617" s="48"/>
      <c r="W617" s="48"/>
      <c r="X617" s="48"/>
      <c r="Y617" s="43">
        <f t="shared" si="153"/>
        <v>0</v>
      </c>
      <c r="Z617" s="48"/>
      <c r="AA617" s="48"/>
      <c r="AB617" s="9"/>
      <c r="AC617" s="43">
        <f t="shared" si="154"/>
        <v>0</v>
      </c>
      <c r="AD617" s="48"/>
      <c r="AE617" s="48"/>
      <c r="AF617" s="9">
        <v>13609000</v>
      </c>
      <c r="AG617" s="43">
        <f t="shared" si="155"/>
        <v>13609000</v>
      </c>
      <c r="AH617" s="43">
        <f t="shared" si="156"/>
        <v>13609000</v>
      </c>
      <c r="AI617" s="59">
        <f t="shared" si="157"/>
        <v>5.1879383958523904E-3</v>
      </c>
      <c r="AJ617" s="59">
        <f t="shared" si="158"/>
        <v>1.2510298031449265E-3</v>
      </c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</row>
    <row r="618" spans="1:106" customFormat="1" ht="24.95" customHeight="1" outlineLevel="1">
      <c r="A618" s="26">
        <v>94</v>
      </c>
      <c r="B618" s="26"/>
      <c r="C618" s="37" t="s">
        <v>1214</v>
      </c>
      <c r="D618" s="31">
        <v>46006</v>
      </c>
      <c r="E618" s="32" t="s">
        <v>1215</v>
      </c>
      <c r="F618" s="37" t="s">
        <v>688</v>
      </c>
      <c r="G618" s="33" t="s">
        <v>689</v>
      </c>
      <c r="H618" s="28"/>
      <c r="I618" s="28"/>
      <c r="J618" s="114"/>
      <c r="K618" s="9">
        <v>13850000</v>
      </c>
      <c r="L618" s="27"/>
      <c r="M618" s="48"/>
      <c r="N618" s="48"/>
      <c r="O618" s="48"/>
      <c r="P618" s="27"/>
      <c r="Q618" s="27"/>
      <c r="R618" s="48"/>
      <c r="S618" s="48"/>
      <c r="T618" s="48"/>
      <c r="U618" s="43">
        <f t="shared" si="152"/>
        <v>0</v>
      </c>
      <c r="V618" s="48"/>
      <c r="W618" s="48"/>
      <c r="X618" s="48"/>
      <c r="Y618" s="43">
        <f t="shared" si="153"/>
        <v>0</v>
      </c>
      <c r="Z618" s="48"/>
      <c r="AA618" s="48"/>
      <c r="AB618" s="9"/>
      <c r="AC618" s="43">
        <f t="shared" si="154"/>
        <v>0</v>
      </c>
      <c r="AD618" s="48"/>
      <c r="AE618" s="48"/>
      <c r="AF618" s="9">
        <v>13850000</v>
      </c>
      <c r="AG618" s="43">
        <f t="shared" si="155"/>
        <v>13850000</v>
      </c>
      <c r="AH618" s="43">
        <f t="shared" si="156"/>
        <v>13850000</v>
      </c>
      <c r="AI618" s="59">
        <f t="shared" si="157"/>
        <v>5.2798109179627902E-3</v>
      </c>
      <c r="AJ618" s="59">
        <f t="shared" si="158"/>
        <v>1.2731841262074532E-3</v>
      </c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</row>
    <row r="619" spans="1:106" customFormat="1" ht="24.95" customHeight="1" outlineLevel="1">
      <c r="A619" s="26">
        <v>95</v>
      </c>
      <c r="B619" s="26"/>
      <c r="C619" s="37" t="s">
        <v>1216</v>
      </c>
      <c r="D619" s="31">
        <v>46006</v>
      </c>
      <c r="E619" s="32" t="s">
        <v>672</v>
      </c>
      <c r="F619" s="37" t="s">
        <v>688</v>
      </c>
      <c r="G619" s="33" t="s">
        <v>689</v>
      </c>
      <c r="H619" s="28"/>
      <c r="I619" s="28"/>
      <c r="J619" s="115"/>
      <c r="K619" s="9">
        <v>28319000</v>
      </c>
      <c r="L619" s="27"/>
      <c r="M619" s="48"/>
      <c r="N619" s="48"/>
      <c r="O619" s="48"/>
      <c r="P619" s="27"/>
      <c r="Q619" s="27"/>
      <c r="R619" s="48"/>
      <c r="S619" s="48"/>
      <c r="T619" s="48"/>
      <c r="U619" s="43">
        <f t="shared" si="152"/>
        <v>0</v>
      </c>
      <c r="V619" s="48"/>
      <c r="W619" s="48"/>
      <c r="X619" s="48"/>
      <c r="Y619" s="43">
        <f t="shared" si="153"/>
        <v>0</v>
      </c>
      <c r="Z619" s="48"/>
      <c r="AA619" s="48"/>
      <c r="AB619" s="9"/>
      <c r="AC619" s="43">
        <f t="shared" si="154"/>
        <v>0</v>
      </c>
      <c r="AD619" s="48"/>
      <c r="AE619" s="48"/>
      <c r="AF619" s="9">
        <v>28319000</v>
      </c>
      <c r="AG619" s="43">
        <f t="shared" si="155"/>
        <v>28319000</v>
      </c>
      <c r="AH619" s="43">
        <f t="shared" si="156"/>
        <v>28319000</v>
      </c>
      <c r="AI619" s="59">
        <f t="shared" si="157"/>
        <v>1.0795593168649E-2</v>
      </c>
      <c r="AJ619" s="59">
        <f t="shared" si="158"/>
        <v>2.6032708498244673E-3</v>
      </c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</row>
    <row r="620" spans="1:106" s="19" customFormat="1" ht="24.95" customHeight="1">
      <c r="A620" s="117" t="s">
        <v>79</v>
      </c>
      <c r="B620" s="117"/>
      <c r="C620" s="117"/>
      <c r="D620" s="117"/>
      <c r="E620" s="117"/>
      <c r="F620" s="117"/>
      <c r="G620" s="117"/>
      <c r="H620" s="117"/>
      <c r="I620" s="117"/>
      <c r="J620" s="49">
        <f>J524</f>
        <v>2623200000</v>
      </c>
      <c r="K620" s="49">
        <f>SUM(K525:K619)</f>
        <v>2623200000</v>
      </c>
      <c r="L620" s="29"/>
      <c r="M620" s="49">
        <f>SUM(M553:M553)</f>
        <v>0</v>
      </c>
      <c r="N620" s="49">
        <f>SUM(N553:N553)</f>
        <v>0</v>
      </c>
      <c r="O620" s="49">
        <f>SUM(O553:O553)</f>
        <v>0</v>
      </c>
      <c r="P620" s="50"/>
      <c r="Q620" s="56"/>
      <c r="R620" s="49">
        <f>SUM(R553:R553)</f>
        <v>0</v>
      </c>
      <c r="S620" s="49">
        <f>SUM(S553:S553)</f>
        <v>0</v>
      </c>
      <c r="T620" s="49">
        <f>SUM(T553:T553)</f>
        <v>0</v>
      </c>
      <c r="U620" s="49">
        <f>SUM(U525:U553)</f>
        <v>0</v>
      </c>
      <c r="V620" s="49">
        <f>SUM(V525:V553)</f>
        <v>41439000</v>
      </c>
      <c r="W620" s="49">
        <f>SUM(W525:W553)</f>
        <v>262017000</v>
      </c>
      <c r="X620" s="49">
        <f>SUM(X525:X553)</f>
        <v>615409000</v>
      </c>
      <c r="Y620" s="49">
        <f>SUM(Y525:Y553)</f>
        <v>918865000</v>
      </c>
      <c r="Z620" s="49">
        <f>SUM(Z525:Z577)</f>
        <v>510558000</v>
      </c>
      <c r="AA620" s="49">
        <f>SUM(AA525:AA577)</f>
        <v>40242000</v>
      </c>
      <c r="AB620" s="49">
        <f>SUM(AB525:AB577)</f>
        <v>81681000</v>
      </c>
      <c r="AC620" s="49">
        <f>SUM(AC525:AC577)</f>
        <v>632481000</v>
      </c>
      <c r="AD620" s="49">
        <f>SUM(AD525:AD619)</f>
        <v>80463000</v>
      </c>
      <c r="AE620" s="49">
        <f t="shared" ref="AE620:AF620" si="159">SUM(AE525:AE619)</f>
        <v>69843000</v>
      </c>
      <c r="AF620" s="49">
        <f t="shared" si="159"/>
        <v>921548000</v>
      </c>
      <c r="AG620" s="49">
        <f>SUM(AG525:AG619)</f>
        <v>1071854000</v>
      </c>
      <c r="AH620" s="49">
        <f>SUM(AH525:AH619)</f>
        <v>2623200000</v>
      </c>
      <c r="AI620" s="61">
        <f>IF(ISERROR(AH620/J620),0,AH620/J620)</f>
        <v>1</v>
      </c>
      <c r="AJ620" s="61">
        <f>IF(ISERROR(AH620/$AH$625),0,AH620/$AH$625)</f>
        <v>0.24114199277020879</v>
      </c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</row>
    <row r="621" spans="1:106" ht="24.95" customHeight="1">
      <c r="A621" s="118" t="s">
        <v>80</v>
      </c>
      <c r="B621" s="118"/>
      <c r="C621" s="118"/>
      <c r="D621" s="118"/>
      <c r="E621" s="118"/>
      <c r="F621" s="23"/>
      <c r="G621" s="24"/>
      <c r="H621" s="25"/>
      <c r="I621" s="25"/>
      <c r="J621" s="110">
        <v>749232000</v>
      </c>
      <c r="K621" s="43"/>
      <c r="L621" s="44"/>
      <c r="M621" s="45"/>
      <c r="N621" s="45"/>
      <c r="O621" s="45"/>
      <c r="P621" s="24"/>
      <c r="Q621" s="55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  <c r="AI621" s="57"/>
      <c r="AJ621" s="58"/>
    </row>
    <row r="622" spans="1:106" ht="24.95" customHeight="1" outlineLevel="1">
      <c r="A622" s="26">
        <v>1</v>
      </c>
      <c r="B622" s="26"/>
      <c r="C622" s="35" t="s">
        <v>1217</v>
      </c>
      <c r="D622" s="36">
        <v>45716</v>
      </c>
      <c r="E622" s="32" t="s">
        <v>1218</v>
      </c>
      <c r="F622" s="32" t="s">
        <v>1219</v>
      </c>
      <c r="G622" s="32"/>
      <c r="H622" s="38"/>
      <c r="I622" s="40"/>
      <c r="J622" s="110"/>
      <c r="K622" s="64">
        <v>605000000</v>
      </c>
      <c r="L622" s="42"/>
      <c r="M622" s="52"/>
      <c r="N622" s="65"/>
      <c r="O622" s="52"/>
      <c r="P622" s="66"/>
      <c r="Q622" s="66"/>
      <c r="R622" s="48">
        <v>423500000</v>
      </c>
      <c r="S622" s="48"/>
      <c r="T622" s="48"/>
      <c r="U622" s="43">
        <f>SUM(R622:T622)</f>
        <v>423500000</v>
      </c>
      <c r="V622" s="48"/>
      <c r="W622" s="48"/>
      <c r="X622" s="48"/>
      <c r="Y622" s="43">
        <f>SUM(V622:X622)</f>
        <v>0</v>
      </c>
      <c r="Z622" s="48"/>
      <c r="AA622" s="48"/>
      <c r="AB622" s="48"/>
      <c r="AC622" s="43">
        <f>SUM(Z622:AB622)</f>
        <v>0</v>
      </c>
      <c r="AD622" s="48"/>
      <c r="AE622" s="48">
        <v>0</v>
      </c>
      <c r="AF622" s="48">
        <v>181500000</v>
      </c>
      <c r="AG622" s="43">
        <f>SUM(AD622:AF622)</f>
        <v>181500000</v>
      </c>
      <c r="AH622" s="43">
        <f>SUM(U622,Y622,AC622,AG622)</f>
        <v>605000000</v>
      </c>
      <c r="AI622" s="59">
        <f>IF(ISERROR(AH622/J621),0,AH622/J621)</f>
        <v>0.80749354005167995</v>
      </c>
      <c r="AJ622" s="59">
        <f>IF(ISERROR(AH622/$AH$625),"-",AH622/$AH$625)</f>
        <v>5.5615624285596334E-2</v>
      </c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</row>
    <row r="623" spans="1:106" ht="24.95" customHeight="1" outlineLevel="1">
      <c r="A623" s="26">
        <v>2</v>
      </c>
      <c r="B623" s="26"/>
      <c r="C623" s="35"/>
      <c r="D623" s="36"/>
      <c r="E623" s="32"/>
      <c r="F623" s="32"/>
      <c r="G623" s="62"/>
      <c r="H623" s="38"/>
      <c r="I623" s="40"/>
      <c r="J623" s="110"/>
      <c r="K623" s="64">
        <v>144232000</v>
      </c>
      <c r="L623" s="42" t="s">
        <v>55</v>
      </c>
      <c r="M623" s="52"/>
      <c r="N623" s="65"/>
      <c r="O623" s="52"/>
      <c r="P623" s="66"/>
      <c r="Q623" s="66"/>
      <c r="R623" s="48"/>
      <c r="S623" s="48"/>
      <c r="T623" s="48"/>
      <c r="U623" s="43">
        <f>SUM(R623:T623)</f>
        <v>0</v>
      </c>
      <c r="V623" s="48"/>
      <c r="W623" s="48"/>
      <c r="X623" s="48"/>
      <c r="Y623" s="43">
        <f>SUM(V623:X623)</f>
        <v>0</v>
      </c>
      <c r="Z623" s="48"/>
      <c r="AA623" s="48"/>
      <c r="AB623" s="48"/>
      <c r="AC623" s="43">
        <f>SUM(Z623:AB623)</f>
        <v>0</v>
      </c>
      <c r="AD623" s="48"/>
      <c r="AE623" s="48">
        <v>0</v>
      </c>
      <c r="AF623" s="48">
        <v>141676045</v>
      </c>
      <c r="AG623" s="43">
        <f>SUM(AD623:AF623)</f>
        <v>141676045</v>
      </c>
      <c r="AH623" s="43">
        <f>SUM(U623,Y623,AC623,AG623)</f>
        <v>141676045</v>
      </c>
      <c r="AI623" s="59">
        <f>IF(ISERROR(AH623/J622),0,AH623/J622)</f>
        <v>0</v>
      </c>
      <c r="AJ623" s="59">
        <f>IF(ISERROR(AH623/$AH$625),"-",AH623/$AH$625)</f>
        <v>1.3023804444610312E-2</v>
      </c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</row>
    <row r="624" spans="1:106" s="19" customFormat="1" ht="24.95" customHeight="1">
      <c r="A624" s="117" t="s">
        <v>85</v>
      </c>
      <c r="B624" s="117"/>
      <c r="C624" s="117"/>
      <c r="D624" s="117"/>
      <c r="E624" s="117"/>
      <c r="F624" s="117"/>
      <c r="G624" s="117"/>
      <c r="H624" s="117"/>
      <c r="I624" s="117"/>
      <c r="J624" s="49">
        <f>J621</f>
        <v>749232000</v>
      </c>
      <c r="K624" s="49">
        <f>SUM(K622:K623)</f>
        <v>749232000</v>
      </c>
      <c r="L624" s="29"/>
      <c r="M624" s="49">
        <f>SUM(M622:M622)</f>
        <v>0</v>
      </c>
      <c r="N624" s="49">
        <f>SUM(N622:N622)</f>
        <v>0</v>
      </c>
      <c r="O624" s="49">
        <f>SUM(O622:O622)</f>
        <v>0</v>
      </c>
      <c r="P624" s="50"/>
      <c r="Q624" s="56"/>
      <c r="R624" s="49">
        <f t="shared" ref="R624:AE624" si="160">SUM(R622:R622)</f>
        <v>423500000</v>
      </c>
      <c r="S624" s="49">
        <f t="shared" si="160"/>
        <v>0</v>
      </c>
      <c r="T624" s="49">
        <f t="shared" si="160"/>
        <v>0</v>
      </c>
      <c r="U624" s="49">
        <f t="shared" si="160"/>
        <v>423500000</v>
      </c>
      <c r="V624" s="49">
        <f t="shared" si="160"/>
        <v>0</v>
      </c>
      <c r="W624" s="49">
        <f t="shared" si="160"/>
        <v>0</v>
      </c>
      <c r="X624" s="49">
        <f t="shared" si="160"/>
        <v>0</v>
      </c>
      <c r="Y624" s="49">
        <f t="shared" si="160"/>
        <v>0</v>
      </c>
      <c r="Z624" s="49">
        <f t="shared" si="160"/>
        <v>0</v>
      </c>
      <c r="AA624" s="49">
        <f t="shared" si="160"/>
        <v>0</v>
      </c>
      <c r="AB624" s="49">
        <f t="shared" si="160"/>
        <v>0</v>
      </c>
      <c r="AC624" s="49">
        <f t="shared" si="160"/>
        <v>0</v>
      </c>
      <c r="AD624" s="49">
        <f>SUM(AD622:AD623)</f>
        <v>0</v>
      </c>
      <c r="AE624" s="49">
        <f t="shared" ref="AE624:AF624" si="161">SUM(AE622:AE623)</f>
        <v>0</v>
      </c>
      <c r="AF624" s="49">
        <f t="shared" si="161"/>
        <v>323176045</v>
      </c>
      <c r="AG624" s="49">
        <f>SUM(AG622:AG623)</f>
        <v>323176045</v>
      </c>
      <c r="AH624" s="49">
        <f>SUM(AH622:AH623)</f>
        <v>746676045</v>
      </c>
      <c r="AI624" s="61">
        <f>IF(ISERROR(AH624/J624),0,AH624/J624)</f>
        <v>0.99658856669229301</v>
      </c>
      <c r="AJ624" s="61">
        <f>IF(ISERROR(AH624/$AH$625),0,AH624/$AH$625)</f>
        <v>6.8639428730206647E-2</v>
      </c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</row>
    <row r="625" spans="1:106" s="20" customFormat="1" ht="44.25" customHeight="1">
      <c r="A625" s="119" t="str">
        <f>"TOTAL ASIG."&amp;" "&amp;$A$5</f>
        <v>TOTAL ASIG. 24-03-340 "Programa de Apoyo Integral al Adulto Mayor Chile Solidario"</v>
      </c>
      <c r="B625" s="119"/>
      <c r="C625" s="119"/>
      <c r="D625" s="119"/>
      <c r="E625" s="119"/>
      <c r="F625" s="119"/>
      <c r="G625" s="119"/>
      <c r="H625" s="119"/>
      <c r="I625" s="119"/>
      <c r="J625" s="13">
        <f t="shared" ref="J625:AH625" si="162">SUM(J18,J27,J43,J72,J119,J187,J249,J307,J372,J426,J440,J446,J472,J479,J523,J620,J624)</f>
        <v>10880794000</v>
      </c>
      <c r="K625" s="13">
        <f t="shared" si="162"/>
        <v>10880794000</v>
      </c>
      <c r="L625" s="13">
        <f t="shared" si="162"/>
        <v>0</v>
      </c>
      <c r="M625" s="13">
        <f t="shared" si="162"/>
        <v>0</v>
      </c>
      <c r="N625" s="13">
        <f t="shared" si="162"/>
        <v>0</v>
      </c>
      <c r="O625" s="13">
        <f t="shared" si="162"/>
        <v>0</v>
      </c>
      <c r="P625" s="13">
        <f t="shared" si="162"/>
        <v>0</v>
      </c>
      <c r="Q625" s="13">
        <f t="shared" si="162"/>
        <v>0</v>
      </c>
      <c r="R625" s="13">
        <f t="shared" si="162"/>
        <v>423500000</v>
      </c>
      <c r="S625" s="13">
        <f t="shared" si="162"/>
        <v>0</v>
      </c>
      <c r="T625" s="13">
        <f t="shared" si="162"/>
        <v>0</v>
      </c>
      <c r="U625" s="13">
        <f t="shared" si="162"/>
        <v>423500000</v>
      </c>
      <c r="V625" s="13">
        <f t="shared" si="162"/>
        <v>361446000</v>
      </c>
      <c r="W625" s="13">
        <f t="shared" si="162"/>
        <v>262017000</v>
      </c>
      <c r="X625" s="13">
        <f t="shared" si="162"/>
        <v>720240000</v>
      </c>
      <c r="Y625" s="13">
        <f t="shared" si="162"/>
        <v>1343703000</v>
      </c>
      <c r="Z625" s="13">
        <f t="shared" si="162"/>
        <v>1155507000</v>
      </c>
      <c r="AA625" s="13">
        <f t="shared" si="162"/>
        <v>210031000</v>
      </c>
      <c r="AB625" s="13">
        <f t="shared" si="162"/>
        <v>81681000</v>
      </c>
      <c r="AC625" s="13">
        <f t="shared" si="162"/>
        <v>1447219000</v>
      </c>
      <c r="AD625" s="13">
        <f t="shared" si="162"/>
        <v>615863000</v>
      </c>
      <c r="AE625" s="13">
        <f t="shared" si="162"/>
        <v>314952000</v>
      </c>
      <c r="AF625" s="13">
        <f t="shared" si="162"/>
        <v>6733001045</v>
      </c>
      <c r="AG625" s="13">
        <f t="shared" si="162"/>
        <v>7663816045</v>
      </c>
      <c r="AH625" s="13">
        <f t="shared" si="162"/>
        <v>10878238045</v>
      </c>
      <c r="AI625" s="67">
        <f>IF(ISERROR(AH625/J625),0,AH625/J625)</f>
        <v>0.99976509480833842</v>
      </c>
      <c r="AJ625" s="67">
        <f>IF(ISERROR(AH625/$AH$625),0,AH625/$AH$625)</f>
        <v>1</v>
      </c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</row>
    <row r="626" spans="1:106">
      <c r="J626" s="14"/>
      <c r="R626" s="14"/>
      <c r="S626" s="14"/>
      <c r="T626" s="14"/>
      <c r="V626" s="14"/>
      <c r="W626" s="14"/>
      <c r="X626" s="14"/>
      <c r="Z626" s="14"/>
      <c r="AA626" s="14"/>
      <c r="AB626" s="14"/>
      <c r="AD626" s="14"/>
      <c r="AE626" s="14"/>
      <c r="AF626" s="14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</row>
    <row r="627" spans="1:106">
      <c r="J627" s="14"/>
      <c r="R627" s="14"/>
      <c r="S627" s="14"/>
      <c r="T627" s="14"/>
      <c r="V627" s="14"/>
      <c r="W627" s="14"/>
      <c r="X627" s="14"/>
      <c r="Z627" s="14"/>
      <c r="AA627" s="14"/>
      <c r="AB627" s="14"/>
      <c r="AD627" s="14"/>
      <c r="AE627" s="14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</row>
    <row r="628" spans="1:106">
      <c r="J628" s="14"/>
      <c r="R628" s="14"/>
      <c r="S628" s="14"/>
      <c r="T628" s="14"/>
      <c r="V628" s="14"/>
      <c r="W628" s="14"/>
      <c r="X628" s="14"/>
      <c r="Z628" s="14"/>
      <c r="AA628" s="14"/>
      <c r="AB628" s="14"/>
      <c r="AD628" s="14"/>
      <c r="AE628" s="14"/>
    </row>
    <row r="629" spans="1:106">
      <c r="J629" s="14"/>
      <c r="R629" s="14"/>
      <c r="S629" s="14"/>
      <c r="T629" s="14"/>
      <c r="V629" s="14"/>
      <c r="W629" s="14"/>
      <c r="X629" s="14"/>
      <c r="Z629" s="14"/>
      <c r="AA629" s="14"/>
      <c r="AB629" s="14"/>
      <c r="AD629" s="14"/>
      <c r="AE629" s="14"/>
      <c r="AF629" s="14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</row>
    <row r="630" spans="1:106">
      <c r="J630" s="14"/>
      <c r="R630" s="14"/>
      <c r="S630" s="14"/>
      <c r="T630" s="14"/>
      <c r="V630" s="14"/>
      <c r="W630" s="14"/>
      <c r="X630" s="14"/>
      <c r="Z630" s="14"/>
      <c r="AA630" s="14"/>
      <c r="AB630" s="14"/>
      <c r="AD630" s="14"/>
      <c r="AE630" s="14"/>
      <c r="AF630" s="14"/>
    </row>
    <row r="631" spans="1:106">
      <c r="R631" s="14"/>
      <c r="S631" s="14"/>
      <c r="T631" s="14"/>
      <c r="V631" s="14"/>
      <c r="W631" s="14"/>
      <c r="X631" s="14"/>
      <c r="Z631" s="14"/>
      <c r="AA631" s="14"/>
      <c r="AB631" s="14"/>
      <c r="AD631" s="14"/>
      <c r="AE631" s="14"/>
      <c r="AF631" s="14"/>
    </row>
    <row r="632" spans="1:106">
      <c r="J632" s="14"/>
      <c r="R632" s="14"/>
      <c r="S632" s="14"/>
      <c r="T632" s="14"/>
      <c r="V632" s="14"/>
      <c r="W632" s="14"/>
      <c r="X632" s="14"/>
      <c r="Z632" s="14"/>
      <c r="AA632" s="14"/>
      <c r="AB632" s="14"/>
      <c r="AD632" s="14"/>
      <c r="AE632" s="14"/>
      <c r="AF632" s="14"/>
    </row>
    <row r="633" spans="1:106">
      <c r="J633" s="14"/>
      <c r="R633" s="14"/>
      <c r="S633" s="14"/>
      <c r="T633" s="14"/>
      <c r="V633" s="14"/>
      <c r="W633" s="14"/>
      <c r="X633" s="14"/>
      <c r="Z633" s="14"/>
      <c r="AA633" s="14"/>
      <c r="AB633" s="14"/>
      <c r="AD633" s="14"/>
      <c r="AE633" s="14"/>
      <c r="AF633" s="14"/>
    </row>
    <row r="634" spans="1:106" s="3" customFormat="1">
      <c r="A634" s="5"/>
      <c r="B634" s="2"/>
      <c r="C634" s="2"/>
      <c r="D634" s="2"/>
      <c r="E634" s="5"/>
      <c r="F634" s="5"/>
      <c r="G634" s="2"/>
      <c r="H634" s="2"/>
      <c r="I634" s="2"/>
      <c r="J634" s="14"/>
      <c r="K634" s="14"/>
      <c r="L634" s="5"/>
      <c r="M634" s="2"/>
      <c r="N634" s="2"/>
      <c r="O634" s="2"/>
      <c r="P634" s="2"/>
      <c r="Q634" s="21"/>
      <c r="R634" s="14"/>
      <c r="S634" s="14"/>
      <c r="T634" s="14"/>
      <c r="V634" s="14"/>
      <c r="W634" s="14"/>
      <c r="X634" s="14"/>
      <c r="Z634" s="14"/>
      <c r="AA634" s="14"/>
      <c r="AB634" s="14"/>
      <c r="AD634" s="14"/>
      <c r="AE634" s="14"/>
      <c r="AF634" s="14"/>
      <c r="AI634" s="22"/>
      <c r="AJ634" s="22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</row>
    <row r="635" spans="1:106" s="3" customFormat="1">
      <c r="A635" s="5"/>
      <c r="B635" s="2"/>
      <c r="C635" s="2"/>
      <c r="D635" s="2"/>
      <c r="E635" s="5"/>
      <c r="F635" s="5"/>
      <c r="G635" s="2"/>
      <c r="H635" s="2"/>
      <c r="I635" s="2"/>
      <c r="J635" s="14"/>
      <c r="K635" s="14"/>
      <c r="L635" s="5"/>
      <c r="M635" s="2"/>
      <c r="N635" s="2"/>
      <c r="O635" s="2"/>
      <c r="P635" s="2"/>
      <c r="Q635" s="21"/>
      <c r="R635" s="14"/>
      <c r="S635" s="14"/>
      <c r="T635" s="14"/>
      <c r="V635" s="14"/>
      <c r="W635" s="14"/>
      <c r="X635" s="14"/>
      <c r="Z635" s="14"/>
      <c r="AA635" s="14"/>
      <c r="AB635" s="14"/>
      <c r="AD635" s="14"/>
      <c r="AE635" s="14"/>
      <c r="AF635" s="14"/>
      <c r="AI635" s="22"/>
      <c r="AJ635" s="22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</row>
    <row r="636" spans="1:106" s="3" customFormat="1">
      <c r="A636" s="5"/>
      <c r="B636" s="2"/>
      <c r="C636" s="2"/>
      <c r="D636" s="2"/>
      <c r="E636" s="5"/>
      <c r="F636" s="5"/>
      <c r="G636" s="2"/>
      <c r="H636" s="2"/>
      <c r="I636" s="2"/>
      <c r="J636" s="14"/>
      <c r="K636" s="14"/>
      <c r="L636" s="5"/>
      <c r="M636" s="2"/>
      <c r="N636" s="2"/>
      <c r="O636" s="2"/>
      <c r="P636" s="2"/>
      <c r="Q636" s="21"/>
      <c r="R636" s="14"/>
      <c r="S636" s="14"/>
      <c r="T636" s="14"/>
      <c r="V636" s="14"/>
      <c r="W636" s="14"/>
      <c r="X636" s="14"/>
      <c r="Z636" s="14"/>
      <c r="AA636" s="14"/>
      <c r="AB636" s="14"/>
      <c r="AD636" s="14"/>
      <c r="AE636" s="14"/>
      <c r="AF636" s="14"/>
      <c r="AI636" s="22"/>
      <c r="AJ636" s="22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</row>
    <row r="637" spans="1:106" s="3" customFormat="1">
      <c r="A637" s="5"/>
      <c r="B637" s="2"/>
      <c r="C637" s="2"/>
      <c r="D637" s="2"/>
      <c r="E637" s="5"/>
      <c r="F637" s="5"/>
      <c r="G637" s="2"/>
      <c r="H637" s="2"/>
      <c r="I637" s="2"/>
      <c r="J637" s="14"/>
      <c r="K637" s="14"/>
      <c r="L637" s="5"/>
      <c r="M637" s="2"/>
      <c r="N637" s="2"/>
      <c r="O637" s="2"/>
      <c r="P637" s="2"/>
      <c r="Q637" s="21"/>
      <c r="R637" s="14"/>
      <c r="S637" s="14"/>
      <c r="T637" s="14"/>
      <c r="V637" s="14"/>
      <c r="W637" s="14"/>
      <c r="X637" s="14"/>
      <c r="Z637" s="14"/>
      <c r="AA637" s="14"/>
      <c r="AB637" s="14"/>
      <c r="AD637" s="14"/>
      <c r="AE637" s="14"/>
      <c r="AF637" s="14"/>
      <c r="AI637" s="22"/>
      <c r="AJ637" s="22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</row>
    <row r="638" spans="1:106" s="3" customFormat="1">
      <c r="A638" s="5"/>
      <c r="B638" s="2"/>
      <c r="C638" s="2"/>
      <c r="D638" s="2"/>
      <c r="E638" s="5"/>
      <c r="F638" s="5"/>
      <c r="G638" s="2"/>
      <c r="H638" s="2"/>
      <c r="I638" s="2"/>
      <c r="J638" s="14"/>
      <c r="K638" s="14"/>
      <c r="L638" s="5"/>
      <c r="M638" s="2"/>
      <c r="N638" s="2"/>
      <c r="O638" s="2"/>
      <c r="P638" s="2"/>
      <c r="Q638" s="21"/>
      <c r="R638" s="14"/>
      <c r="S638" s="14"/>
      <c r="T638" s="14"/>
      <c r="V638" s="14"/>
      <c r="W638" s="14"/>
      <c r="X638" s="14"/>
      <c r="Z638" s="14"/>
      <c r="AA638" s="14"/>
      <c r="AB638" s="14"/>
      <c r="AD638" s="14"/>
      <c r="AE638" s="14"/>
      <c r="AF638" s="14"/>
      <c r="AI638" s="22"/>
      <c r="AJ638" s="22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</row>
    <row r="639" spans="1:106" s="3" customFormat="1">
      <c r="A639" s="5"/>
      <c r="B639" s="2"/>
      <c r="C639" s="2"/>
      <c r="D639" s="2"/>
      <c r="E639" s="5"/>
      <c r="F639" s="5"/>
      <c r="G639" s="2"/>
      <c r="H639" s="2"/>
      <c r="I639" s="2"/>
      <c r="J639" s="14"/>
      <c r="K639" s="14"/>
      <c r="L639" s="5"/>
      <c r="M639" s="2"/>
      <c r="N639" s="2"/>
      <c r="O639" s="2"/>
      <c r="P639" s="2"/>
      <c r="Q639" s="21"/>
      <c r="R639" s="14"/>
      <c r="S639" s="14"/>
      <c r="T639" s="14"/>
      <c r="V639" s="14"/>
      <c r="W639" s="14"/>
      <c r="X639" s="14"/>
      <c r="Z639" s="14"/>
      <c r="AA639" s="14"/>
      <c r="AB639" s="14"/>
      <c r="AD639" s="14"/>
      <c r="AE639" s="14"/>
      <c r="AF639" s="14"/>
      <c r="AI639" s="22"/>
      <c r="AJ639" s="22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</row>
    <row r="640" spans="1:106" s="3" customFormat="1">
      <c r="A640" s="5"/>
      <c r="B640" s="2"/>
      <c r="C640" s="2"/>
      <c r="D640" s="2"/>
      <c r="E640" s="5"/>
      <c r="F640" s="5"/>
      <c r="G640" s="2"/>
      <c r="H640" s="2"/>
      <c r="I640" s="2"/>
      <c r="J640" s="14"/>
      <c r="K640" s="14"/>
      <c r="L640" s="5"/>
      <c r="M640" s="2"/>
      <c r="N640" s="2"/>
      <c r="O640" s="2"/>
      <c r="P640" s="2"/>
      <c r="Q640" s="21"/>
      <c r="R640" s="14"/>
      <c r="S640" s="14"/>
      <c r="T640" s="14"/>
      <c r="V640" s="14"/>
      <c r="W640" s="14"/>
      <c r="X640" s="14"/>
      <c r="Z640" s="14"/>
      <c r="AA640" s="14"/>
      <c r="AB640" s="14"/>
      <c r="AD640" s="14"/>
      <c r="AE640" s="14"/>
      <c r="AF640" s="14"/>
      <c r="AI640" s="22"/>
      <c r="AJ640" s="22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</row>
    <row r="641" spans="1:106" s="3" customFormat="1">
      <c r="A641" s="5"/>
      <c r="B641" s="2"/>
      <c r="C641" s="2"/>
      <c r="D641" s="2"/>
      <c r="E641" s="5"/>
      <c r="F641" s="5"/>
      <c r="G641" s="2"/>
      <c r="H641" s="2"/>
      <c r="I641" s="2"/>
      <c r="J641" s="14"/>
      <c r="K641" s="14"/>
      <c r="L641" s="5"/>
      <c r="M641" s="2"/>
      <c r="N641" s="2"/>
      <c r="O641" s="2"/>
      <c r="P641" s="2"/>
      <c r="Q641" s="21"/>
      <c r="R641" s="14"/>
      <c r="S641" s="14"/>
      <c r="T641" s="14"/>
      <c r="V641" s="14"/>
      <c r="W641" s="14"/>
      <c r="X641" s="14"/>
      <c r="Z641" s="14"/>
      <c r="AA641" s="14"/>
      <c r="AB641" s="14"/>
      <c r="AD641" s="14"/>
      <c r="AE641" s="14"/>
      <c r="AF641" s="14"/>
      <c r="AI641" s="22"/>
      <c r="AJ641" s="22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</row>
    <row r="642" spans="1:106" s="3" customFormat="1">
      <c r="A642" s="5"/>
      <c r="B642" s="2"/>
      <c r="C642" s="2"/>
      <c r="D642" s="2"/>
      <c r="E642" s="5"/>
      <c r="F642" s="5"/>
      <c r="G642" s="2"/>
      <c r="H642" s="2"/>
      <c r="I642" s="2"/>
      <c r="J642" s="14"/>
      <c r="K642" s="14"/>
      <c r="L642" s="5"/>
      <c r="M642" s="2"/>
      <c r="N642" s="2"/>
      <c r="O642" s="2"/>
      <c r="P642" s="2"/>
      <c r="Q642" s="21"/>
      <c r="R642" s="14"/>
      <c r="S642" s="14"/>
      <c r="T642" s="14"/>
      <c r="V642" s="14"/>
      <c r="W642" s="14"/>
      <c r="X642" s="14"/>
      <c r="Z642" s="14"/>
      <c r="AA642" s="14"/>
      <c r="AB642" s="14"/>
      <c r="AD642" s="14"/>
      <c r="AE642" s="14"/>
      <c r="AF642" s="14"/>
      <c r="AI642" s="22"/>
      <c r="AJ642" s="22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</row>
    <row r="644" spans="1:106" s="3" customFormat="1">
      <c r="A644" s="2"/>
      <c r="B644" s="2"/>
      <c r="C644" s="2"/>
      <c r="D644" s="2"/>
      <c r="E644" s="63"/>
      <c r="F644" s="5"/>
      <c r="G644" s="2"/>
      <c r="H644" s="2"/>
      <c r="I644" s="2"/>
      <c r="K644" s="14"/>
      <c r="L644" s="5"/>
      <c r="M644" s="2"/>
      <c r="N644" s="2"/>
      <c r="O644" s="2"/>
      <c r="P644" s="2"/>
      <c r="Q644" s="21"/>
      <c r="AI644" s="22"/>
      <c r="AJ644" s="22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</row>
  </sheetData>
  <mergeCells count="80">
    <mergeCell ref="A1:AJ1"/>
    <mergeCell ref="A2:AJ2"/>
    <mergeCell ref="A3:AJ3"/>
    <mergeCell ref="A4:AJ4"/>
    <mergeCell ref="A5:AJ5"/>
    <mergeCell ref="AI6:AJ6"/>
    <mergeCell ref="A8:E8"/>
    <mergeCell ref="A18:I18"/>
    <mergeCell ref="A19:E19"/>
    <mergeCell ref="J6:J7"/>
    <mergeCell ref="J8:J17"/>
    <mergeCell ref="J19:J26"/>
    <mergeCell ref="K6:K7"/>
    <mergeCell ref="L6:L7"/>
    <mergeCell ref="P6:P7"/>
    <mergeCell ref="Q6:Q7"/>
    <mergeCell ref="U6:U7"/>
    <mergeCell ref="Y6:Y7"/>
    <mergeCell ref="AC6:AC7"/>
    <mergeCell ref="AG6:AG7"/>
    <mergeCell ref="H6:I6"/>
    <mergeCell ref="A27:I27"/>
    <mergeCell ref="A28:E28"/>
    <mergeCell ref="A43:I43"/>
    <mergeCell ref="A44:E44"/>
    <mergeCell ref="A72:I72"/>
    <mergeCell ref="A73:E73"/>
    <mergeCell ref="A119:I119"/>
    <mergeCell ref="A120:E120"/>
    <mergeCell ref="A187:I187"/>
    <mergeCell ref="A188:E188"/>
    <mergeCell ref="A249:I249"/>
    <mergeCell ref="A250:E250"/>
    <mergeCell ref="A307:I307"/>
    <mergeCell ref="A308:E308"/>
    <mergeCell ref="A372:I372"/>
    <mergeCell ref="A473:E473"/>
    <mergeCell ref="A479:I479"/>
    <mergeCell ref="A373:E373"/>
    <mergeCell ref="A426:I426"/>
    <mergeCell ref="A427:E427"/>
    <mergeCell ref="A440:I440"/>
    <mergeCell ref="A441:E441"/>
    <mergeCell ref="A624:I624"/>
    <mergeCell ref="A625:I625"/>
    <mergeCell ref="A6:A7"/>
    <mergeCell ref="B6:B7"/>
    <mergeCell ref="D6:D7"/>
    <mergeCell ref="E6:E7"/>
    <mergeCell ref="F6:F7"/>
    <mergeCell ref="G6:G7"/>
    <mergeCell ref="A480:E480"/>
    <mergeCell ref="A523:I523"/>
    <mergeCell ref="A524:E524"/>
    <mergeCell ref="A620:I620"/>
    <mergeCell ref="A621:E621"/>
    <mergeCell ref="A446:I446"/>
    <mergeCell ref="A447:E447"/>
    <mergeCell ref="A472:I472"/>
    <mergeCell ref="J621:J623"/>
    <mergeCell ref="J250:J306"/>
    <mergeCell ref="J308:J371"/>
    <mergeCell ref="J373:J425"/>
    <mergeCell ref="J427:J439"/>
    <mergeCell ref="J441:J445"/>
    <mergeCell ref="AH6:AH7"/>
    <mergeCell ref="J447:J471"/>
    <mergeCell ref="J473:J478"/>
    <mergeCell ref="J480:J522"/>
    <mergeCell ref="J524:J619"/>
    <mergeCell ref="J28:J42"/>
    <mergeCell ref="J44:J71"/>
    <mergeCell ref="J73:J118"/>
    <mergeCell ref="J120:J186"/>
    <mergeCell ref="J188:J248"/>
    <mergeCell ref="AD6:AF6"/>
    <mergeCell ref="M6:O6"/>
    <mergeCell ref="R6:T6"/>
    <mergeCell ref="V6:X6"/>
    <mergeCell ref="Z6:AB6"/>
  </mergeCells>
  <dataValidations count="8">
    <dataValidation type="textLength" operator="lessThanOrEqual" allowBlank="1" showInputMessage="1" showErrorMessage="1" errorTitle="MÁXIMO DE CARACTERES SOBREPASADO" error="Sólo 255 caracteres por celdas" sqref="F44 N374 F525:G619 C9:C17 C20:C26 C29:C42 C45:C71 C74:C118 C121:C186 C189:C248 E622:G623 C428:C439 C442:C445 C448:C471 C474:C478 C481:C522 C525:C619 L9:L17 L20:L26 L29:L42 L45:L71 L121:L186 L189:L248 L260:L306 L375:L425 L428:L439 L442:L445 L448:L454 L456:L460 L474:L478 L481:L522 L553:L619 N90:N118 N309:N371 N622:N623 Q428:Q439 E20:G26 E121:G186 E189:G248 E428:G439 E442:G445 E474:G478 E481:G522 P20:Q26 P29:Q42 P45:Q71 P121:Q186 P189:Q248 P260:Q306 P442:Q445 P448:Q471 P474:Q478 P481:Q522 P374:Q425 P622:Q623 E9:G17 E45:G71 E309:G371 E374:G425 E29:G42 E448:G471 F74:G118 F251:G306 P9:Q17 P90:Q118 P309:Q371 P553:Q619 C251:C306" xr:uid="{00000000-0002-0000-1000-000000000000}">
      <formula1>255</formula1>
    </dataValidation>
    <dataValidation type="decimal" allowBlank="1" showInputMessage="1" showErrorMessage="1" errorTitle="Sólo números" error="Sólo ingresar números sin letras_x000a_" sqref="AD45:AF45 AD71:AE71 Z90 Z97 Z102 M374 AE428:AF428 AD429:AF429 AE430:AF430 AD431 AF431 AE432:AF432 AD452 AF452 AA454 Z455 AD463 AF463 AE471:AF471 AD474:AE474 AE478:AF478 Z553 AD577 AE582:AF582 M90:M118 M309:M371 M622:M623 Z9:Z17 Z252:Z255 Z259:Z306 Z452:Z453 Z459:Z471 Z573:Z619 AA252:AA260 AA448:AA452 AA456:AA458 AA460:AA471 AA553:AA572 AA575:AA619 AB9:AB17 AB251:AB306 AB448:AB471 AB553:AB574 AD59:AD60 AD359:AD363 AD469:AD470 AD475:AD477 AD583:AD585 AE467:AE468 AF59:AF60 AF359:AF363 AF469:AF470 AF475:AF477 AF577:AF581 AF583:AF585 M121:N186 Z20:AB26 R20:T26 Z121:AB186 Z189:AB248 R90:T118 R9:T17 Z442:AB445 R121:T186 Z474:AB478 Z481:AB522 AE460:AF462 R189:T248 AE444:AF445 R260:T306 R309:T371 M45:N71 R374:T425 R428:T439 AD20:AE26 AD433:AE439 R442:T445 AD121:AE186 AD189:AE248 V260:W306 R474:T478 R448:T471 AD481:AE522 R481:T522 V121:X186 V189:X248 V481:X522 V20:X26 V9:X17 V29:X42 V45:X71 V309:X371 V374:X425 V428:X439 V442:X445 V448:X471 V474:X478 Z29:AB42 Z45:AB71 Z428:AB439 AA374:AB425 AA309:AB371 AD13:AE17 AD31:AE42 AD46:AE56 AD262:AE306 AD309:AE358 AD376:AE425 AD9:AF12 AD74:AF118 AD251:AF261 AD448:AF451 AD453:AF459 AE61:AF70 AD442:AE443 AE364:AF371 AE464:AF466 V553:X619 V622:X623 W90:X118 AA90:AB118 AD374:AF375 R622:T623 AD622:AF623 AD29:AF30 AD57:AF58 M29:N42 M9:N17 M20:N26 M189:N248 M260:N306 R29:T42 R553:T619 M375:N425 M428:N439 M442:N445 M481:N522 M474:N478 R45:T71 M448:N471 AD586:AE619 M553:N619 Z622:AB623 AD525:AF576" xr:uid="{00000000-0002-0000-1000-000001000000}">
      <formula1>-100000000</formula1>
      <formula2>10000000000</formula2>
    </dataValidation>
    <dataValidation type="textLength" operator="lessThanOrEqual" allowBlank="1" showInputMessage="1" showErrorMessage="1" sqref="AF71 AD428 AD430 AE431 AD432 AA453 Z454 AA459 AF474 AD478 K9:K17 K20:K26 K29:K42 K45:K71 K90:K118 K121:K186 K189:K248 K260:K306 K309:K371 K374:K425 K428:K439 K442:K445 K449:K451 K453:K454 K456:K459 K474:K478 K481:K522 K622:K623 V90:V118 X260:X306 Z91:Z96 Z98:Z101 Z103:Z118 Z309:Z371 Z374:Z425 Z449:Z451 Z456:Z458 AA9:AA17 AA261:AA306 AD61:AD70 AD364:AD371 AD444:AD445 AE59:AE60 AE359:AE363 AE475:AE477 AF13:AF17 AF20:AF26 AF31:AF42 AF46:AF56 AF121:AF186 AF189:AF248 AF262:AF306 AF309:AF358 AF376:AF425 AF433:AF439 AF442:AF443 AF481:AF522" xr:uid="{00000000-0002-0000-1000-000002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20:I26 H29:I42 H45:I71 H121:I186 H189:I248 H260:I306 H442:I445 H448:I471 H474:I478 H481:I522 H428:I439 H12:I17 H375:I425 H553:I619" xr:uid="{00000000-0002-0000-1000-000003000000}">
      <formula1>42005</formula1>
    </dataValidation>
    <dataValidation allowBlank="1" showInputMessage="1" showErrorMessage="1" errorTitle="Sólo números" error="Sólo ingresar números sin letras_x000a_" sqref="O8:O17 O19:O26 O28:O42 O44:O71 O73:O118 O120:O186 O188:O248 O250:O306 O308:O371 O373:O425 O427:O439 O441:O445 O447:O471 O473:O478 O480:O522 O524:O619 O621:O623 P428:P439" xr:uid="{00000000-0002-0000-1000-000004000000}"/>
    <dataValidation type="date" operator="greaterThan" allowBlank="1" showInputMessage="1" showErrorMessage="1" errorTitle="Error en Ingresos de Fechas" error="La fecha debe corresponder al Año 2014." sqref="D448:D471 D20:D26 D9:D17 D29:D42 D45:D71 D121:D186 D428:D439 D442:D445 D189:D248 D474:D478 D481:D522" xr:uid="{00000000-0002-0000-10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" sqref="H9:H11" xr:uid="{00000000-0002-0000-1000-000006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1" xr:uid="{00000000-0002-0000-1000-000007000000}">
      <formula1>42005</formula1>
    </dataValidation>
  </dataValidations>
  <printOptions horizontalCentered="1" verticalCentered="1"/>
  <pageMargins left="0" right="0" top="0" bottom="0.74803149606299202" header="0.31496062992126" footer="0.31496062992126"/>
  <pageSetup paperSize="41" scale="29" orientation="landscape"/>
  <ignoredErrors>
    <ignoredError sqref="V119 Y119" formula="1"/>
  </ignoredErrors>
  <legacyDrawingHF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tabColor rgb="FF33CCFF"/>
    <pageSetUpPr fitToPage="1"/>
  </sheetPr>
  <dimension ref="A1:Y42"/>
  <sheetViews>
    <sheetView topLeftCell="A5" workbookViewId="0">
      <selection activeCell="V25" activeCellId="3" sqref="J25 N25 R25 V25"/>
    </sheetView>
  </sheetViews>
  <sheetFormatPr baseColWidth="10" defaultColWidth="11.42578125" defaultRowHeight="10.5" outlineLevelCol="1"/>
  <cols>
    <col min="1" max="1" width="51.5703125" style="2" customWidth="1"/>
    <col min="2" max="2" width="15.7109375" style="3" customWidth="1"/>
    <col min="3" max="3" width="15.7109375" style="2" customWidth="1"/>
    <col min="4" max="4" width="10" style="2" hidden="1" customWidth="1"/>
    <col min="5" max="5" width="10.28515625" style="2" hidden="1" customWidth="1"/>
    <col min="6" max="6" width="9.85546875" style="2" hidden="1" customWidth="1"/>
    <col min="7" max="9" width="15.7109375" style="3" hidden="1" customWidth="1" outlineLevel="1"/>
    <col min="10" max="10" width="15.7109375" style="3" customWidth="1" collapsed="1"/>
    <col min="11" max="13" width="15.7109375" style="3" hidden="1" customWidth="1" outlineLevel="1"/>
    <col min="14" max="14" width="15.7109375" style="3" customWidth="1" collapsed="1"/>
    <col min="15" max="17" width="15.7109375" style="3" hidden="1" customWidth="1" outlineLevel="1"/>
    <col min="18" max="18" width="15.7109375" style="3" customWidth="1" collapsed="1"/>
    <col min="19" max="21" width="15.7109375" style="3" hidden="1" customWidth="1" outlineLevel="1"/>
    <col min="22" max="22" width="15.7109375" style="3" customWidth="1" collapsed="1"/>
    <col min="23" max="23" width="15.7109375" style="3" customWidth="1"/>
    <col min="24" max="25" width="15.7109375" style="4" customWidth="1"/>
    <col min="26" max="16384" width="11.42578125" style="5"/>
  </cols>
  <sheetData>
    <row r="1" spans="1:25" s="1" customFormat="1" ht="15" customHeight="1">
      <c r="A1" s="132" t="s">
        <v>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s="1" customFormat="1" ht="1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s="1" customFormat="1" ht="15" customHeight="1">
      <c r="A3" s="121" t="s">
        <v>2</v>
      </c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</row>
    <row r="4" spans="1:25" s="1" customFormat="1" ht="1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8.25" customHeight="1">
      <c r="A5" s="133" t="s">
        <v>686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5"/>
    </row>
    <row r="6" spans="1:25" s="2" customFormat="1" ht="26.25" customHeight="1">
      <c r="A6" s="112" t="s">
        <v>7</v>
      </c>
      <c r="B6" s="127" t="s">
        <v>13</v>
      </c>
      <c r="C6" s="127" t="s">
        <v>86</v>
      </c>
      <c r="D6" s="129" t="s">
        <v>16</v>
      </c>
      <c r="E6" s="130"/>
      <c r="F6" s="131"/>
      <c r="G6" s="111" t="s">
        <v>19</v>
      </c>
      <c r="H6" s="111"/>
      <c r="I6" s="111"/>
      <c r="J6" s="127" t="s">
        <v>20</v>
      </c>
      <c r="K6" s="111" t="s">
        <v>19</v>
      </c>
      <c r="L6" s="111"/>
      <c r="M6" s="111"/>
      <c r="N6" s="127" t="s">
        <v>21</v>
      </c>
      <c r="O6" s="111" t="s">
        <v>19</v>
      </c>
      <c r="P6" s="111"/>
      <c r="Q6" s="111"/>
      <c r="R6" s="127" t="s">
        <v>22</v>
      </c>
      <c r="S6" s="111" t="s">
        <v>19</v>
      </c>
      <c r="T6" s="111"/>
      <c r="U6" s="111"/>
      <c r="V6" s="127" t="s">
        <v>23</v>
      </c>
      <c r="W6" s="127" t="s">
        <v>24</v>
      </c>
      <c r="X6" s="126" t="s">
        <v>87</v>
      </c>
      <c r="Y6" s="126"/>
    </row>
    <row r="7" spans="1:25" s="2" customFormat="1" ht="31.5">
      <c r="A7" s="112"/>
      <c r="B7" s="128"/>
      <c r="C7" s="128"/>
      <c r="D7" s="7" t="s">
        <v>29</v>
      </c>
      <c r="E7" s="7" t="s">
        <v>30</v>
      </c>
      <c r="F7" s="7" t="s">
        <v>31</v>
      </c>
      <c r="G7" s="7" t="s">
        <v>32</v>
      </c>
      <c r="H7" s="7" t="s">
        <v>33</v>
      </c>
      <c r="I7" s="7" t="s">
        <v>34</v>
      </c>
      <c r="J7" s="128"/>
      <c r="K7" s="7" t="s">
        <v>35</v>
      </c>
      <c r="L7" s="7" t="s">
        <v>36</v>
      </c>
      <c r="M7" s="7" t="s">
        <v>37</v>
      </c>
      <c r="N7" s="128"/>
      <c r="O7" s="7" t="s">
        <v>38</v>
      </c>
      <c r="P7" s="7" t="s">
        <v>39</v>
      </c>
      <c r="Q7" s="7" t="s">
        <v>40</v>
      </c>
      <c r="R7" s="128"/>
      <c r="S7" s="7" t="s">
        <v>41</v>
      </c>
      <c r="T7" s="7" t="s">
        <v>42</v>
      </c>
      <c r="U7" s="7" t="s">
        <v>43</v>
      </c>
      <c r="V7" s="128"/>
      <c r="W7" s="128"/>
      <c r="X7" s="15" t="s">
        <v>44</v>
      </c>
      <c r="Y7" s="15" t="s">
        <v>88</v>
      </c>
    </row>
    <row r="8" spans="1:25" ht="24.75" customHeight="1">
      <c r="A8" s="8" t="s">
        <v>46</v>
      </c>
      <c r="B8" s="9">
        <f>+'24-03-340 Ind. Adulto Mayor'!J18</f>
        <v>161981000</v>
      </c>
      <c r="C8" s="9">
        <f>+'24-03-340 Ind. Adulto Mayor'!K18</f>
        <v>161981000</v>
      </c>
      <c r="D8" s="9">
        <f>+'24-03-340 Ind. Adulto Mayor'!M18</f>
        <v>0</v>
      </c>
      <c r="E8" s="9">
        <f>+'24-03-340 Ind. Adulto Mayor'!N18</f>
        <v>0</v>
      </c>
      <c r="F8" s="9">
        <f>+'24-03-340 Ind. Adulto Mayor'!O18</f>
        <v>0</v>
      </c>
      <c r="G8" s="9">
        <f>+'24-03-340 Ind. Adulto Mayor'!R18</f>
        <v>0</v>
      </c>
      <c r="H8" s="9">
        <f>+'24-03-340 Ind. Adulto Mayor'!S18</f>
        <v>0</v>
      </c>
      <c r="I8" s="9">
        <f>+'24-03-340 Ind. Adulto Mayor'!T18</f>
        <v>0</v>
      </c>
      <c r="J8" s="9">
        <f>+'24-03-340 Ind. Adulto Mayor'!U18</f>
        <v>0</v>
      </c>
      <c r="K8" s="9">
        <f>+'24-03-340 Ind. Adulto Mayor'!V18</f>
        <v>0</v>
      </c>
      <c r="L8" s="9">
        <f>+'24-03-340 Ind. Adulto Mayor'!W18</f>
        <v>0</v>
      </c>
      <c r="M8" s="9">
        <f>+'24-03-340 Ind. Adulto Mayor'!X18</f>
        <v>0</v>
      </c>
      <c r="N8" s="9">
        <f>+'24-03-340 Ind. Adulto Mayor'!Y18</f>
        <v>0</v>
      </c>
      <c r="O8" s="9">
        <f>+'24-03-340 Ind. Adulto Mayor'!Z18</f>
        <v>0</v>
      </c>
      <c r="P8" s="9">
        <f>+'24-03-340 Ind. Adulto Mayor'!AA18</f>
        <v>72642000</v>
      </c>
      <c r="Q8" s="9">
        <f>+'24-03-340 Ind. Adulto Mayor'!AB18</f>
        <v>0</v>
      </c>
      <c r="R8" s="9">
        <f>+'24-03-340 Ind. Adulto Mayor'!AC18</f>
        <v>72642000</v>
      </c>
      <c r="S8" s="9">
        <f>+'24-03-340 Ind. Adulto Mayor'!AD18</f>
        <v>0</v>
      </c>
      <c r="T8" s="9">
        <f>+'24-03-340 Ind. Adulto Mayor'!AE18</f>
        <v>0</v>
      </c>
      <c r="U8" s="9">
        <f>+'24-03-340 Ind. Adulto Mayor'!AF18</f>
        <v>89339000</v>
      </c>
      <c r="V8" s="9">
        <f>+'24-03-340 Ind. Adulto Mayor'!AG18</f>
        <v>89339000</v>
      </c>
      <c r="W8" s="9">
        <f>+'24-03-340 Ind. Adulto Mayor'!AH18</f>
        <v>161981000</v>
      </c>
      <c r="X8" s="16">
        <f>+'24-03-340 Ind. Adulto Mayor'!AI18</f>
        <v>1</v>
      </c>
      <c r="Y8" s="16">
        <f>+'24-03-340 Ind. Adulto Mayor'!AJ18</f>
        <v>1.4890370970917654E-2</v>
      </c>
    </row>
    <row r="9" spans="1:25" ht="24.75" customHeight="1">
      <c r="A9" s="8" t="s">
        <v>48</v>
      </c>
      <c r="B9" s="9">
        <f>+'24-03-340 Ind. Adulto Mayor'!J27</f>
        <v>159674000</v>
      </c>
      <c r="C9" s="9">
        <f>+'24-03-340 Ind. Adulto Mayor'!K27</f>
        <v>159674000</v>
      </c>
      <c r="D9" s="9">
        <f>+'24-03-340 Ind. Adulto Mayor'!M27</f>
        <v>0</v>
      </c>
      <c r="E9" s="9">
        <f>+'24-03-340 Ind. Adulto Mayor'!N27</f>
        <v>0</v>
      </c>
      <c r="F9" s="9">
        <f>+'24-03-340 Ind. Adulto Mayor'!O27</f>
        <v>0</v>
      </c>
      <c r="G9" s="9">
        <f>+'24-03-340 Ind. Adulto Mayor'!R27</f>
        <v>0</v>
      </c>
      <c r="H9" s="9">
        <f>+'24-03-340 Ind. Adulto Mayor'!S27</f>
        <v>0</v>
      </c>
      <c r="I9" s="9">
        <f>+'24-03-340 Ind. Adulto Mayor'!T27</f>
        <v>0</v>
      </c>
      <c r="J9" s="9">
        <f>+'24-03-340 Ind. Adulto Mayor'!U27</f>
        <v>0</v>
      </c>
      <c r="K9" s="9">
        <f>+'24-03-340 Ind. Adulto Mayor'!V27</f>
        <v>0</v>
      </c>
      <c r="L9" s="9">
        <f>+'24-03-340 Ind. Adulto Mayor'!W27</f>
        <v>0</v>
      </c>
      <c r="M9" s="9">
        <f>+'24-03-340 Ind. Adulto Mayor'!X27</f>
        <v>0</v>
      </c>
      <c r="N9" s="9">
        <f>+'24-03-340 Ind. Adulto Mayor'!Y27</f>
        <v>0</v>
      </c>
      <c r="O9" s="9">
        <f>+'24-03-340 Ind. Adulto Mayor'!Z27</f>
        <v>0</v>
      </c>
      <c r="P9" s="9">
        <f>+'24-03-340 Ind. Adulto Mayor'!AA27</f>
        <v>0</v>
      </c>
      <c r="Q9" s="9">
        <f>+'24-03-340 Ind. Adulto Mayor'!AB27</f>
        <v>0</v>
      </c>
      <c r="R9" s="9">
        <f>+'24-03-340 Ind. Adulto Mayor'!AC27</f>
        <v>0</v>
      </c>
      <c r="S9" s="9">
        <f>+'24-03-340 Ind. Adulto Mayor'!AD27</f>
        <v>0</v>
      </c>
      <c r="T9" s="9">
        <f>+'24-03-340 Ind. Adulto Mayor'!AE27</f>
        <v>0</v>
      </c>
      <c r="U9" s="9">
        <f>+'24-03-340 Ind. Adulto Mayor'!AF27</f>
        <v>159674000</v>
      </c>
      <c r="V9" s="9">
        <f>+'24-03-340 Ind. Adulto Mayor'!AG27</f>
        <v>159674000</v>
      </c>
      <c r="W9" s="9">
        <f>+'24-03-340 Ind. Adulto Mayor'!AH27</f>
        <v>159674000</v>
      </c>
      <c r="X9" s="16">
        <f>+'24-03-340 Ind. Adulto Mayor'!AI27</f>
        <v>1</v>
      </c>
      <c r="Y9" s="16">
        <f>+'24-03-340 Ind. Adulto Mayor'!AJ27</f>
        <v>1.4678296185418693E-2</v>
      </c>
    </row>
    <row r="10" spans="1:25" ht="24.75" customHeight="1">
      <c r="A10" s="8" t="s">
        <v>50</v>
      </c>
      <c r="B10" s="9">
        <f>+'24-03-340 Ind. Adulto Mayor'!J43</f>
        <v>179875000</v>
      </c>
      <c r="C10" s="9">
        <f>+'24-03-340 Ind. Adulto Mayor'!K43</f>
        <v>179875000</v>
      </c>
      <c r="D10" s="9">
        <f>+'24-03-340 Ind. Adulto Mayor'!M43</f>
        <v>0</v>
      </c>
      <c r="E10" s="9">
        <f>+'24-03-340 Ind. Adulto Mayor'!N43</f>
        <v>0</v>
      </c>
      <c r="F10" s="9">
        <f>+'24-03-340 Ind. Adulto Mayor'!O43</f>
        <v>0</v>
      </c>
      <c r="G10" s="9">
        <f>+'24-03-340 Ind. Adulto Mayor'!R43</f>
        <v>0</v>
      </c>
      <c r="H10" s="9">
        <f>+'24-03-340 Ind. Adulto Mayor'!S43</f>
        <v>0</v>
      </c>
      <c r="I10" s="9">
        <f>+'24-03-340 Ind. Adulto Mayor'!T43</f>
        <v>0</v>
      </c>
      <c r="J10" s="9">
        <f>+'24-03-340 Ind. Adulto Mayor'!U43</f>
        <v>0</v>
      </c>
      <c r="K10" s="9">
        <f>+'24-03-340 Ind. Adulto Mayor'!V43</f>
        <v>0</v>
      </c>
      <c r="L10" s="9">
        <f>+'24-03-340 Ind. Adulto Mayor'!W43</f>
        <v>0</v>
      </c>
      <c r="M10" s="9">
        <f>+'24-03-340 Ind. Adulto Mayor'!X43</f>
        <v>34374000</v>
      </c>
      <c r="N10" s="9">
        <f>+'24-03-340 Ind. Adulto Mayor'!Y43</f>
        <v>34374000</v>
      </c>
      <c r="O10" s="9">
        <f>+'24-03-340 Ind. Adulto Mayor'!Z43</f>
        <v>0</v>
      </c>
      <c r="P10" s="9">
        <f>+'24-03-340 Ind. Adulto Mayor'!AA43</f>
        <v>0</v>
      </c>
      <c r="Q10" s="9">
        <f>+'24-03-340 Ind. Adulto Mayor'!AB43</f>
        <v>0</v>
      </c>
      <c r="R10" s="9">
        <f>+'24-03-340 Ind. Adulto Mayor'!AC43</f>
        <v>0</v>
      </c>
      <c r="S10" s="9">
        <f>+'24-03-340 Ind. Adulto Mayor'!AD43</f>
        <v>0</v>
      </c>
      <c r="T10" s="9">
        <f>+'24-03-340 Ind. Adulto Mayor'!AE43</f>
        <v>0</v>
      </c>
      <c r="U10" s="9">
        <f>+'24-03-340 Ind. Adulto Mayor'!AF43</f>
        <v>145501000</v>
      </c>
      <c r="V10" s="9">
        <f>+'24-03-340 Ind. Adulto Mayor'!AG43</f>
        <v>145501000</v>
      </c>
      <c r="W10" s="9">
        <f>+'24-03-340 Ind. Adulto Mayor'!AH43</f>
        <v>179875000</v>
      </c>
      <c r="X10" s="16">
        <f>+'24-03-340 Ind. Adulto Mayor'!AI43</f>
        <v>1</v>
      </c>
      <c r="Y10" s="16">
        <f>+'24-03-340 Ind. Adulto Mayor'!AJ43</f>
        <v>1.6535306476647339E-2</v>
      </c>
    </row>
    <row r="11" spans="1:25" ht="24.75" customHeight="1">
      <c r="A11" s="8" t="s">
        <v>52</v>
      </c>
      <c r="B11" s="9">
        <f>+'24-03-340 Ind. Adulto Mayor'!J72</f>
        <v>502946000</v>
      </c>
      <c r="C11" s="9">
        <f>+'24-03-340 Ind. Adulto Mayor'!K72</f>
        <v>502946000</v>
      </c>
      <c r="D11" s="9">
        <f>+'24-03-340 Ind. Adulto Mayor'!M72</f>
        <v>0</v>
      </c>
      <c r="E11" s="9">
        <f>+'24-03-340 Ind. Adulto Mayor'!N72</f>
        <v>0</v>
      </c>
      <c r="F11" s="9">
        <f>+'24-03-340 Ind. Adulto Mayor'!O72</f>
        <v>0</v>
      </c>
      <c r="G11" s="9">
        <f>+'24-03-340 Ind. Adulto Mayor'!R72</f>
        <v>0</v>
      </c>
      <c r="H11" s="9">
        <f>+'24-03-340 Ind. Adulto Mayor'!S72</f>
        <v>0</v>
      </c>
      <c r="I11" s="9">
        <f>+'24-03-340 Ind. Adulto Mayor'!T72</f>
        <v>0</v>
      </c>
      <c r="J11" s="9">
        <f>+'24-03-340 Ind. Adulto Mayor'!U72</f>
        <v>0</v>
      </c>
      <c r="K11" s="9">
        <f>+'24-03-340 Ind. Adulto Mayor'!V72</f>
        <v>13041000</v>
      </c>
      <c r="L11" s="9">
        <f>+'24-03-340 Ind. Adulto Mayor'!W72</f>
        <v>0</v>
      </c>
      <c r="M11" s="9">
        <f>+'24-03-340 Ind. Adulto Mayor'!X72</f>
        <v>0</v>
      </c>
      <c r="N11" s="9">
        <f>+'24-03-340 Ind. Adulto Mayor'!Y72</f>
        <v>13041000</v>
      </c>
      <c r="O11" s="9">
        <f>+'24-03-340 Ind. Adulto Mayor'!Z72</f>
        <v>0</v>
      </c>
      <c r="P11" s="9">
        <f>+'24-03-340 Ind. Adulto Mayor'!AA72</f>
        <v>0</v>
      </c>
      <c r="Q11" s="9">
        <f>+'24-03-340 Ind. Adulto Mayor'!AB72</f>
        <v>0</v>
      </c>
      <c r="R11" s="9">
        <f>+'24-03-340 Ind. Adulto Mayor'!AC72</f>
        <v>0</v>
      </c>
      <c r="S11" s="9">
        <f>+'24-03-340 Ind. Adulto Mayor'!AD72</f>
        <v>201892000</v>
      </c>
      <c r="T11" s="9">
        <f>+'24-03-340 Ind. Adulto Mayor'!AE72</f>
        <v>25721000</v>
      </c>
      <c r="U11" s="9">
        <f>+'24-03-340 Ind. Adulto Mayor'!AF72</f>
        <v>262292000</v>
      </c>
      <c r="V11" s="9">
        <f>+'24-03-340 Ind. Adulto Mayor'!AG72</f>
        <v>489905000</v>
      </c>
      <c r="W11" s="9">
        <f>+'24-03-340 Ind. Adulto Mayor'!AH72</f>
        <v>502946000</v>
      </c>
      <c r="X11" s="16">
        <f>+'24-03-340 Ind. Adulto Mayor'!AI72</f>
        <v>1</v>
      </c>
      <c r="Y11" s="16">
        <f>+'24-03-340 Ind. Adulto Mayor'!AJ72</f>
        <v>4.6234141771807492E-2</v>
      </c>
    </row>
    <row r="12" spans="1:25" ht="24.75" customHeight="1">
      <c r="A12" s="8" t="s">
        <v>54</v>
      </c>
      <c r="B12" s="9">
        <f>+'24-03-340 Ind. Adulto Mayor'!J119</f>
        <v>782670000</v>
      </c>
      <c r="C12" s="9">
        <f>+'24-03-340 Ind. Adulto Mayor'!K119</f>
        <v>782670000</v>
      </c>
      <c r="D12" s="9">
        <f>+'24-03-340 Ind. Adulto Mayor'!M119</f>
        <v>0</v>
      </c>
      <c r="E12" s="9">
        <f>+'24-03-340 Ind. Adulto Mayor'!N119</f>
        <v>0</v>
      </c>
      <c r="F12" s="9">
        <f>+'24-03-340 Ind. Adulto Mayor'!O119</f>
        <v>0</v>
      </c>
      <c r="G12" s="9">
        <f>+'24-03-340 Ind. Adulto Mayor'!R119</f>
        <v>0</v>
      </c>
      <c r="H12" s="9">
        <f>+'24-03-340 Ind. Adulto Mayor'!S119</f>
        <v>0</v>
      </c>
      <c r="I12" s="9">
        <f>+'24-03-340 Ind. Adulto Mayor'!T119</f>
        <v>0</v>
      </c>
      <c r="J12" s="9">
        <f>+'24-03-340 Ind. Adulto Mayor'!U119</f>
        <v>0</v>
      </c>
      <c r="K12" s="9">
        <f>+'24-03-340 Ind. Adulto Mayor'!V119</f>
        <v>306966000</v>
      </c>
      <c r="L12" s="9">
        <f>+'24-03-340 Ind. Adulto Mayor'!W119</f>
        <v>0</v>
      </c>
      <c r="M12" s="9">
        <f>+'24-03-340 Ind. Adulto Mayor'!X119</f>
        <v>0</v>
      </c>
      <c r="N12" s="9">
        <f>+'24-03-340 Ind. Adulto Mayor'!Y119</f>
        <v>306966000</v>
      </c>
      <c r="O12" s="9">
        <f>+'24-03-340 Ind. Adulto Mayor'!Z119</f>
        <v>475704000</v>
      </c>
      <c r="P12" s="9">
        <f>+'24-03-340 Ind. Adulto Mayor'!AA119</f>
        <v>0</v>
      </c>
      <c r="Q12" s="9">
        <f>+'24-03-340 Ind. Adulto Mayor'!AB119</f>
        <v>0</v>
      </c>
      <c r="R12" s="9">
        <f>+'24-03-340 Ind. Adulto Mayor'!AC119</f>
        <v>475704000</v>
      </c>
      <c r="S12" s="9">
        <f>+'24-03-340 Ind. Adulto Mayor'!AD119</f>
        <v>0</v>
      </c>
      <c r="T12" s="9">
        <f>+'24-03-340 Ind. Adulto Mayor'!AE119</f>
        <v>0</v>
      </c>
      <c r="U12" s="9">
        <f>+'24-03-340 Ind. Adulto Mayor'!AF119</f>
        <v>0</v>
      </c>
      <c r="V12" s="9">
        <f>+'24-03-340 Ind. Adulto Mayor'!AG119</f>
        <v>0</v>
      </c>
      <c r="W12" s="9">
        <f>+'24-03-340 Ind. Adulto Mayor'!AH119</f>
        <v>782670000</v>
      </c>
      <c r="X12" s="16">
        <f>+'24-03-340 Ind. Adulto Mayor'!AI119</f>
        <v>1</v>
      </c>
      <c r="Y12" s="16">
        <f>+'24-03-340 Ind. Adulto Mayor'!AJ119</f>
        <v>7.1948232495219311E-2</v>
      </c>
    </row>
    <row r="13" spans="1:25" ht="24.75" customHeight="1">
      <c r="A13" s="8" t="s">
        <v>57</v>
      </c>
      <c r="B13" s="9">
        <f>+'24-03-340 Ind. Adulto Mayor'!J187</f>
        <v>869994000</v>
      </c>
      <c r="C13" s="9">
        <f>+'24-03-340 Ind. Adulto Mayor'!K187</f>
        <v>869994000</v>
      </c>
      <c r="D13" s="9">
        <f>+'24-03-340 Ind. Adulto Mayor'!M187</f>
        <v>0</v>
      </c>
      <c r="E13" s="9">
        <f>+'24-03-340 Ind. Adulto Mayor'!N187</f>
        <v>0</v>
      </c>
      <c r="F13" s="9">
        <f>+'24-03-340 Ind. Adulto Mayor'!O187</f>
        <v>0</v>
      </c>
      <c r="G13" s="9">
        <f>+'24-03-340 Ind. Adulto Mayor'!R187</f>
        <v>0</v>
      </c>
      <c r="H13" s="9">
        <f>+'24-03-340 Ind. Adulto Mayor'!S187</f>
        <v>0</v>
      </c>
      <c r="I13" s="9">
        <f>+'24-03-340 Ind. Adulto Mayor'!T187</f>
        <v>0</v>
      </c>
      <c r="J13" s="9">
        <f>+'24-03-340 Ind. Adulto Mayor'!U187</f>
        <v>0</v>
      </c>
      <c r="K13" s="9">
        <f>+'24-03-340 Ind. Adulto Mayor'!V187</f>
        <v>0</v>
      </c>
      <c r="L13" s="9">
        <f>+'24-03-340 Ind. Adulto Mayor'!W187</f>
        <v>0</v>
      </c>
      <c r="M13" s="9">
        <f>+'24-03-340 Ind. Adulto Mayor'!X187</f>
        <v>0</v>
      </c>
      <c r="N13" s="9">
        <f>+'24-03-340 Ind. Adulto Mayor'!Y187</f>
        <v>0</v>
      </c>
      <c r="O13" s="9">
        <f>+'24-03-340 Ind. Adulto Mayor'!Z187</f>
        <v>0</v>
      </c>
      <c r="P13" s="9">
        <f>+'24-03-340 Ind. Adulto Mayor'!AA187</f>
        <v>0</v>
      </c>
      <c r="Q13" s="9">
        <f>+'24-03-340 Ind. Adulto Mayor'!AB187</f>
        <v>0</v>
      </c>
      <c r="R13" s="9">
        <f>+'24-03-340 Ind. Adulto Mayor'!AC187</f>
        <v>0</v>
      </c>
      <c r="S13" s="9">
        <f>+'24-03-340 Ind. Adulto Mayor'!AD187</f>
        <v>0</v>
      </c>
      <c r="T13" s="9">
        <f>+'24-03-340 Ind. Adulto Mayor'!AE187</f>
        <v>0</v>
      </c>
      <c r="U13" s="9">
        <f>+'24-03-340 Ind. Adulto Mayor'!AF187</f>
        <v>869994000</v>
      </c>
      <c r="V13" s="9">
        <f>+'24-03-340 Ind. Adulto Mayor'!AG187</f>
        <v>869994000</v>
      </c>
      <c r="W13" s="9">
        <f>+'24-03-340 Ind. Adulto Mayor'!AH187</f>
        <v>869994000</v>
      </c>
      <c r="X13" s="16">
        <f>+'24-03-340 Ind. Adulto Mayor'!AI187</f>
        <v>1</v>
      </c>
      <c r="Y13" s="16">
        <f>+'24-03-340 Ind. Adulto Mayor'!AJ187</f>
        <v>7.9975635429294381E-2</v>
      </c>
    </row>
    <row r="14" spans="1:25" ht="24.75" customHeight="1">
      <c r="A14" s="8" t="s">
        <v>59</v>
      </c>
      <c r="B14" s="9">
        <f>+'24-03-340 Ind. Adulto Mayor'!J249</f>
        <v>920352000</v>
      </c>
      <c r="C14" s="9">
        <f>+'24-03-340 Ind. Adulto Mayor'!K249</f>
        <v>920352000</v>
      </c>
      <c r="D14" s="9">
        <f>+'24-03-340 Ind. Adulto Mayor'!M249</f>
        <v>0</v>
      </c>
      <c r="E14" s="9">
        <f>+'24-03-340 Ind. Adulto Mayor'!N249</f>
        <v>0</v>
      </c>
      <c r="F14" s="9">
        <f>+'24-03-340 Ind. Adulto Mayor'!O249</f>
        <v>0</v>
      </c>
      <c r="G14" s="9">
        <f>+'24-03-340 Ind. Adulto Mayor'!R249</f>
        <v>0</v>
      </c>
      <c r="H14" s="9">
        <f>+'24-03-340 Ind. Adulto Mayor'!S249</f>
        <v>0</v>
      </c>
      <c r="I14" s="9">
        <f>+'24-03-340 Ind. Adulto Mayor'!T249</f>
        <v>0</v>
      </c>
      <c r="J14" s="9">
        <f>+'24-03-340 Ind. Adulto Mayor'!U249</f>
        <v>0</v>
      </c>
      <c r="K14" s="9">
        <f>+'24-03-340 Ind. Adulto Mayor'!V249</f>
        <v>0</v>
      </c>
      <c r="L14" s="9">
        <f>+'24-03-340 Ind. Adulto Mayor'!W249</f>
        <v>0</v>
      </c>
      <c r="M14" s="9">
        <f>+'24-03-340 Ind. Adulto Mayor'!X249</f>
        <v>0</v>
      </c>
      <c r="N14" s="9">
        <f>+'24-03-340 Ind. Adulto Mayor'!Y249</f>
        <v>0</v>
      </c>
      <c r="O14" s="9">
        <f>+'24-03-340 Ind. Adulto Mayor'!Z249</f>
        <v>0</v>
      </c>
      <c r="P14" s="9">
        <f>+'24-03-340 Ind. Adulto Mayor'!AA249</f>
        <v>0</v>
      </c>
      <c r="Q14" s="9">
        <f>+'24-03-340 Ind. Adulto Mayor'!AB249</f>
        <v>0</v>
      </c>
      <c r="R14" s="9">
        <f>+'24-03-340 Ind. Adulto Mayor'!AC249</f>
        <v>0</v>
      </c>
      <c r="S14" s="9">
        <f>+'24-03-340 Ind. Adulto Mayor'!AD249</f>
        <v>0</v>
      </c>
      <c r="T14" s="9">
        <f>+'24-03-340 Ind. Adulto Mayor'!AE249</f>
        <v>0</v>
      </c>
      <c r="U14" s="9">
        <f>+'24-03-340 Ind. Adulto Mayor'!AF249</f>
        <v>920352000</v>
      </c>
      <c r="V14" s="9">
        <f>+'24-03-340 Ind. Adulto Mayor'!AG249</f>
        <v>920352000</v>
      </c>
      <c r="W14" s="9">
        <f>+'24-03-340 Ind. Adulto Mayor'!AH249</f>
        <v>920352000</v>
      </c>
      <c r="X14" s="16">
        <f>+'24-03-340 Ind. Adulto Mayor'!AI249</f>
        <v>1</v>
      </c>
      <c r="Y14" s="16">
        <f>+'24-03-340 Ind. Adulto Mayor'!AJ249</f>
        <v>8.4604877756193644E-2</v>
      </c>
    </row>
    <row r="15" spans="1:25" ht="24.75" customHeight="1">
      <c r="A15" s="8" t="s">
        <v>61</v>
      </c>
      <c r="B15" s="9">
        <f>+'24-03-340 Ind. Adulto Mayor'!J307</f>
        <v>814126000</v>
      </c>
      <c r="C15" s="9">
        <f>+'24-03-340 Ind. Adulto Mayor'!K307</f>
        <v>814126000</v>
      </c>
      <c r="D15" s="9">
        <f>+'24-03-340 Ind. Adulto Mayor'!M307</f>
        <v>0</v>
      </c>
      <c r="E15" s="9">
        <f>+'24-03-340 Ind. Adulto Mayor'!N307</f>
        <v>0</v>
      </c>
      <c r="F15" s="9">
        <f>+'24-03-340 Ind. Adulto Mayor'!O307</f>
        <v>0</v>
      </c>
      <c r="G15" s="9">
        <f>+'24-03-340 Ind. Adulto Mayor'!R307</f>
        <v>0</v>
      </c>
      <c r="H15" s="9">
        <f>+'24-03-340 Ind. Adulto Mayor'!S307</f>
        <v>0</v>
      </c>
      <c r="I15" s="9">
        <f>+'24-03-340 Ind. Adulto Mayor'!T307</f>
        <v>0</v>
      </c>
      <c r="J15" s="9">
        <f>+'24-03-340 Ind. Adulto Mayor'!U307</f>
        <v>0</v>
      </c>
      <c r="K15" s="9">
        <f>+'24-03-340 Ind. Adulto Mayor'!V307</f>
        <v>0</v>
      </c>
      <c r="L15" s="9">
        <f>+'24-03-340 Ind. Adulto Mayor'!W307</f>
        <v>0</v>
      </c>
      <c r="M15" s="9">
        <f>+'24-03-340 Ind. Adulto Mayor'!X307</f>
        <v>70457000</v>
      </c>
      <c r="N15" s="9">
        <f>+'24-03-340 Ind. Adulto Mayor'!Y307</f>
        <v>70457000</v>
      </c>
      <c r="O15" s="9">
        <f>+'24-03-340 Ind. Adulto Mayor'!Z307</f>
        <v>34164000</v>
      </c>
      <c r="P15" s="9">
        <f>+'24-03-340 Ind. Adulto Mayor'!AA307</f>
        <v>50006000</v>
      </c>
      <c r="Q15" s="9">
        <f>+'24-03-340 Ind. Adulto Mayor'!AB307</f>
        <v>0</v>
      </c>
      <c r="R15" s="9">
        <f>+'24-03-340 Ind. Adulto Mayor'!AC307</f>
        <v>84170000</v>
      </c>
      <c r="S15" s="9">
        <f>+'24-03-340 Ind. Adulto Mayor'!AD307</f>
        <v>0</v>
      </c>
      <c r="T15" s="9">
        <f>+'24-03-340 Ind. Adulto Mayor'!AE307</f>
        <v>0</v>
      </c>
      <c r="U15" s="9">
        <f>+'24-03-340 Ind. Adulto Mayor'!AF307</f>
        <v>659499000</v>
      </c>
      <c r="V15" s="9">
        <f>+'24-03-340 Ind. Adulto Mayor'!AG307</f>
        <v>659499000</v>
      </c>
      <c r="W15" s="9">
        <f>+'24-03-340 Ind. Adulto Mayor'!AH307</f>
        <v>814126000</v>
      </c>
      <c r="X15" s="16">
        <f>+'24-03-340 Ind. Adulto Mayor'!AI307</f>
        <v>1</v>
      </c>
      <c r="Y15" s="16">
        <f>+'24-03-340 Ind. Adulto Mayor'!AJ307</f>
        <v>7.4839877251463474E-2</v>
      </c>
    </row>
    <row r="16" spans="1:25" ht="24.75" customHeight="1">
      <c r="A16" s="8" t="s">
        <v>63</v>
      </c>
      <c r="B16" s="9">
        <f>+'24-03-340 Ind. Adulto Mayor'!J372</f>
        <v>1052054000</v>
      </c>
      <c r="C16" s="9">
        <f>+'24-03-340 Ind. Adulto Mayor'!K372</f>
        <v>1052054000</v>
      </c>
      <c r="D16" s="9">
        <f>+'24-03-340 Ind. Adulto Mayor'!M372</f>
        <v>0</v>
      </c>
      <c r="E16" s="9">
        <f>+'24-03-340 Ind. Adulto Mayor'!N372</f>
        <v>0</v>
      </c>
      <c r="F16" s="9">
        <f>+'24-03-340 Ind. Adulto Mayor'!O372</f>
        <v>0</v>
      </c>
      <c r="G16" s="9">
        <f>+'24-03-340 Ind. Adulto Mayor'!R372</f>
        <v>0</v>
      </c>
      <c r="H16" s="9">
        <f>+'24-03-340 Ind. Adulto Mayor'!S372</f>
        <v>0</v>
      </c>
      <c r="I16" s="9">
        <f>+'24-03-340 Ind. Adulto Mayor'!T372</f>
        <v>0</v>
      </c>
      <c r="J16" s="9">
        <f>+'24-03-340 Ind. Adulto Mayor'!U372</f>
        <v>0</v>
      </c>
      <c r="K16" s="9">
        <f>+'24-03-340 Ind. Adulto Mayor'!V372</f>
        <v>0</v>
      </c>
      <c r="L16" s="9">
        <f>+'24-03-340 Ind. Adulto Mayor'!W372</f>
        <v>0</v>
      </c>
      <c r="M16" s="9">
        <f>+'24-03-340 Ind. Adulto Mayor'!X372</f>
        <v>0</v>
      </c>
      <c r="N16" s="9">
        <f>+'24-03-340 Ind. Adulto Mayor'!Y372</f>
        <v>0</v>
      </c>
      <c r="O16" s="9">
        <f>+'24-03-340 Ind. Adulto Mayor'!Z372</f>
        <v>0</v>
      </c>
      <c r="P16" s="9">
        <f>+'24-03-340 Ind. Adulto Mayor'!AA372</f>
        <v>0</v>
      </c>
      <c r="Q16" s="9">
        <f>+'24-03-340 Ind. Adulto Mayor'!AB372</f>
        <v>0</v>
      </c>
      <c r="R16" s="9">
        <f>+'24-03-340 Ind. Adulto Mayor'!AC372</f>
        <v>0</v>
      </c>
      <c r="S16" s="9">
        <f>+'24-03-340 Ind. Adulto Mayor'!AD372</f>
        <v>109759000</v>
      </c>
      <c r="T16" s="9">
        <f>+'24-03-340 Ind. Adulto Mayor'!AE372</f>
        <v>77786000</v>
      </c>
      <c r="U16" s="9">
        <f>+'24-03-340 Ind. Adulto Mayor'!AF372</f>
        <v>864509000</v>
      </c>
      <c r="V16" s="9">
        <f>+'24-03-340 Ind. Adulto Mayor'!AG372</f>
        <v>1052054000</v>
      </c>
      <c r="W16" s="9">
        <f>+'24-03-340 Ind. Adulto Mayor'!AH372</f>
        <v>1052054000</v>
      </c>
      <c r="X16" s="16">
        <f>+'24-03-340 Ind. Adulto Mayor'!AI372</f>
        <v>1</v>
      </c>
      <c r="Y16" s="16">
        <f>+'24-03-340 Ind. Adulto Mayor'!AJ372</f>
        <v>9.6711801639931844E-2</v>
      </c>
    </row>
    <row r="17" spans="1:25" ht="24.75" customHeight="1">
      <c r="A17" s="8" t="s">
        <v>66</v>
      </c>
      <c r="B17" s="9">
        <f>+'24-03-340 Ind. Adulto Mayor'!J426</f>
        <v>691075000</v>
      </c>
      <c r="C17" s="9">
        <f>+'24-03-340 Ind. Adulto Mayor'!K426</f>
        <v>691075000</v>
      </c>
      <c r="D17" s="9">
        <f>+'24-03-340 Ind. Adulto Mayor'!M426</f>
        <v>0</v>
      </c>
      <c r="E17" s="9">
        <f>+'24-03-340 Ind. Adulto Mayor'!N426</f>
        <v>0</v>
      </c>
      <c r="F17" s="9">
        <f>+'24-03-340 Ind. Adulto Mayor'!O426</f>
        <v>0</v>
      </c>
      <c r="G17" s="9">
        <f>+'24-03-340 Ind. Adulto Mayor'!R426</f>
        <v>0</v>
      </c>
      <c r="H17" s="9">
        <f>+'24-03-340 Ind. Adulto Mayor'!S426</f>
        <v>0</v>
      </c>
      <c r="I17" s="9">
        <f>+'24-03-340 Ind. Adulto Mayor'!T426</f>
        <v>0</v>
      </c>
      <c r="J17" s="9">
        <f>+'24-03-340 Ind. Adulto Mayor'!U426</f>
        <v>0</v>
      </c>
      <c r="K17" s="9">
        <f>+'24-03-340 Ind. Adulto Mayor'!V426</f>
        <v>0</v>
      </c>
      <c r="L17" s="9">
        <f>+'24-03-340 Ind. Adulto Mayor'!W426</f>
        <v>0</v>
      </c>
      <c r="M17" s="9">
        <f>+'24-03-340 Ind. Adulto Mayor'!X426</f>
        <v>0</v>
      </c>
      <c r="N17" s="9">
        <f>+'24-03-340 Ind. Adulto Mayor'!Y426</f>
        <v>0</v>
      </c>
      <c r="O17" s="9">
        <f>+'24-03-340 Ind. Adulto Mayor'!Z426</f>
        <v>24522000</v>
      </c>
      <c r="P17" s="9">
        <f>+'24-03-340 Ind. Adulto Mayor'!AA426</f>
        <v>0</v>
      </c>
      <c r="Q17" s="9">
        <f>+'24-03-340 Ind. Adulto Mayor'!AB426</f>
        <v>0</v>
      </c>
      <c r="R17" s="9">
        <f>+'24-03-340 Ind. Adulto Mayor'!AC426</f>
        <v>24522000</v>
      </c>
      <c r="S17" s="9">
        <f>+'24-03-340 Ind. Adulto Mayor'!AD426</f>
        <v>0</v>
      </c>
      <c r="T17" s="9">
        <f>+'24-03-340 Ind. Adulto Mayor'!AE426</f>
        <v>0</v>
      </c>
      <c r="U17" s="9">
        <f>+'24-03-340 Ind. Adulto Mayor'!AF426</f>
        <v>666553000</v>
      </c>
      <c r="V17" s="9">
        <f>+'24-03-340 Ind. Adulto Mayor'!AG426</f>
        <v>666553000</v>
      </c>
      <c r="W17" s="9">
        <f>+'24-03-340 Ind. Adulto Mayor'!AH426</f>
        <v>691075000</v>
      </c>
      <c r="X17" s="16">
        <f>+'24-03-340 Ind. Adulto Mayor'!AI426</f>
        <v>1</v>
      </c>
      <c r="Y17" s="16">
        <f>+'24-03-340 Ind. Adulto Mayor'!AJ373</f>
        <v>0</v>
      </c>
    </row>
    <row r="18" spans="1:25" ht="24.75" customHeight="1">
      <c r="A18" s="8" t="s">
        <v>68</v>
      </c>
      <c r="B18" s="9">
        <f>+'24-03-340 Ind. Adulto Mayor'!J440</f>
        <v>173154000</v>
      </c>
      <c r="C18" s="9">
        <f>+'24-03-340 Ind. Adulto Mayor'!K440</f>
        <v>173154000</v>
      </c>
      <c r="D18" s="9">
        <f>+'24-03-340 Ind. Adulto Mayor'!M440</f>
        <v>0</v>
      </c>
      <c r="E18" s="9">
        <f>+'24-03-340 Ind. Adulto Mayor'!N440</f>
        <v>0</v>
      </c>
      <c r="F18" s="9">
        <f>+'24-03-340 Ind. Adulto Mayor'!O440</f>
        <v>0</v>
      </c>
      <c r="G18" s="9">
        <f>+'24-03-340 Ind. Adulto Mayor'!R440</f>
        <v>0</v>
      </c>
      <c r="H18" s="9">
        <f>+'24-03-340 Ind. Adulto Mayor'!S440</f>
        <v>0</v>
      </c>
      <c r="I18" s="9">
        <f>+'24-03-340 Ind. Adulto Mayor'!T440</f>
        <v>0</v>
      </c>
      <c r="J18" s="9">
        <f>+'24-03-340 Ind. Adulto Mayor'!U440</f>
        <v>0</v>
      </c>
      <c r="K18" s="9">
        <f>+'24-03-340 Ind. Adulto Mayor'!V440</f>
        <v>0</v>
      </c>
      <c r="L18" s="9">
        <f>+'24-03-340 Ind. Adulto Mayor'!W440</f>
        <v>0</v>
      </c>
      <c r="M18" s="9">
        <f>+'24-03-340 Ind. Adulto Mayor'!X440</f>
        <v>0</v>
      </c>
      <c r="N18" s="9">
        <f>+'24-03-340 Ind. Adulto Mayor'!Y440</f>
        <v>0</v>
      </c>
      <c r="O18" s="9">
        <f>+'24-03-340 Ind. Adulto Mayor'!Z440</f>
        <v>0</v>
      </c>
      <c r="P18" s="9">
        <f>+'24-03-340 Ind. Adulto Mayor'!AA440</f>
        <v>0</v>
      </c>
      <c r="Q18" s="9">
        <f>+'24-03-340 Ind. Adulto Mayor'!AB440</f>
        <v>0</v>
      </c>
      <c r="R18" s="9">
        <f>+'24-03-340 Ind. Adulto Mayor'!AC440</f>
        <v>0</v>
      </c>
      <c r="S18" s="9">
        <f>+'24-03-340 Ind. Adulto Mayor'!AD440</f>
        <v>51925000</v>
      </c>
      <c r="T18" s="9">
        <f>+'24-03-340 Ind. Adulto Mayor'!AE440</f>
        <v>9893000</v>
      </c>
      <c r="U18" s="9">
        <f>+'24-03-340 Ind. Adulto Mayor'!AF440</f>
        <v>111336000</v>
      </c>
      <c r="V18" s="9">
        <f>+'24-03-340 Ind. Adulto Mayor'!AG440</f>
        <v>173154000</v>
      </c>
      <c r="W18" s="9">
        <f>+'24-03-340 Ind. Adulto Mayor'!AH440</f>
        <v>173154000</v>
      </c>
      <c r="X18" s="16">
        <f>+'24-03-340 Ind. Adulto Mayor'!AI440</f>
        <v>1</v>
      </c>
      <c r="Y18" s="16">
        <f>+'24-03-340 Ind. Adulto Mayor'!AJ440</f>
        <v>1.5917467450492807E-2</v>
      </c>
    </row>
    <row r="19" spans="1:25" ht="24.75" customHeight="1">
      <c r="A19" s="8" t="s">
        <v>70</v>
      </c>
      <c r="B19" s="9">
        <f>+'24-03-340 Ind. Adulto Mayor'!J446</f>
        <v>94882000</v>
      </c>
      <c r="C19" s="9">
        <f>+'24-03-340 Ind. Adulto Mayor'!K446</f>
        <v>94882000</v>
      </c>
      <c r="D19" s="9">
        <f>+'24-03-340 Ind. Adulto Mayor'!M446</f>
        <v>0</v>
      </c>
      <c r="E19" s="9">
        <f>+'24-03-340 Ind. Adulto Mayor'!N446</f>
        <v>0</v>
      </c>
      <c r="F19" s="9">
        <f>+'24-03-340 Ind. Adulto Mayor'!O446</f>
        <v>0</v>
      </c>
      <c r="G19" s="9">
        <f>+'24-03-340 Ind. Adulto Mayor'!R446</f>
        <v>0</v>
      </c>
      <c r="H19" s="9">
        <f>+'24-03-340 Ind. Adulto Mayor'!S446</f>
        <v>0</v>
      </c>
      <c r="I19" s="9">
        <f>+'24-03-340 Ind. Adulto Mayor'!T446</f>
        <v>0</v>
      </c>
      <c r="J19" s="9">
        <f>+'24-03-340 Ind. Adulto Mayor'!U446</f>
        <v>0</v>
      </c>
      <c r="K19" s="9">
        <f>+'24-03-340 Ind. Adulto Mayor'!V446</f>
        <v>0</v>
      </c>
      <c r="L19" s="9">
        <f>+'24-03-340 Ind. Adulto Mayor'!W446</f>
        <v>0</v>
      </c>
      <c r="M19" s="9">
        <f>+'24-03-340 Ind. Adulto Mayor'!X446</f>
        <v>0</v>
      </c>
      <c r="N19" s="9">
        <f>+'24-03-340 Ind. Adulto Mayor'!Y446</f>
        <v>0</v>
      </c>
      <c r="O19" s="9">
        <f>+'24-03-340 Ind. Adulto Mayor'!Z446</f>
        <v>0</v>
      </c>
      <c r="P19" s="9">
        <f>+'24-03-340 Ind. Adulto Mayor'!AA446</f>
        <v>0</v>
      </c>
      <c r="Q19" s="9">
        <f>+'24-03-340 Ind. Adulto Mayor'!AB446</f>
        <v>0</v>
      </c>
      <c r="R19" s="9">
        <f>+'24-03-340 Ind. Adulto Mayor'!AC446</f>
        <v>0</v>
      </c>
      <c r="S19" s="9">
        <f>+'24-03-340 Ind. Adulto Mayor'!AD446</f>
        <v>45506000</v>
      </c>
      <c r="T19" s="9">
        <f>+'24-03-340 Ind. Adulto Mayor'!AE446</f>
        <v>0</v>
      </c>
      <c r="U19" s="9">
        <f>+'24-03-340 Ind. Adulto Mayor'!AF446</f>
        <v>49376000</v>
      </c>
      <c r="V19" s="9">
        <f>+'24-03-340 Ind. Adulto Mayor'!AG446</f>
        <v>94882000</v>
      </c>
      <c r="W19" s="9">
        <f>+'24-03-340 Ind. Adulto Mayor'!AH446</f>
        <v>94882000</v>
      </c>
      <c r="X19" s="16">
        <f>+'24-03-340 Ind. Adulto Mayor'!AI446</f>
        <v>1</v>
      </c>
      <c r="Y19" s="16">
        <f>+'24-03-340 Ind. Adulto Mayor'!AJ446</f>
        <v>8.7221845677123173E-3</v>
      </c>
    </row>
    <row r="20" spans="1:25" ht="24.75" customHeight="1">
      <c r="A20" s="10" t="s">
        <v>72</v>
      </c>
      <c r="B20" s="9">
        <f>+'24-03-340 Ind. Adulto Mayor'!J472</f>
        <v>382502000</v>
      </c>
      <c r="C20" s="9">
        <f>+'24-03-340 Ind. Adulto Mayor'!K472</f>
        <v>382502000</v>
      </c>
      <c r="D20" s="9">
        <f>+'24-03-340 Ind. Adulto Mayor'!M472</f>
        <v>0</v>
      </c>
      <c r="E20" s="9">
        <f>+'24-03-340 Ind. Adulto Mayor'!N472</f>
        <v>0</v>
      </c>
      <c r="F20" s="9">
        <f>+'24-03-340 Ind. Adulto Mayor'!O472</f>
        <v>0</v>
      </c>
      <c r="G20" s="9">
        <f>+'24-03-340 Ind. Adulto Mayor'!R472</f>
        <v>0</v>
      </c>
      <c r="H20" s="9">
        <f>+'24-03-340 Ind. Adulto Mayor'!S472</f>
        <v>0</v>
      </c>
      <c r="I20" s="9">
        <f>+'24-03-340 Ind. Adulto Mayor'!T472</f>
        <v>0</v>
      </c>
      <c r="J20" s="9">
        <f>+'24-03-340 Ind. Adulto Mayor'!U472</f>
        <v>0</v>
      </c>
      <c r="K20" s="9">
        <f>+'24-03-340 Ind. Adulto Mayor'!V472</f>
        <v>0</v>
      </c>
      <c r="L20" s="9">
        <f>+'24-03-340 Ind. Adulto Mayor'!W472</f>
        <v>0</v>
      </c>
      <c r="M20" s="9">
        <f>+'24-03-340 Ind. Adulto Mayor'!X472</f>
        <v>0</v>
      </c>
      <c r="N20" s="9">
        <f>+'24-03-340 Ind. Adulto Mayor'!Y472</f>
        <v>0</v>
      </c>
      <c r="O20" s="9">
        <f>+'24-03-340 Ind. Adulto Mayor'!Z472</f>
        <v>110559000</v>
      </c>
      <c r="P20" s="9">
        <f>+'24-03-340 Ind. Adulto Mayor'!AA472</f>
        <v>47141000</v>
      </c>
      <c r="Q20" s="9">
        <f>+'24-03-340 Ind. Adulto Mayor'!AB472</f>
        <v>0</v>
      </c>
      <c r="R20" s="9">
        <f>+'24-03-340 Ind. Adulto Mayor'!AC472</f>
        <v>157700000</v>
      </c>
      <c r="S20" s="9">
        <f>+'24-03-340 Ind. Adulto Mayor'!AD472</f>
        <v>115518000</v>
      </c>
      <c r="T20" s="9">
        <f>+'24-03-340 Ind. Adulto Mayor'!AE472</f>
        <v>73403000</v>
      </c>
      <c r="U20" s="9">
        <f>+'24-03-340 Ind. Adulto Mayor'!AF472</f>
        <v>35881000</v>
      </c>
      <c r="V20" s="9">
        <f>+'24-03-340 Ind. Adulto Mayor'!AG472</f>
        <v>224802000</v>
      </c>
      <c r="W20" s="9">
        <f>+'24-03-340 Ind. Adulto Mayor'!AH472</f>
        <v>382502000</v>
      </c>
      <c r="X20" s="16">
        <f>+'24-03-340 Ind. Adulto Mayor'!AI472</f>
        <v>1</v>
      </c>
      <c r="Y20" s="16">
        <f>+'24-03-340 Ind. Adulto Mayor'!AJ472</f>
        <v>3.5162128133039948E-2</v>
      </c>
    </row>
    <row r="21" spans="1:25" ht="24.75" customHeight="1">
      <c r="A21" s="10" t="s">
        <v>74</v>
      </c>
      <c r="B21" s="9">
        <f>+'24-03-340 Ind. Adulto Mayor'!J479</f>
        <v>120194000</v>
      </c>
      <c r="C21" s="9">
        <f>+'24-03-340 Ind. Adulto Mayor'!K479</f>
        <v>120194000</v>
      </c>
      <c r="D21" s="9">
        <f>+'24-03-340 Ind. Adulto Mayor'!M479</f>
        <v>0</v>
      </c>
      <c r="E21" s="9">
        <f>+'24-03-340 Ind. Adulto Mayor'!N479</f>
        <v>0</v>
      </c>
      <c r="F21" s="9">
        <f>+'24-03-340 Ind. Adulto Mayor'!O479</f>
        <v>0</v>
      </c>
      <c r="G21" s="9">
        <f>+'24-03-340 Ind. Adulto Mayor'!R479</f>
        <v>0</v>
      </c>
      <c r="H21" s="9">
        <f>+'24-03-340 Ind. Adulto Mayor'!S479</f>
        <v>0</v>
      </c>
      <c r="I21" s="9">
        <f>+'24-03-340 Ind. Adulto Mayor'!T479</f>
        <v>0</v>
      </c>
      <c r="J21" s="9">
        <f>+'24-03-340 Ind. Adulto Mayor'!U479</f>
        <v>0</v>
      </c>
      <c r="K21" s="9">
        <f>+'24-03-340 Ind. Adulto Mayor'!V479</f>
        <v>0</v>
      </c>
      <c r="L21" s="9">
        <f>+'24-03-340 Ind. Adulto Mayor'!W479</f>
        <v>0</v>
      </c>
      <c r="M21" s="9">
        <f>+'24-03-340 Ind. Adulto Mayor'!X479</f>
        <v>0</v>
      </c>
      <c r="N21" s="9">
        <f>+'24-03-340 Ind. Adulto Mayor'!Y479</f>
        <v>0</v>
      </c>
      <c r="O21" s="9">
        <f>+'24-03-340 Ind. Adulto Mayor'!Z479</f>
        <v>0</v>
      </c>
      <c r="P21" s="9">
        <f>+'24-03-340 Ind. Adulto Mayor'!AA479</f>
        <v>0</v>
      </c>
      <c r="Q21" s="9">
        <f>+'24-03-340 Ind. Adulto Mayor'!AB479</f>
        <v>0</v>
      </c>
      <c r="R21" s="9">
        <f>+'24-03-340 Ind. Adulto Mayor'!AC479</f>
        <v>0</v>
      </c>
      <c r="S21" s="9">
        <f>+'24-03-340 Ind. Adulto Mayor'!AD479</f>
        <v>10800000</v>
      </c>
      <c r="T21" s="9">
        <f>+'24-03-340 Ind. Adulto Mayor'!AE479</f>
        <v>58306000</v>
      </c>
      <c r="U21" s="9">
        <f>+'24-03-340 Ind. Adulto Mayor'!AF479</f>
        <v>51088000</v>
      </c>
      <c r="V21" s="9">
        <f>+'24-03-340 Ind. Adulto Mayor'!AG479</f>
        <v>120194000</v>
      </c>
      <c r="W21" s="9">
        <f>+'24-03-340 Ind. Adulto Mayor'!AH479</f>
        <v>120194000</v>
      </c>
      <c r="X21" s="16">
        <f>+'24-03-340 Ind. Adulto Mayor'!AI479</f>
        <v>1</v>
      </c>
      <c r="Y21" s="16">
        <f>+'24-03-340 Ind. Adulto Mayor'!AJ479</f>
        <v>1.1049031975839613E-2</v>
      </c>
    </row>
    <row r="22" spans="1:25" ht="24.75" customHeight="1">
      <c r="A22" s="10" t="s">
        <v>76</v>
      </c>
      <c r="B22" s="9">
        <f>+'24-03-340 Ind. Adulto Mayor'!J523</f>
        <v>602883000</v>
      </c>
      <c r="C22" s="9">
        <f>+'24-03-340 Ind. Adulto Mayor'!K523</f>
        <v>602883000</v>
      </c>
      <c r="D22" s="9">
        <f>+'24-03-340 Ind. Adulto Mayor'!M480</f>
        <v>0</v>
      </c>
      <c r="E22" s="9">
        <f>+'24-03-340 Ind. Adulto Mayor'!N480</f>
        <v>0</v>
      </c>
      <c r="F22" s="9">
        <f>+'24-03-340 Ind. Adulto Mayor'!O480</f>
        <v>0</v>
      </c>
      <c r="G22" s="9">
        <f>+'24-03-340 Ind. Adulto Mayor'!R480</f>
        <v>0</v>
      </c>
      <c r="H22" s="9">
        <f>+'24-03-340 Ind. Adulto Mayor'!S480</f>
        <v>0</v>
      </c>
      <c r="I22" s="9">
        <f>+'24-03-340 Ind. Adulto Mayor'!T480</f>
        <v>0</v>
      </c>
      <c r="J22" s="9">
        <f>+'24-03-340 Ind. Adulto Mayor'!U523</f>
        <v>0</v>
      </c>
      <c r="K22" s="9">
        <f>+'24-03-340 Ind. Adulto Mayor'!V480</f>
        <v>0</v>
      </c>
      <c r="L22" s="9">
        <f>+'24-03-340 Ind. Adulto Mayor'!W480</f>
        <v>0</v>
      </c>
      <c r="M22" s="9">
        <f>+'24-03-340 Ind. Adulto Mayor'!X480</f>
        <v>0</v>
      </c>
      <c r="N22" s="9">
        <f>+'24-03-340 Ind. Adulto Mayor'!Y523</f>
        <v>0</v>
      </c>
      <c r="O22" s="9">
        <f>+'24-03-340 Ind. Adulto Mayor'!Z480</f>
        <v>0</v>
      </c>
      <c r="P22" s="9">
        <f>+'24-03-340 Ind. Adulto Mayor'!AA480</f>
        <v>0</v>
      </c>
      <c r="Q22" s="9">
        <f>+'24-03-340 Ind. Adulto Mayor'!AB480</f>
        <v>0</v>
      </c>
      <c r="R22" s="9">
        <f>+'24-03-340 Ind. Adulto Mayor'!AC523</f>
        <v>0</v>
      </c>
      <c r="S22" s="9">
        <f>+'24-03-340 Ind. Adulto Mayor'!AD480</f>
        <v>0</v>
      </c>
      <c r="T22" s="9">
        <f>+'24-03-340 Ind. Adulto Mayor'!AE480</f>
        <v>0</v>
      </c>
      <c r="U22" s="9">
        <f>+'24-03-340 Ind. Adulto Mayor'!AF480</f>
        <v>0</v>
      </c>
      <c r="V22" s="9">
        <f>+'24-03-340 Ind. Adulto Mayor'!AG523</f>
        <v>602883000</v>
      </c>
      <c r="W22" s="9">
        <f>+'24-03-340 Ind. Adulto Mayor'!AH523</f>
        <v>602883000</v>
      </c>
      <c r="X22" s="16">
        <f>+'24-03-340 Ind. Adulto Mayor'!AI523</f>
        <v>1</v>
      </c>
      <c r="Y22" s="16">
        <f>+'24-03-340 Ind. Adulto Mayor'!AJ523</f>
        <v>5.5421015563922607E-2</v>
      </c>
    </row>
    <row r="23" spans="1:25" ht="24.75" customHeight="1">
      <c r="A23" s="10" t="s">
        <v>78</v>
      </c>
      <c r="B23" s="9">
        <f>+'24-03-340 Ind. Adulto Mayor'!J620</f>
        <v>2623200000</v>
      </c>
      <c r="C23" s="9">
        <f>+'24-03-340 Ind. Adulto Mayor'!K620</f>
        <v>2623200000</v>
      </c>
      <c r="D23" s="9">
        <f>+'24-03-340 Ind. Adulto Mayor'!M620</f>
        <v>0</v>
      </c>
      <c r="E23" s="9">
        <f>+'24-03-340 Ind. Adulto Mayor'!N620</f>
        <v>0</v>
      </c>
      <c r="F23" s="9">
        <f>+'24-03-340 Ind. Adulto Mayor'!O620</f>
        <v>0</v>
      </c>
      <c r="G23" s="9">
        <f>+'24-03-340 Ind. Adulto Mayor'!R620</f>
        <v>0</v>
      </c>
      <c r="H23" s="9">
        <f>+'24-03-340 Ind. Adulto Mayor'!S620</f>
        <v>0</v>
      </c>
      <c r="I23" s="9">
        <f>+'24-03-340 Ind. Adulto Mayor'!T620</f>
        <v>0</v>
      </c>
      <c r="J23" s="9">
        <f>+'24-03-340 Ind. Adulto Mayor'!U620</f>
        <v>0</v>
      </c>
      <c r="K23" s="9">
        <f>+'24-03-340 Ind. Adulto Mayor'!V620</f>
        <v>41439000</v>
      </c>
      <c r="L23" s="9">
        <f>+'24-03-340 Ind. Adulto Mayor'!W620</f>
        <v>262017000</v>
      </c>
      <c r="M23" s="9">
        <f>+'24-03-340 Ind. Adulto Mayor'!X620</f>
        <v>615409000</v>
      </c>
      <c r="N23" s="9">
        <f>+'24-03-340 Ind. Adulto Mayor'!Y620</f>
        <v>918865000</v>
      </c>
      <c r="O23" s="9">
        <f>+'24-03-340 Ind. Adulto Mayor'!Z620</f>
        <v>510558000</v>
      </c>
      <c r="P23" s="9">
        <f>+'24-03-340 Ind. Adulto Mayor'!AA620</f>
        <v>40242000</v>
      </c>
      <c r="Q23" s="9">
        <f>+'24-03-340 Ind. Adulto Mayor'!AB620</f>
        <v>81681000</v>
      </c>
      <c r="R23" s="9">
        <f>+'24-03-340 Ind. Adulto Mayor'!AC620</f>
        <v>632481000</v>
      </c>
      <c r="S23" s="9">
        <f>+'24-03-340 Ind. Adulto Mayor'!AD620</f>
        <v>80463000</v>
      </c>
      <c r="T23" s="9">
        <f>+'24-03-340 Ind. Adulto Mayor'!AE620</f>
        <v>69843000</v>
      </c>
      <c r="U23" s="9">
        <f>+'24-03-340 Ind. Adulto Mayor'!AF620</f>
        <v>921548000</v>
      </c>
      <c r="V23" s="9">
        <f>+'24-03-340 Ind. Adulto Mayor'!AG620</f>
        <v>1071854000</v>
      </c>
      <c r="W23" s="9">
        <f>+'24-03-340 Ind. Adulto Mayor'!AH620</f>
        <v>2623200000</v>
      </c>
      <c r="X23" s="16">
        <f>+'24-03-340 Ind. Adulto Mayor'!AI620</f>
        <v>1</v>
      </c>
      <c r="Y23" s="16">
        <f>+'24-03-340 Ind. Adulto Mayor'!AJ620</f>
        <v>0.24114199277020879</v>
      </c>
    </row>
    <row r="24" spans="1:25" ht="24.75" customHeight="1">
      <c r="A24" s="11" t="s">
        <v>80</v>
      </c>
      <c r="B24" s="9">
        <f>+'24-03-340 Ind. Adulto Mayor'!J624</f>
        <v>749232000</v>
      </c>
      <c r="C24" s="9">
        <f>+'24-03-340 Ind. Adulto Mayor'!K624</f>
        <v>749232000</v>
      </c>
      <c r="D24" s="9">
        <f>+'24-03-340 Ind. Adulto Mayor'!M624</f>
        <v>0</v>
      </c>
      <c r="E24" s="9">
        <f>+'24-03-340 Ind. Adulto Mayor'!N624</f>
        <v>0</v>
      </c>
      <c r="F24" s="9">
        <f>+'24-03-340 Ind. Adulto Mayor'!O624</f>
        <v>0</v>
      </c>
      <c r="G24" s="9">
        <f>+'24-03-340 Ind. Adulto Mayor'!R624</f>
        <v>423500000</v>
      </c>
      <c r="H24" s="9">
        <f>+'24-03-340 Ind. Adulto Mayor'!S624</f>
        <v>0</v>
      </c>
      <c r="I24" s="9">
        <f>+'24-03-340 Ind. Adulto Mayor'!T624</f>
        <v>0</v>
      </c>
      <c r="J24" s="9">
        <f>+'24-03-340 Ind. Adulto Mayor'!U624</f>
        <v>423500000</v>
      </c>
      <c r="K24" s="9">
        <f>+'24-03-340 Ind. Adulto Mayor'!V624</f>
        <v>0</v>
      </c>
      <c r="L24" s="9">
        <f>+'24-03-340 Ind. Adulto Mayor'!W624</f>
        <v>0</v>
      </c>
      <c r="M24" s="9">
        <f>+'24-03-340 Ind. Adulto Mayor'!X624</f>
        <v>0</v>
      </c>
      <c r="N24" s="9">
        <f>+'24-03-340 Ind. Adulto Mayor'!Y624</f>
        <v>0</v>
      </c>
      <c r="O24" s="9">
        <f>+'24-03-340 Ind. Adulto Mayor'!Z624</f>
        <v>0</v>
      </c>
      <c r="P24" s="9">
        <f>+'24-03-340 Ind. Adulto Mayor'!AA624</f>
        <v>0</v>
      </c>
      <c r="Q24" s="9">
        <f>+'24-03-340 Ind. Adulto Mayor'!AB624</f>
        <v>0</v>
      </c>
      <c r="R24" s="9">
        <f>+'24-03-340 Ind. Adulto Mayor'!AC624</f>
        <v>0</v>
      </c>
      <c r="S24" s="9">
        <f>+'24-03-340 Ind. Adulto Mayor'!AD624</f>
        <v>0</v>
      </c>
      <c r="T24" s="9">
        <f>+'24-03-340 Ind. Adulto Mayor'!AE624</f>
        <v>0</v>
      </c>
      <c r="U24" s="9">
        <f>+'24-03-340 Ind. Adulto Mayor'!AF624</f>
        <v>323176045</v>
      </c>
      <c r="V24" s="9">
        <f>+'24-03-340 Ind. Adulto Mayor'!AG624</f>
        <v>323176045</v>
      </c>
      <c r="W24" s="9">
        <f>+'24-03-340 Ind. Adulto Mayor'!AH624</f>
        <v>746676045</v>
      </c>
      <c r="X24" s="16">
        <f>+'24-03-340 Ind. Adulto Mayor'!AI624</f>
        <v>0.99658856669229301</v>
      </c>
      <c r="Y24" s="16">
        <f>+'24-03-340 Ind. Adulto Mayor'!AJ624</f>
        <v>6.8639428730206647E-2</v>
      </c>
    </row>
    <row r="25" spans="1:25" ht="34.5" customHeight="1">
      <c r="A25" s="12" t="str">
        <f>"TOTAL ASIG."&amp;" "&amp;$A$5</f>
        <v>TOTAL ASIG. 24-03-340 "Programa de Apoyo Integral al Adulto Mayor Chile Solidario"</v>
      </c>
      <c r="B25" s="13">
        <f>SUM(B8:B24)</f>
        <v>10880794000</v>
      </c>
      <c r="C25" s="13">
        <f t="shared" ref="C25:W25" si="0">SUM(C8:C24)</f>
        <v>10880794000</v>
      </c>
      <c r="D25" s="13">
        <f t="shared" si="0"/>
        <v>0</v>
      </c>
      <c r="E25" s="13">
        <f t="shared" si="0"/>
        <v>0</v>
      </c>
      <c r="F25" s="13">
        <f t="shared" si="0"/>
        <v>0</v>
      </c>
      <c r="G25" s="13">
        <f t="shared" si="0"/>
        <v>423500000</v>
      </c>
      <c r="H25" s="13">
        <f t="shared" si="0"/>
        <v>0</v>
      </c>
      <c r="I25" s="13">
        <f t="shared" si="0"/>
        <v>0</v>
      </c>
      <c r="J25" s="13">
        <f t="shared" si="0"/>
        <v>423500000</v>
      </c>
      <c r="K25" s="13">
        <f t="shared" si="0"/>
        <v>361446000</v>
      </c>
      <c r="L25" s="13">
        <f t="shared" si="0"/>
        <v>262017000</v>
      </c>
      <c r="M25" s="13">
        <f t="shared" si="0"/>
        <v>720240000</v>
      </c>
      <c r="N25" s="13">
        <f t="shared" si="0"/>
        <v>1343703000</v>
      </c>
      <c r="O25" s="13">
        <f t="shared" si="0"/>
        <v>1155507000</v>
      </c>
      <c r="P25" s="13">
        <f t="shared" si="0"/>
        <v>210031000</v>
      </c>
      <c r="Q25" s="13">
        <f t="shared" si="0"/>
        <v>81681000</v>
      </c>
      <c r="R25" s="13">
        <f t="shared" si="0"/>
        <v>1447219000</v>
      </c>
      <c r="S25" s="13">
        <f t="shared" si="0"/>
        <v>615863000</v>
      </c>
      <c r="T25" s="13">
        <f t="shared" si="0"/>
        <v>314952000</v>
      </c>
      <c r="U25" s="13">
        <f t="shared" si="0"/>
        <v>6130118045</v>
      </c>
      <c r="V25" s="13">
        <f t="shared" si="0"/>
        <v>7663816045</v>
      </c>
      <c r="W25" s="13">
        <f t="shared" si="0"/>
        <v>10878238045</v>
      </c>
      <c r="X25" s="17">
        <f>+'24-03-340 Ind. Adulto Mayor'!AI625</f>
        <v>0.99976509480833842</v>
      </c>
      <c r="Y25" s="17">
        <f>'24-03-340 Ind. Adulto Mayor'!AJ625</f>
        <v>1</v>
      </c>
    </row>
    <row r="26" spans="1:25">
      <c r="B26" s="14"/>
      <c r="G26" s="14"/>
      <c r="H26" s="14"/>
      <c r="I26" s="14"/>
      <c r="K26" s="14"/>
      <c r="L26" s="14"/>
      <c r="M26" s="14"/>
      <c r="O26" s="14"/>
      <c r="P26" s="14"/>
      <c r="Q26" s="14"/>
      <c r="S26" s="14"/>
      <c r="T26" s="14"/>
      <c r="U26" s="14"/>
    </row>
    <row r="27" spans="1:25">
      <c r="B27" s="14"/>
      <c r="G27" s="14"/>
      <c r="H27" s="14"/>
      <c r="I27" s="14"/>
      <c r="K27" s="14"/>
      <c r="L27" s="14"/>
      <c r="M27" s="14"/>
      <c r="O27" s="14"/>
      <c r="P27" s="14"/>
      <c r="Q27" s="14"/>
      <c r="S27" s="14"/>
      <c r="T27" s="14"/>
      <c r="U27" s="14"/>
    </row>
    <row r="28" spans="1:25">
      <c r="B28" s="14"/>
      <c r="G28" s="14"/>
      <c r="H28" s="14"/>
      <c r="I28" s="14"/>
      <c r="K28" s="14"/>
      <c r="L28" s="14"/>
      <c r="M28" s="14"/>
      <c r="O28" s="14"/>
      <c r="P28" s="14"/>
      <c r="Q28" s="14"/>
      <c r="S28" s="14"/>
      <c r="T28" s="14"/>
      <c r="U28" s="14"/>
      <c r="V28" s="3">
        <f>+S25+T25+U25</f>
        <v>7060933045</v>
      </c>
    </row>
    <row r="29" spans="1:25">
      <c r="B29" s="14"/>
      <c r="G29" s="14"/>
      <c r="H29" s="14"/>
      <c r="I29" s="14"/>
      <c r="K29" s="14"/>
      <c r="L29" s="14"/>
      <c r="M29" s="14"/>
      <c r="O29" s="14"/>
      <c r="P29" s="14"/>
      <c r="Q29" s="14"/>
      <c r="S29" s="14"/>
      <c r="T29" s="14"/>
      <c r="U29" s="14"/>
      <c r="V29" s="3">
        <f>+V25-V28</f>
        <v>602883000</v>
      </c>
    </row>
    <row r="30" spans="1:25">
      <c r="B30" s="14"/>
      <c r="G30" s="14"/>
      <c r="H30" s="14"/>
      <c r="I30" s="14"/>
      <c r="K30" s="14"/>
      <c r="L30" s="14"/>
      <c r="M30" s="14"/>
      <c r="O30" s="14"/>
      <c r="P30" s="14"/>
      <c r="Q30" s="14"/>
      <c r="S30" s="14"/>
      <c r="T30" s="14"/>
      <c r="U30" s="14"/>
    </row>
    <row r="31" spans="1:25">
      <c r="B31" s="14"/>
      <c r="G31" s="14"/>
      <c r="H31" s="14"/>
      <c r="I31" s="14"/>
      <c r="K31" s="14"/>
      <c r="L31" s="14"/>
      <c r="M31" s="14"/>
      <c r="O31" s="14"/>
      <c r="P31" s="14"/>
      <c r="Q31" s="14"/>
      <c r="S31" s="14"/>
      <c r="T31" s="14"/>
      <c r="U31" s="14"/>
    </row>
    <row r="32" spans="1:25">
      <c r="B32" s="14"/>
      <c r="G32" s="14"/>
      <c r="H32" s="14"/>
      <c r="I32" s="14"/>
      <c r="K32" s="14"/>
      <c r="L32" s="14"/>
      <c r="M32" s="14"/>
      <c r="O32" s="14"/>
      <c r="P32" s="14"/>
      <c r="Q32" s="14"/>
      <c r="S32" s="14"/>
      <c r="T32" s="14"/>
      <c r="U32" s="14"/>
    </row>
    <row r="33" spans="1:25">
      <c r="B33" s="14"/>
      <c r="G33" s="14"/>
      <c r="H33" s="14"/>
      <c r="I33" s="14"/>
      <c r="K33" s="14"/>
      <c r="L33" s="14"/>
      <c r="M33" s="14"/>
      <c r="O33" s="14"/>
      <c r="P33" s="14"/>
      <c r="Q33" s="14"/>
      <c r="S33" s="14"/>
      <c r="T33" s="14"/>
      <c r="U33" s="14"/>
    </row>
    <row r="34" spans="1:25">
      <c r="A34" s="5"/>
      <c r="B34" s="14"/>
      <c r="G34" s="14"/>
      <c r="H34" s="14"/>
      <c r="I34" s="14"/>
      <c r="K34" s="14"/>
      <c r="L34" s="14"/>
      <c r="M34" s="14"/>
      <c r="O34" s="14"/>
      <c r="P34" s="14"/>
      <c r="Q34" s="14"/>
      <c r="S34" s="14"/>
      <c r="T34" s="14"/>
      <c r="U34" s="14"/>
      <c r="V34" s="5"/>
      <c r="W34" s="5"/>
      <c r="X34" s="2"/>
      <c r="Y34" s="2"/>
    </row>
    <row r="35" spans="1:25">
      <c r="A35" s="5"/>
      <c r="B35" s="14"/>
      <c r="G35" s="14"/>
      <c r="H35" s="14"/>
      <c r="I35" s="14"/>
      <c r="K35" s="14"/>
      <c r="L35" s="14"/>
      <c r="M35" s="14"/>
      <c r="O35" s="14"/>
      <c r="P35" s="14"/>
      <c r="Q35" s="14"/>
      <c r="S35" s="14"/>
      <c r="T35" s="14"/>
      <c r="U35" s="14"/>
      <c r="V35" s="5"/>
      <c r="W35" s="5"/>
      <c r="X35" s="2"/>
      <c r="Y35" s="2"/>
    </row>
    <row r="36" spans="1:25">
      <c r="A36" s="5"/>
      <c r="B36" s="14"/>
      <c r="G36" s="14"/>
      <c r="H36" s="14"/>
      <c r="I36" s="14"/>
      <c r="K36" s="14"/>
      <c r="L36" s="14"/>
      <c r="M36" s="14"/>
      <c r="O36" s="14"/>
      <c r="P36" s="14"/>
      <c r="Q36" s="14"/>
      <c r="S36" s="14"/>
      <c r="T36" s="14"/>
      <c r="U36" s="14"/>
      <c r="V36" s="5"/>
      <c r="W36" s="5"/>
      <c r="X36" s="2"/>
      <c r="Y36" s="2"/>
    </row>
    <row r="37" spans="1:25">
      <c r="A37" s="5"/>
      <c r="B37" s="14"/>
      <c r="G37" s="14"/>
      <c r="H37" s="14"/>
      <c r="I37" s="14"/>
      <c r="K37" s="14"/>
      <c r="L37" s="14"/>
      <c r="M37" s="14"/>
      <c r="O37" s="14"/>
      <c r="P37" s="14"/>
      <c r="Q37" s="14"/>
      <c r="S37" s="14"/>
      <c r="T37" s="14"/>
      <c r="U37" s="14"/>
      <c r="V37" s="5"/>
      <c r="W37" s="5"/>
      <c r="X37" s="2"/>
      <c r="Y37" s="2"/>
    </row>
    <row r="38" spans="1:25">
      <c r="A38" s="5"/>
      <c r="B38" s="14"/>
      <c r="G38" s="14"/>
      <c r="H38" s="14"/>
      <c r="I38" s="14"/>
      <c r="K38" s="14"/>
      <c r="L38" s="14"/>
      <c r="M38" s="14"/>
      <c r="O38" s="14"/>
      <c r="P38" s="14"/>
      <c r="Q38" s="14"/>
      <c r="S38" s="14"/>
      <c r="T38" s="14"/>
      <c r="U38" s="14"/>
      <c r="V38" s="5"/>
      <c r="W38" s="5"/>
      <c r="X38" s="2"/>
      <c r="Y38" s="2"/>
    </row>
    <row r="39" spans="1:25">
      <c r="A39" s="5"/>
      <c r="B39" s="14"/>
      <c r="G39" s="14"/>
      <c r="H39" s="14"/>
      <c r="I39" s="14"/>
      <c r="K39" s="14"/>
      <c r="L39" s="14"/>
      <c r="M39" s="14"/>
      <c r="O39" s="14"/>
      <c r="P39" s="14"/>
      <c r="Q39" s="14"/>
      <c r="S39" s="14"/>
      <c r="T39" s="14"/>
      <c r="U39" s="14"/>
      <c r="V39" s="5"/>
      <c r="W39" s="5"/>
      <c r="X39" s="2"/>
      <c r="Y39" s="2"/>
    </row>
    <row r="40" spans="1:25">
      <c r="A40" s="5"/>
      <c r="B40" s="14"/>
      <c r="G40" s="14"/>
      <c r="H40" s="14"/>
      <c r="I40" s="14"/>
      <c r="K40" s="14"/>
      <c r="L40" s="14"/>
      <c r="M40" s="14"/>
      <c r="O40" s="14"/>
      <c r="P40" s="14"/>
      <c r="Q40" s="14"/>
      <c r="S40" s="14"/>
      <c r="T40" s="14"/>
      <c r="U40" s="14"/>
      <c r="V40" s="5"/>
      <c r="W40" s="5"/>
      <c r="X40" s="2"/>
      <c r="Y40" s="2"/>
    </row>
    <row r="41" spans="1:25">
      <c r="A41" s="5"/>
      <c r="B41" s="14"/>
      <c r="G41" s="14"/>
      <c r="H41" s="14"/>
      <c r="I41" s="14"/>
      <c r="K41" s="14"/>
      <c r="L41" s="14"/>
      <c r="M41" s="14"/>
      <c r="O41" s="14"/>
      <c r="P41" s="14"/>
      <c r="Q41" s="14"/>
      <c r="S41" s="14"/>
      <c r="T41" s="14"/>
      <c r="U41" s="14"/>
      <c r="V41" s="5"/>
      <c r="W41" s="5"/>
      <c r="X41" s="2"/>
      <c r="Y41" s="2"/>
    </row>
    <row r="42" spans="1:25">
      <c r="A42" s="5"/>
      <c r="B42" s="14"/>
      <c r="G42" s="14"/>
      <c r="H42" s="14"/>
      <c r="I42" s="14"/>
      <c r="K42" s="14"/>
      <c r="L42" s="14"/>
      <c r="M42" s="14"/>
      <c r="O42" s="14"/>
      <c r="P42" s="14"/>
      <c r="Q42" s="14"/>
      <c r="S42" s="14"/>
      <c r="T42" s="14"/>
      <c r="U42" s="14"/>
      <c r="V42" s="5"/>
      <c r="W42" s="5"/>
      <c r="X42" s="2"/>
      <c r="Y42" s="2"/>
    </row>
  </sheetData>
  <mergeCells count="19">
    <mergeCell ref="A1:Y1"/>
    <mergeCell ref="A2:Y2"/>
    <mergeCell ref="A3:Y3"/>
    <mergeCell ref="A4:Y4"/>
    <mergeCell ref="A5:Y5"/>
    <mergeCell ref="X6:Y6"/>
    <mergeCell ref="A6:A7"/>
    <mergeCell ref="B6:B7"/>
    <mergeCell ref="C6:C7"/>
    <mergeCell ref="J6:J7"/>
    <mergeCell ref="N6:N7"/>
    <mergeCell ref="R6:R7"/>
    <mergeCell ref="V6:V7"/>
    <mergeCell ref="W6:W7"/>
    <mergeCell ref="D6:F6"/>
    <mergeCell ref="G6:I6"/>
    <mergeCell ref="K6:M6"/>
    <mergeCell ref="O6:Q6"/>
    <mergeCell ref="S6:U6"/>
  </mergeCells>
  <printOptions horizontalCentered="1" verticalCentered="1"/>
  <pageMargins left="0" right="0" top="0.74803149606299202" bottom="0.74803149606299202" header="0.31496062992126" footer="0.31496062992126"/>
  <pageSetup paperSize="41" scale="81" orientation="landscape"/>
  <legacyDrawingHF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tabColor rgb="FF007DB5"/>
    <pageSetUpPr fitToPage="1"/>
  </sheetPr>
  <dimension ref="A1:DB144"/>
  <sheetViews>
    <sheetView topLeftCell="W112" workbookViewId="0">
      <selection activeCell="AD125" sqref="AD125:AF125"/>
    </sheetView>
  </sheetViews>
  <sheetFormatPr baseColWidth="10" defaultColWidth="11.42578125" defaultRowHeight="10.5" outlineLevelRow="1" outlineLevelCol="1"/>
  <cols>
    <col min="1" max="1" width="3.5703125" style="2" customWidth="1"/>
    <col min="2" max="2" width="8" style="2" hidden="1" customWidth="1"/>
    <col min="3" max="3" width="11.85546875" style="2" customWidth="1"/>
    <col min="4" max="4" width="10.42578125" style="2" customWidth="1"/>
    <col min="5" max="5" width="23" style="5" customWidth="1"/>
    <col min="6" max="6" width="17.42578125" style="5" customWidth="1"/>
    <col min="7" max="7" width="11.140625" style="2" customWidth="1"/>
    <col min="8" max="9" width="9.85546875" style="2" hidden="1" customWidth="1"/>
    <col min="10" max="10" width="15.7109375" style="3" customWidth="1"/>
    <col min="11" max="11" width="14.5703125" style="14" customWidth="1"/>
    <col min="12" max="12" width="14.85546875" style="5" customWidth="1"/>
    <col min="13" max="13" width="10.42578125" style="2" hidden="1" customWidth="1"/>
    <col min="14" max="14" width="9.140625" style="2" hidden="1" customWidth="1"/>
    <col min="15" max="15" width="13" style="2" hidden="1" customWidth="1"/>
    <col min="16" max="16" width="10.5703125" style="2" hidden="1" customWidth="1"/>
    <col min="17" max="17" width="10.5703125" style="21" hidden="1" customWidth="1"/>
    <col min="18" max="20" width="13.7109375" style="3" customWidth="1" outlineLevel="1"/>
    <col min="21" max="21" width="20.7109375" style="3" customWidth="1"/>
    <col min="22" max="24" width="20.7109375" style="3" customWidth="1" outlineLevel="1"/>
    <col min="25" max="25" width="20.7109375" style="3" customWidth="1"/>
    <col min="26" max="28" width="20.7109375" style="3" customWidth="1" outlineLevel="1"/>
    <col min="29" max="29" width="20.7109375" style="3" customWidth="1"/>
    <col min="30" max="32" width="20.7109375" style="3" customWidth="1" outlineLevel="1"/>
    <col min="33" max="34" width="20.7109375" style="3" customWidth="1"/>
    <col min="35" max="36" width="20.7109375" style="22" customWidth="1"/>
    <col min="37" max="16384" width="11.42578125" style="5"/>
  </cols>
  <sheetData>
    <row r="1" spans="1:106" s="1" customFormat="1" ht="16.5" customHeight="1">
      <c r="A1" s="120" t="s">
        <v>0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</row>
    <row r="2" spans="1:106" s="1" customFormat="1" ht="16.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</row>
    <row r="3" spans="1:106" s="1" customFormat="1" ht="16.5" customHeight="1">
      <c r="A3" s="122" t="s">
        <v>2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106" s="1" customFormat="1" ht="16.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</row>
    <row r="5" spans="1:106" ht="54.75" customHeight="1">
      <c r="A5" s="147" t="s">
        <v>1220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</row>
    <row r="6" spans="1:106" s="18" customFormat="1" ht="22.5" customHeight="1">
      <c r="A6" s="112" t="s">
        <v>5</v>
      </c>
      <c r="B6" s="112" t="s">
        <v>6</v>
      </c>
      <c r="C6" s="6" t="s">
        <v>7</v>
      </c>
      <c r="D6" s="112" t="s">
        <v>8</v>
      </c>
      <c r="E6" s="112" t="s">
        <v>9</v>
      </c>
      <c r="F6" s="112" t="s">
        <v>10</v>
      </c>
      <c r="G6" s="112" t="s">
        <v>11</v>
      </c>
      <c r="H6" s="112" t="s">
        <v>12</v>
      </c>
      <c r="I6" s="112"/>
      <c r="J6" s="111" t="s">
        <v>13</v>
      </c>
      <c r="K6" s="111" t="s">
        <v>14</v>
      </c>
      <c r="L6" s="112" t="s">
        <v>15</v>
      </c>
      <c r="M6" s="111" t="s">
        <v>16</v>
      </c>
      <c r="N6" s="111"/>
      <c r="O6" s="111"/>
      <c r="P6" s="112" t="s">
        <v>17</v>
      </c>
      <c r="Q6" s="112" t="s">
        <v>18</v>
      </c>
      <c r="R6" s="111" t="s">
        <v>19</v>
      </c>
      <c r="S6" s="111"/>
      <c r="T6" s="111"/>
      <c r="U6" s="111" t="s">
        <v>20</v>
      </c>
      <c r="V6" s="111" t="s">
        <v>19</v>
      </c>
      <c r="W6" s="111"/>
      <c r="X6" s="111"/>
      <c r="Y6" s="111" t="s">
        <v>21</v>
      </c>
      <c r="Z6" s="111" t="s">
        <v>19</v>
      </c>
      <c r="AA6" s="111"/>
      <c r="AB6" s="111"/>
      <c r="AC6" s="111" t="s">
        <v>22</v>
      </c>
      <c r="AD6" s="111" t="s">
        <v>19</v>
      </c>
      <c r="AE6" s="111"/>
      <c r="AF6" s="111"/>
      <c r="AG6" s="111" t="s">
        <v>23</v>
      </c>
      <c r="AH6" s="111" t="s">
        <v>24</v>
      </c>
      <c r="AI6" s="125" t="s">
        <v>25</v>
      </c>
      <c r="AJ6" s="125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18" customFormat="1" ht="27.75" customHeight="1">
      <c r="A7" s="112"/>
      <c r="B7" s="112"/>
      <c r="C7" s="6" t="s">
        <v>26</v>
      </c>
      <c r="D7" s="112"/>
      <c r="E7" s="112"/>
      <c r="F7" s="112"/>
      <c r="G7" s="112"/>
      <c r="H7" s="6" t="s">
        <v>27</v>
      </c>
      <c r="I7" s="6" t="s">
        <v>28</v>
      </c>
      <c r="J7" s="111"/>
      <c r="K7" s="111"/>
      <c r="L7" s="112"/>
      <c r="M7" s="7" t="s">
        <v>29</v>
      </c>
      <c r="N7" s="7" t="s">
        <v>30</v>
      </c>
      <c r="O7" s="7" t="s">
        <v>31</v>
      </c>
      <c r="P7" s="112"/>
      <c r="Q7" s="112"/>
      <c r="R7" s="7" t="s">
        <v>32</v>
      </c>
      <c r="S7" s="7" t="s">
        <v>33</v>
      </c>
      <c r="T7" s="7" t="s">
        <v>34</v>
      </c>
      <c r="U7" s="111"/>
      <c r="V7" s="7" t="s">
        <v>35</v>
      </c>
      <c r="W7" s="7" t="s">
        <v>36</v>
      </c>
      <c r="X7" s="7" t="s">
        <v>37</v>
      </c>
      <c r="Y7" s="111"/>
      <c r="Z7" s="7" t="s">
        <v>38</v>
      </c>
      <c r="AA7" s="7" t="s">
        <v>39</v>
      </c>
      <c r="AB7" s="7" t="s">
        <v>40</v>
      </c>
      <c r="AC7" s="111"/>
      <c r="AD7" s="7" t="s">
        <v>41</v>
      </c>
      <c r="AE7" s="7" t="s">
        <v>42</v>
      </c>
      <c r="AF7" s="7" t="s">
        <v>43</v>
      </c>
      <c r="AG7" s="111"/>
      <c r="AH7" s="111"/>
      <c r="AI7" s="15" t="s">
        <v>44</v>
      </c>
      <c r="AJ7" s="15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>
      <c r="A8" s="118" t="s">
        <v>46</v>
      </c>
      <c r="B8" s="118"/>
      <c r="C8" s="118"/>
      <c r="D8" s="118"/>
      <c r="E8" s="118"/>
      <c r="F8" s="23"/>
      <c r="G8" s="24"/>
      <c r="H8" s="25"/>
      <c r="I8" s="25"/>
      <c r="J8" s="113">
        <v>109926992</v>
      </c>
      <c r="K8" s="43"/>
      <c r="L8" s="44"/>
      <c r="M8" s="45"/>
      <c r="N8" s="45"/>
      <c r="O8" s="45"/>
      <c r="P8" s="24"/>
      <c r="Q8" s="55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57"/>
      <c r="AJ8" s="58"/>
    </row>
    <row r="9" spans="1:106" ht="24.95" customHeight="1" outlineLevel="1">
      <c r="A9" s="26">
        <v>1</v>
      </c>
      <c r="B9" s="26"/>
      <c r="C9" s="27"/>
      <c r="D9" s="28"/>
      <c r="E9" s="27"/>
      <c r="F9" s="27"/>
      <c r="G9" s="27"/>
      <c r="H9" s="28"/>
      <c r="I9" s="28"/>
      <c r="J9" s="114"/>
      <c r="K9" s="51">
        <v>792968</v>
      </c>
      <c r="L9" s="42" t="s">
        <v>55</v>
      </c>
      <c r="M9" s="48"/>
      <c r="N9" s="48"/>
      <c r="O9" s="48"/>
      <c r="P9" s="27"/>
      <c r="Q9" s="27"/>
      <c r="R9" s="48"/>
      <c r="S9" s="48"/>
      <c r="T9" s="48"/>
      <c r="U9" s="43">
        <f>SUM(R9:T9)</f>
        <v>0</v>
      </c>
      <c r="V9" s="48"/>
      <c r="W9" s="48"/>
      <c r="X9" s="48"/>
      <c r="Y9" s="43">
        <f>SUM(V9:X9)</f>
        <v>0</v>
      </c>
      <c r="Z9" s="51">
        <v>792968</v>
      </c>
      <c r="AA9" s="48"/>
      <c r="AB9" s="48"/>
      <c r="AC9" s="43">
        <f>SUM(Z9:AB9)</f>
        <v>792968</v>
      </c>
      <c r="AD9" s="48"/>
      <c r="AE9" s="48"/>
      <c r="AF9" s="48"/>
      <c r="AG9" s="43">
        <f>SUM(AD9:AF9)</f>
        <v>0</v>
      </c>
      <c r="AH9" s="43">
        <f>SUM(U9,Y9,AC9,AG9)</f>
        <v>792968</v>
      </c>
      <c r="AI9" s="59">
        <f>IF(ISERROR(AH9/$J$8),0,AH9/$J$8)</f>
        <v>7.2135877237503197E-3</v>
      </c>
      <c r="AJ9" s="60">
        <f>IF(ISERROR(AH9/$AH$125),"-",AH9/$AH$125)</f>
        <v>2.0719939205945386E-4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>
      <c r="A10" s="26">
        <v>2</v>
      </c>
      <c r="B10" s="26"/>
      <c r="C10" s="33" t="s">
        <v>1221</v>
      </c>
      <c r="D10" s="68">
        <v>46021</v>
      </c>
      <c r="E10" s="27" t="s">
        <v>1222</v>
      </c>
      <c r="F10" s="27" t="s">
        <v>1223</v>
      </c>
      <c r="G10" s="33" t="s">
        <v>1224</v>
      </c>
      <c r="H10" s="28"/>
      <c r="I10" s="28"/>
      <c r="J10" s="114"/>
      <c r="K10" s="51">
        <v>41971920</v>
      </c>
      <c r="L10" s="42"/>
      <c r="M10" s="48"/>
      <c r="N10" s="48"/>
      <c r="O10" s="48"/>
      <c r="P10" s="27"/>
      <c r="Q10" s="27"/>
      <c r="R10" s="48"/>
      <c r="S10" s="48"/>
      <c r="T10" s="48"/>
      <c r="U10" s="43">
        <v>0</v>
      </c>
      <c r="V10" s="48"/>
      <c r="W10" s="48"/>
      <c r="X10" s="48"/>
      <c r="Y10" s="43">
        <v>0</v>
      </c>
      <c r="Z10" s="51"/>
      <c r="AA10" s="48"/>
      <c r="AB10" s="48"/>
      <c r="AC10" s="43">
        <v>0</v>
      </c>
      <c r="AD10" s="48"/>
      <c r="AE10" s="48"/>
      <c r="AF10" s="51">
        <v>41971920</v>
      </c>
      <c r="AG10" s="43">
        <f>SUM(AD10:AF10)</f>
        <v>41971920</v>
      </c>
      <c r="AH10" s="43">
        <f>SUM(U10,Y10,AC10,AG10)</f>
        <v>41971920</v>
      </c>
      <c r="AI10" s="59">
        <f>IF(ISERROR(AH10/$J$8),0,AH10/$J$8)</f>
        <v>0.38181632405624299</v>
      </c>
      <c r="AJ10" s="60">
        <f>IF(ISERROR(AH10/$AH$125),"-",AH10/$AH$125)</f>
        <v>1.0967096159703838E-2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24.95" customHeight="1" outlineLevel="1">
      <c r="A11" s="26">
        <v>3</v>
      </c>
      <c r="B11" s="26"/>
      <c r="C11" s="33" t="s">
        <v>1225</v>
      </c>
      <c r="D11" s="68">
        <v>46015</v>
      </c>
      <c r="E11" s="37" t="s">
        <v>1226</v>
      </c>
      <c r="F11" s="27" t="s">
        <v>1223</v>
      </c>
      <c r="G11" s="33" t="s">
        <v>1224</v>
      </c>
      <c r="H11" s="28"/>
      <c r="I11" s="28"/>
      <c r="J11" s="115"/>
      <c r="K11" s="51">
        <v>67155072</v>
      </c>
      <c r="L11" s="27"/>
      <c r="M11" s="48"/>
      <c r="N11" s="48"/>
      <c r="O11" s="48"/>
      <c r="P11" s="27"/>
      <c r="Q11" s="27"/>
      <c r="R11" s="48"/>
      <c r="S11" s="48"/>
      <c r="T11" s="48"/>
      <c r="U11" s="43">
        <f>SUM(R11:T11)</f>
        <v>0</v>
      </c>
      <c r="V11" s="48"/>
      <c r="W11" s="48"/>
      <c r="X11" s="48"/>
      <c r="Y11" s="43">
        <f>SUM(V11:X11)</f>
        <v>0</v>
      </c>
      <c r="Z11" s="48"/>
      <c r="AA11" s="48"/>
      <c r="AB11" s="48"/>
      <c r="AC11" s="43">
        <f>SUM(Z11:AB11)</f>
        <v>0</v>
      </c>
      <c r="AD11" s="48"/>
      <c r="AE11" s="48"/>
      <c r="AF11" s="51">
        <v>67155072</v>
      </c>
      <c r="AG11" s="43">
        <f>SUM(AD11:AF11)</f>
        <v>67155072</v>
      </c>
      <c r="AH11" s="43">
        <f>SUM(U11,Y11,AC11,AG11)</f>
        <v>67155072</v>
      </c>
      <c r="AI11" s="59">
        <f>IF(ISERROR(AH11/$J$8),0,AH11/$J$8)</f>
        <v>0.61090611848998799</v>
      </c>
      <c r="AJ11" s="60">
        <f>IF(ISERROR(AH11/$AH$125),"-",AH11/$AH$125)</f>
        <v>1.7547353855526141E-2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s="19" customFormat="1" ht="24.95" customHeight="1">
      <c r="A12" s="117" t="s">
        <v>47</v>
      </c>
      <c r="B12" s="117"/>
      <c r="C12" s="117"/>
      <c r="D12" s="117"/>
      <c r="E12" s="117"/>
      <c r="F12" s="117"/>
      <c r="G12" s="117"/>
      <c r="H12" s="117"/>
      <c r="I12" s="117"/>
      <c r="J12" s="49">
        <f>J8</f>
        <v>109926992</v>
      </c>
      <c r="K12" s="49">
        <f>SUM(K9:K11)</f>
        <v>109919960</v>
      </c>
      <c r="L12" s="29"/>
      <c r="M12" s="49">
        <f>SUM(M9:M11)</f>
        <v>0</v>
      </c>
      <c r="N12" s="49">
        <f>SUM(N9:N11)</f>
        <v>0</v>
      </c>
      <c r="O12" s="49">
        <f>SUM(O9:O11)</f>
        <v>0</v>
      </c>
      <c r="P12" s="50"/>
      <c r="Q12" s="56"/>
      <c r="R12" s="49">
        <f>SUM(R9:R11)</f>
        <v>0</v>
      </c>
      <c r="S12" s="49">
        <f t="shared" ref="S12:AE12" si="0">SUM(S9:S11)</f>
        <v>0</v>
      </c>
      <c r="T12" s="49">
        <f t="shared" si="0"/>
        <v>0</v>
      </c>
      <c r="U12" s="49">
        <f t="shared" si="0"/>
        <v>0</v>
      </c>
      <c r="V12" s="49">
        <f t="shared" si="0"/>
        <v>0</v>
      </c>
      <c r="W12" s="49">
        <f t="shared" si="0"/>
        <v>0</v>
      </c>
      <c r="X12" s="49">
        <f t="shared" si="0"/>
        <v>0</v>
      </c>
      <c r="Y12" s="49">
        <f t="shared" si="0"/>
        <v>0</v>
      </c>
      <c r="Z12" s="49">
        <f>SUM(Z9:Z11)</f>
        <v>792968</v>
      </c>
      <c r="AA12" s="49">
        <f t="shared" si="0"/>
        <v>0</v>
      </c>
      <c r="AB12" s="49">
        <f t="shared" si="0"/>
        <v>0</v>
      </c>
      <c r="AC12" s="49">
        <f t="shared" si="0"/>
        <v>792968</v>
      </c>
      <c r="AD12" s="49">
        <f t="shared" si="0"/>
        <v>0</v>
      </c>
      <c r="AE12" s="49">
        <f t="shared" si="0"/>
        <v>0</v>
      </c>
      <c r="AF12" s="49">
        <f>SUM(AF9:AF11)</f>
        <v>109126992</v>
      </c>
      <c r="AG12" s="49">
        <f>SUM(AG9:AG11)</f>
        <v>109126992</v>
      </c>
      <c r="AH12" s="49">
        <f>SUM(AH9:AH11)</f>
        <v>109919960</v>
      </c>
      <c r="AI12" s="61">
        <f>IF(ISERROR(AH12/J12),0,AH12/J12)</f>
        <v>0.99993603026998101</v>
      </c>
      <c r="AJ12" s="61">
        <f>IF(ISERROR(AH12/$AH$125),0,AH12/$AH$125)</f>
        <v>2.8721649407289433E-2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ht="24.95" customHeight="1">
      <c r="A13" s="118" t="s">
        <v>48</v>
      </c>
      <c r="B13" s="118"/>
      <c r="C13" s="118"/>
      <c r="D13" s="118"/>
      <c r="E13" s="118"/>
      <c r="F13" s="23"/>
      <c r="G13" s="24"/>
      <c r="H13" s="25"/>
      <c r="I13" s="25"/>
      <c r="J13" s="144">
        <v>186079029</v>
      </c>
      <c r="K13" s="43"/>
      <c r="L13" s="44"/>
      <c r="M13" s="45"/>
      <c r="N13" s="45"/>
      <c r="O13" s="45"/>
      <c r="P13" s="24"/>
      <c r="Q13" s="55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57"/>
      <c r="AJ13" s="58"/>
    </row>
    <row r="14" spans="1:106" ht="24.95" customHeight="1" outlineLevel="1">
      <c r="A14" s="26">
        <v>1</v>
      </c>
      <c r="B14" s="26"/>
      <c r="C14" s="27"/>
      <c r="D14" s="28"/>
      <c r="E14" s="27"/>
      <c r="F14" s="27"/>
      <c r="G14" s="27"/>
      <c r="H14" s="28"/>
      <c r="I14" s="28"/>
      <c r="J14" s="145"/>
      <c r="K14" s="51">
        <v>102768</v>
      </c>
      <c r="L14" s="42" t="s">
        <v>64</v>
      </c>
      <c r="M14" s="48"/>
      <c r="N14" s="48"/>
      <c r="O14" s="48"/>
      <c r="P14" s="27"/>
      <c r="Q14" s="27"/>
      <c r="R14" s="48"/>
      <c r="S14" s="48">
        <v>25651</v>
      </c>
      <c r="T14" s="48"/>
      <c r="U14" s="43">
        <f>SUM(R14:T14)</f>
        <v>25651</v>
      </c>
      <c r="V14" s="48">
        <v>25651</v>
      </c>
      <c r="W14" s="48">
        <v>25651</v>
      </c>
      <c r="X14" s="48">
        <v>25651</v>
      </c>
      <c r="Y14" s="43">
        <f>SUM(V14:X14)</f>
        <v>76953</v>
      </c>
      <c r="Z14" s="48"/>
      <c r="AA14" s="48">
        <v>164</v>
      </c>
      <c r="AB14" s="48"/>
      <c r="AC14" s="43">
        <f>SUM(Z14:AB14)</f>
        <v>164</v>
      </c>
      <c r="AD14" s="48"/>
      <c r="AE14" s="48"/>
      <c r="AF14" s="48"/>
      <c r="AG14" s="43">
        <f t="shared" ref="AG14:AG19" si="1">SUM(AD14:AF14)</f>
        <v>0</v>
      </c>
      <c r="AH14" s="43">
        <f t="shared" ref="AH14:AH19" si="2">SUM(U14,Y14,AC14,AG14)</f>
        <v>102768</v>
      </c>
      <c r="AI14" s="59">
        <f t="shared" ref="AI14:AI19" si="3">IF(ISERROR(AH14/$J$13),0,AH14/$J$13)</f>
        <v>5.5228147176111895E-4</v>
      </c>
      <c r="AJ14" s="59">
        <f t="shared" ref="AJ14:AJ19" si="4">IF(ISERROR(AH14/$AH$125),"-",AH14/$AH$125)</f>
        <v>2.6852870636855402E-5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ht="24.95" customHeight="1" outlineLevel="1">
      <c r="A15" s="26">
        <v>2</v>
      </c>
      <c r="B15" s="26"/>
      <c r="C15" s="27"/>
      <c r="D15" s="28"/>
      <c r="E15" s="27"/>
      <c r="F15" s="27"/>
      <c r="G15" s="27"/>
      <c r="H15" s="28"/>
      <c r="I15" s="28"/>
      <c r="J15" s="145"/>
      <c r="K15" s="51">
        <v>764932</v>
      </c>
      <c r="L15" s="42" t="s">
        <v>55</v>
      </c>
      <c r="M15" s="48"/>
      <c r="N15" s="48"/>
      <c r="O15" s="48"/>
      <c r="P15" s="27"/>
      <c r="Q15" s="27"/>
      <c r="R15" s="48"/>
      <c r="S15" s="48"/>
      <c r="T15" s="48"/>
      <c r="U15" s="43">
        <f>SUM(R15:T15)</f>
        <v>0</v>
      </c>
      <c r="V15" s="48"/>
      <c r="W15" s="48"/>
      <c r="X15" s="48"/>
      <c r="Y15" s="43">
        <f>SUM(V15:X15)</f>
        <v>0</v>
      </c>
      <c r="Z15" s="48"/>
      <c r="AA15" s="48">
        <v>764932</v>
      </c>
      <c r="AB15" s="48"/>
      <c r="AC15" s="43">
        <f>SUM(Z15:AB15)</f>
        <v>764932</v>
      </c>
      <c r="AD15" s="48"/>
      <c r="AE15" s="48"/>
      <c r="AF15" s="48"/>
      <c r="AG15" s="43">
        <f t="shared" si="1"/>
        <v>0</v>
      </c>
      <c r="AH15" s="43">
        <f t="shared" si="2"/>
        <v>764932</v>
      </c>
      <c r="AI15" s="59">
        <f t="shared" si="3"/>
        <v>4.1107910123499196E-3</v>
      </c>
      <c r="AJ15" s="59">
        <f t="shared" si="4"/>
        <v>1.9987369650076948E-4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outlineLevel="1">
      <c r="A16" s="26">
        <v>3</v>
      </c>
      <c r="B16" s="26"/>
      <c r="C16" s="33" t="s">
        <v>1180</v>
      </c>
      <c r="D16" s="68">
        <v>46021</v>
      </c>
      <c r="E16" s="37" t="s">
        <v>1226</v>
      </c>
      <c r="F16" s="27" t="s">
        <v>1223</v>
      </c>
      <c r="G16" s="33" t="s">
        <v>1224</v>
      </c>
      <c r="H16" s="28"/>
      <c r="I16" s="28"/>
      <c r="J16" s="145"/>
      <c r="K16" s="51">
        <v>75549456</v>
      </c>
      <c r="L16" s="42"/>
      <c r="M16" s="48"/>
      <c r="N16" s="48"/>
      <c r="O16" s="48"/>
      <c r="P16" s="27"/>
      <c r="Q16" s="27"/>
      <c r="R16" s="48"/>
      <c r="S16" s="48"/>
      <c r="T16" s="48"/>
      <c r="U16" s="43"/>
      <c r="V16" s="48"/>
      <c r="W16" s="48"/>
      <c r="X16" s="48"/>
      <c r="Y16" s="43"/>
      <c r="Z16" s="48"/>
      <c r="AA16" s="48"/>
      <c r="AB16" s="48"/>
      <c r="AC16" s="43">
        <f t="shared" ref="AC16:AC17" si="5">SUM(Z16:AB16)</f>
        <v>0</v>
      </c>
      <c r="AD16" s="48"/>
      <c r="AE16" s="48"/>
      <c r="AF16" s="51">
        <v>75549456</v>
      </c>
      <c r="AG16" s="43">
        <f t="shared" si="1"/>
        <v>75549456</v>
      </c>
      <c r="AH16" s="43">
        <f t="shared" si="2"/>
        <v>75549456</v>
      </c>
      <c r="AI16" s="59">
        <f t="shared" si="3"/>
        <v>0.40600736367771995</v>
      </c>
      <c r="AJ16" s="59">
        <f t="shared" si="4"/>
        <v>1.9740773087466908E-2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ht="24.95" customHeight="1" outlineLevel="1">
      <c r="A17" s="26">
        <v>4</v>
      </c>
      <c r="B17" s="26"/>
      <c r="C17" s="33" t="s">
        <v>1227</v>
      </c>
      <c r="D17" s="68">
        <v>46017</v>
      </c>
      <c r="E17" s="37" t="s">
        <v>707</v>
      </c>
      <c r="F17" s="27" t="s">
        <v>1223</v>
      </c>
      <c r="G17" s="33" t="s">
        <v>1224</v>
      </c>
      <c r="H17" s="28"/>
      <c r="I17" s="28"/>
      <c r="J17" s="145"/>
      <c r="K17" s="51">
        <v>75549456</v>
      </c>
      <c r="L17" s="42"/>
      <c r="M17" s="48"/>
      <c r="N17" s="48"/>
      <c r="O17" s="48"/>
      <c r="P17" s="27"/>
      <c r="Q17" s="27"/>
      <c r="R17" s="48"/>
      <c r="S17" s="48"/>
      <c r="T17" s="48"/>
      <c r="U17" s="43"/>
      <c r="V17" s="48"/>
      <c r="W17" s="48"/>
      <c r="X17" s="48"/>
      <c r="Y17" s="43"/>
      <c r="Z17" s="48"/>
      <c r="AA17" s="48"/>
      <c r="AB17" s="48"/>
      <c r="AC17" s="43">
        <f t="shared" si="5"/>
        <v>0</v>
      </c>
      <c r="AD17" s="48"/>
      <c r="AE17" s="48"/>
      <c r="AF17" s="51">
        <v>75549456</v>
      </c>
      <c r="AG17" s="43">
        <f t="shared" si="1"/>
        <v>75549456</v>
      </c>
      <c r="AH17" s="43">
        <f t="shared" si="2"/>
        <v>75549456</v>
      </c>
      <c r="AI17" s="59">
        <f t="shared" si="3"/>
        <v>0.40600736367771995</v>
      </c>
      <c r="AJ17" s="59">
        <f t="shared" si="4"/>
        <v>1.9740773087466908E-2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>
      <c r="A18" s="26">
        <v>5</v>
      </c>
      <c r="B18" s="26"/>
      <c r="C18" s="33" t="s">
        <v>575</v>
      </c>
      <c r="D18" s="68">
        <v>46017</v>
      </c>
      <c r="E18" s="37" t="s">
        <v>703</v>
      </c>
      <c r="F18" s="27" t="s">
        <v>1223</v>
      </c>
      <c r="G18" s="33" t="s">
        <v>1224</v>
      </c>
      <c r="H18" s="28"/>
      <c r="I18" s="28"/>
      <c r="J18" s="145"/>
      <c r="K18" s="51">
        <v>34070116</v>
      </c>
      <c r="L18" s="42"/>
      <c r="M18" s="48"/>
      <c r="N18" s="48"/>
      <c r="O18" s="48"/>
      <c r="P18" s="27"/>
      <c r="Q18" s="27"/>
      <c r="R18" s="48"/>
      <c r="S18" s="48"/>
      <c r="T18" s="48"/>
      <c r="U18" s="43">
        <f>SUM(R18:T18)</f>
        <v>0</v>
      </c>
      <c r="V18" s="48"/>
      <c r="W18" s="48"/>
      <c r="X18" s="48"/>
      <c r="Y18" s="43">
        <f>SUM(V18:X18)</f>
        <v>0</v>
      </c>
      <c r="Z18" s="48"/>
      <c r="AA18" s="48"/>
      <c r="AB18" s="48"/>
      <c r="AC18" s="43">
        <f>SUM(Z18:AB18)</f>
        <v>0</v>
      </c>
      <c r="AD18" s="48"/>
      <c r="AE18" s="48"/>
      <c r="AF18" s="51">
        <v>34070116</v>
      </c>
      <c r="AG18" s="43">
        <f t="shared" si="1"/>
        <v>34070116</v>
      </c>
      <c r="AH18" s="43">
        <f t="shared" si="2"/>
        <v>34070116</v>
      </c>
      <c r="AI18" s="59">
        <f t="shared" si="3"/>
        <v>0.18309487201806099</v>
      </c>
      <c r="AJ18" s="59">
        <f t="shared" si="4"/>
        <v>8.9023861273028315E-3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customFormat="1" ht="24.95" customHeight="1" outlineLevel="1">
      <c r="A19" s="26">
        <v>6</v>
      </c>
      <c r="B19" s="26"/>
      <c r="C19" s="33" t="s">
        <v>2079</v>
      </c>
      <c r="D19" s="68">
        <v>46017</v>
      </c>
      <c r="E19" s="37" t="s">
        <v>703</v>
      </c>
      <c r="F19" s="27" t="s">
        <v>1223</v>
      </c>
      <c r="G19" s="33" t="s">
        <v>1224</v>
      </c>
      <c r="H19" s="28"/>
      <c r="I19" s="28"/>
      <c r="J19" s="146"/>
      <c r="K19" s="51">
        <v>1</v>
      </c>
      <c r="L19" s="42"/>
      <c r="M19" s="48"/>
      <c r="N19" s="48"/>
      <c r="O19" s="48"/>
      <c r="P19" s="27"/>
      <c r="Q19" s="27"/>
      <c r="R19" s="48"/>
      <c r="S19" s="48"/>
      <c r="T19" s="48"/>
      <c r="U19" s="43"/>
      <c r="V19" s="48"/>
      <c r="W19" s="48"/>
      <c r="X19" s="48"/>
      <c r="Y19" s="43"/>
      <c r="Z19" s="48"/>
      <c r="AA19" s="48"/>
      <c r="AB19" s="48"/>
      <c r="AC19" s="43"/>
      <c r="AD19" s="48"/>
      <c r="AE19" s="48"/>
      <c r="AF19" s="48"/>
      <c r="AG19" s="43">
        <f t="shared" si="1"/>
        <v>0</v>
      </c>
      <c r="AH19" s="43">
        <f t="shared" si="2"/>
        <v>0</v>
      </c>
      <c r="AI19" s="59">
        <f t="shared" si="3"/>
        <v>0</v>
      </c>
      <c r="AJ19" s="59">
        <f t="shared" si="4"/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s="19" customFormat="1" ht="24.95" customHeight="1">
      <c r="A20" s="117" t="s">
        <v>49</v>
      </c>
      <c r="B20" s="117"/>
      <c r="C20" s="117"/>
      <c r="D20" s="117"/>
      <c r="E20" s="117"/>
      <c r="F20" s="117"/>
      <c r="G20" s="117"/>
      <c r="H20" s="117"/>
      <c r="I20" s="117"/>
      <c r="J20" s="49">
        <f>+J13</f>
        <v>186079029</v>
      </c>
      <c r="K20" s="49">
        <f>SUM(K14:K19)</f>
        <v>186036729</v>
      </c>
      <c r="L20" s="29"/>
      <c r="M20" s="49">
        <f>SUM(M14:M18)</f>
        <v>0</v>
      </c>
      <c r="N20" s="49">
        <f>SUM(N14:N18)</f>
        <v>0</v>
      </c>
      <c r="O20" s="49">
        <f>SUM(O14:O18)</f>
        <v>0</v>
      </c>
      <c r="P20" s="50"/>
      <c r="Q20" s="56"/>
      <c r="R20" s="49">
        <f>SUM(R14:R19)</f>
        <v>0</v>
      </c>
      <c r="S20" s="49">
        <f t="shared" ref="S20:T20" si="6">SUM(S14:S19)</f>
        <v>25651</v>
      </c>
      <c r="T20" s="49">
        <f t="shared" si="6"/>
        <v>0</v>
      </c>
      <c r="U20" s="49">
        <f t="shared" ref="R20:AH20" si="7">SUM(U14:U18)</f>
        <v>25651</v>
      </c>
      <c r="V20" s="49">
        <f>SUM(V14:V19)</f>
        <v>25651</v>
      </c>
      <c r="W20" s="49">
        <f>SUM(W14:W19)</f>
        <v>25651</v>
      </c>
      <c r="X20" s="49">
        <f>SUM(X14:X19)</f>
        <v>25651</v>
      </c>
      <c r="Y20" s="49">
        <f t="shared" si="7"/>
        <v>76953</v>
      </c>
      <c r="Z20" s="49">
        <f>SUM(Z14:Z19)</f>
        <v>0</v>
      </c>
      <c r="AA20" s="49">
        <f>SUM(AA14:AA19)</f>
        <v>765096</v>
      </c>
      <c r="AB20" s="49">
        <f>SUM(AB14:AB19)</f>
        <v>0</v>
      </c>
      <c r="AC20" s="49">
        <f>SUM(AC14:AC19)</f>
        <v>765096</v>
      </c>
      <c r="AD20" s="49">
        <f t="shared" ref="AA20:AF20" si="8">SUM(AD14:AD19)</f>
        <v>0</v>
      </c>
      <c r="AE20" s="49">
        <f t="shared" si="8"/>
        <v>0</v>
      </c>
      <c r="AF20" s="49">
        <f t="shared" si="8"/>
        <v>185169028</v>
      </c>
      <c r="AG20" s="49">
        <f>SUM(AG14:AG19)</f>
        <v>185169028</v>
      </c>
      <c r="AH20" s="49">
        <f>SUM(AH14:AH19)</f>
        <v>186036728</v>
      </c>
      <c r="AI20" s="61">
        <f>IF(ISERROR(AH20/J20),0,AH20/J20)</f>
        <v>0.99977267185761165</v>
      </c>
      <c r="AJ20" s="61">
        <f>IF(ISERROR(AH20/$AH$125),0,AH20/$AH$125)</f>
        <v>4.8610658869374275E-2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ht="24.95" customHeight="1">
      <c r="A21" s="118" t="s">
        <v>50</v>
      </c>
      <c r="B21" s="118"/>
      <c r="C21" s="118"/>
      <c r="D21" s="118"/>
      <c r="E21" s="118"/>
      <c r="F21" s="23"/>
      <c r="G21" s="24"/>
      <c r="H21" s="25"/>
      <c r="I21" s="25"/>
      <c r="J21" s="113">
        <v>220069609</v>
      </c>
      <c r="K21" s="43"/>
      <c r="L21" s="44"/>
      <c r="M21" s="45"/>
      <c r="N21" s="45"/>
      <c r="O21" s="45"/>
      <c r="P21" s="24"/>
      <c r="Q21" s="55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57"/>
      <c r="AJ21" s="58"/>
    </row>
    <row r="22" spans="1:106" ht="24.95" customHeight="1">
      <c r="A22" s="26"/>
      <c r="B22" s="26"/>
      <c r="C22" s="37"/>
      <c r="D22" s="68"/>
      <c r="E22" s="27"/>
      <c r="F22" s="27"/>
      <c r="G22" s="27"/>
      <c r="H22" s="25"/>
      <c r="I22" s="25"/>
      <c r="J22" s="114"/>
      <c r="K22" s="51">
        <v>729944</v>
      </c>
      <c r="L22" s="42" t="s">
        <v>55</v>
      </c>
      <c r="M22" s="45"/>
      <c r="N22" s="45"/>
      <c r="O22" s="45"/>
      <c r="P22" s="24"/>
      <c r="Q22" s="55"/>
      <c r="R22" s="43"/>
      <c r="S22" s="43"/>
      <c r="T22" s="43"/>
      <c r="U22" s="43">
        <f t="shared" ref="U22:U27" si="9">SUM(R22:T22)</f>
        <v>0</v>
      </c>
      <c r="V22" s="43"/>
      <c r="W22" s="43"/>
      <c r="X22" s="43"/>
      <c r="Y22" s="43">
        <f t="shared" ref="Y22:Y27" si="10">SUM(V22:X22)</f>
        <v>0</v>
      </c>
      <c r="Z22" s="43"/>
      <c r="AA22" s="43"/>
      <c r="AB22" s="51">
        <v>729944</v>
      </c>
      <c r="AC22" s="43">
        <f t="shared" ref="AC22:AC27" si="11">SUM(Z22:AB22)</f>
        <v>729944</v>
      </c>
      <c r="AD22" s="43"/>
      <c r="AE22" s="43"/>
      <c r="AF22" s="43"/>
      <c r="AG22" s="43">
        <f t="shared" ref="AG22:AG27" si="12">SUM(AD22:AF22)</f>
        <v>0</v>
      </c>
      <c r="AH22" s="43">
        <f t="shared" ref="AH22:AH27" si="13">SUM(U22,Y22,AC22,AG22)</f>
        <v>729944</v>
      </c>
      <c r="AI22" s="59">
        <f>IF(ISERROR(AH21/$J$21),0,AH22/$J$21)</f>
        <v>3.3168777975154202E-3</v>
      </c>
      <c r="AJ22" s="59">
        <f t="shared" ref="AJ22:AJ27" si="14">IF(ISERROR(AH22/$AH$125),"-",AH22/$AH$125)</f>
        <v>1.9073147092624922E-4</v>
      </c>
    </row>
    <row r="23" spans="1:106" ht="24.95" customHeight="1" outlineLevel="1">
      <c r="A23" s="26">
        <v>1</v>
      </c>
      <c r="B23" s="26"/>
      <c r="C23" s="37" t="s">
        <v>1228</v>
      </c>
      <c r="D23" s="68">
        <v>45832</v>
      </c>
      <c r="E23" s="27" t="s">
        <v>1229</v>
      </c>
      <c r="F23" s="27" t="s">
        <v>1223</v>
      </c>
      <c r="G23" s="33" t="s">
        <v>1224</v>
      </c>
      <c r="H23" s="28"/>
      <c r="I23" s="28"/>
      <c r="J23" s="114"/>
      <c r="K23" s="51">
        <v>38036250</v>
      </c>
      <c r="L23" s="27"/>
      <c r="M23" s="48"/>
      <c r="N23" s="48"/>
      <c r="O23" s="48"/>
      <c r="P23" s="27"/>
      <c r="Q23" s="27"/>
      <c r="R23" s="48"/>
      <c r="S23" s="48"/>
      <c r="T23" s="48"/>
      <c r="U23" s="43">
        <f t="shared" si="9"/>
        <v>0</v>
      </c>
      <c r="V23" s="48"/>
      <c r="W23" s="48"/>
      <c r="X23" s="48"/>
      <c r="Y23" s="43">
        <f t="shared" si="10"/>
        <v>0</v>
      </c>
      <c r="Z23" s="51">
        <v>38036250</v>
      </c>
      <c r="AA23" s="48"/>
      <c r="AB23" s="48"/>
      <c r="AC23" s="43">
        <f t="shared" si="11"/>
        <v>38036250</v>
      </c>
      <c r="AD23" s="48"/>
      <c r="AE23" s="48"/>
      <c r="AF23" s="48"/>
      <c r="AG23" s="43">
        <f t="shared" si="12"/>
        <v>0</v>
      </c>
      <c r="AH23" s="43">
        <f t="shared" si="13"/>
        <v>38036250</v>
      </c>
      <c r="AI23" s="59">
        <f>IF(ISERROR(AH22/$J$21),0,AH23/$J$21)</f>
        <v>0.17283735892855601</v>
      </c>
      <c r="AJ23" s="59">
        <f t="shared" si="14"/>
        <v>9.9387212046657646E-3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outlineLevel="1">
      <c r="A24" s="26">
        <v>2</v>
      </c>
      <c r="B24" s="26"/>
      <c r="C24" s="33" t="s">
        <v>1230</v>
      </c>
      <c r="D24" s="68">
        <v>46014</v>
      </c>
      <c r="E24" s="27" t="s">
        <v>1229</v>
      </c>
      <c r="F24" s="27" t="s">
        <v>1223</v>
      </c>
      <c r="G24" s="33" t="s">
        <v>1224</v>
      </c>
      <c r="H24" s="28"/>
      <c r="I24" s="28"/>
      <c r="J24" s="114"/>
      <c r="K24" s="51">
        <v>41971920</v>
      </c>
      <c r="L24" s="27"/>
      <c r="M24" s="48"/>
      <c r="N24" s="48"/>
      <c r="O24" s="48"/>
      <c r="P24" s="27"/>
      <c r="Q24" s="27"/>
      <c r="R24" s="48"/>
      <c r="S24" s="48"/>
      <c r="T24" s="48"/>
      <c r="U24" s="43">
        <f t="shared" si="9"/>
        <v>0</v>
      </c>
      <c r="V24" s="48"/>
      <c r="W24" s="48"/>
      <c r="X24" s="48"/>
      <c r="Y24" s="43">
        <f t="shared" si="10"/>
        <v>0</v>
      </c>
      <c r="Z24" s="51"/>
      <c r="AA24" s="48"/>
      <c r="AB24" s="48"/>
      <c r="AC24" s="43">
        <f t="shared" si="11"/>
        <v>0</v>
      </c>
      <c r="AD24" s="48"/>
      <c r="AE24" s="48"/>
      <c r="AF24" s="51">
        <v>41971920</v>
      </c>
      <c r="AG24" s="43">
        <f t="shared" si="12"/>
        <v>41971920</v>
      </c>
      <c r="AH24" s="43">
        <f t="shared" si="13"/>
        <v>41971920</v>
      </c>
      <c r="AI24" s="59">
        <f>IF(ISERROR(AH23/$J$21),0,AH24/$J$21)</f>
        <v>0.19072110951948801</v>
      </c>
      <c r="AJ24" s="59">
        <f t="shared" si="14"/>
        <v>1.0967096159703838E-2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24.95" customHeight="1" outlineLevel="1">
      <c r="A25" s="26">
        <v>3</v>
      </c>
      <c r="B25" s="26"/>
      <c r="C25" s="33" t="s">
        <v>1231</v>
      </c>
      <c r="D25" s="68">
        <v>46014</v>
      </c>
      <c r="E25" s="27" t="s">
        <v>1232</v>
      </c>
      <c r="F25" s="27" t="s">
        <v>1223</v>
      </c>
      <c r="G25" s="33" t="s">
        <v>1224</v>
      </c>
      <c r="H25" s="28"/>
      <c r="I25" s="28"/>
      <c r="J25" s="114"/>
      <c r="K25" s="51">
        <v>67155072</v>
      </c>
      <c r="L25" s="27"/>
      <c r="M25" s="48"/>
      <c r="N25" s="48"/>
      <c r="O25" s="48"/>
      <c r="P25" s="27"/>
      <c r="Q25" s="27"/>
      <c r="R25" s="48"/>
      <c r="S25" s="48"/>
      <c r="T25" s="48"/>
      <c r="U25" s="43">
        <f t="shared" si="9"/>
        <v>0</v>
      </c>
      <c r="V25" s="48"/>
      <c r="W25" s="48"/>
      <c r="X25" s="48"/>
      <c r="Y25" s="43">
        <f t="shared" si="10"/>
        <v>0</v>
      </c>
      <c r="Z25" s="51"/>
      <c r="AA25" s="48"/>
      <c r="AB25" s="48"/>
      <c r="AC25" s="43">
        <f t="shared" si="11"/>
        <v>0</v>
      </c>
      <c r="AD25" s="48"/>
      <c r="AE25" s="48"/>
      <c r="AF25" s="51">
        <v>67155072</v>
      </c>
      <c r="AG25" s="43">
        <f t="shared" si="12"/>
        <v>67155072</v>
      </c>
      <c r="AH25" s="43">
        <f t="shared" si="13"/>
        <v>67155072</v>
      </c>
      <c r="AI25" s="59">
        <f>IF(ISERROR(AH24/$J$21),0,AH25/$J$21)</f>
        <v>0.30515377523118198</v>
      </c>
      <c r="AJ25" s="59">
        <f t="shared" si="14"/>
        <v>1.7547353855526141E-2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>
      <c r="A26" s="26">
        <v>4</v>
      </c>
      <c r="B26" s="26"/>
      <c r="C26" s="33" t="s">
        <v>329</v>
      </c>
      <c r="D26" s="68">
        <v>45646</v>
      </c>
      <c r="E26" s="27" t="s">
        <v>1229</v>
      </c>
      <c r="F26" s="27" t="s">
        <v>1223</v>
      </c>
      <c r="G26" s="33" t="s">
        <v>1224</v>
      </c>
      <c r="H26" s="28"/>
      <c r="I26" s="28"/>
      <c r="J26" s="114"/>
      <c r="K26" s="51">
        <v>34070116</v>
      </c>
      <c r="L26" s="27"/>
      <c r="M26" s="48"/>
      <c r="N26" s="48"/>
      <c r="O26" s="48"/>
      <c r="P26" s="27"/>
      <c r="Q26" s="27"/>
      <c r="R26" s="48"/>
      <c r="S26" s="48"/>
      <c r="T26" s="48"/>
      <c r="U26" s="43">
        <f t="shared" si="9"/>
        <v>0</v>
      </c>
      <c r="V26" s="48"/>
      <c r="W26" s="48"/>
      <c r="X26" s="48"/>
      <c r="Y26" s="43">
        <f t="shared" si="10"/>
        <v>0</v>
      </c>
      <c r="Z26" s="51"/>
      <c r="AA26" s="48"/>
      <c r="AB26" s="48"/>
      <c r="AC26" s="43">
        <f t="shared" si="11"/>
        <v>0</v>
      </c>
      <c r="AD26" s="48"/>
      <c r="AE26" s="48"/>
      <c r="AF26" s="51">
        <v>34070116</v>
      </c>
      <c r="AG26" s="43">
        <f t="shared" si="12"/>
        <v>34070116</v>
      </c>
      <c r="AH26" s="43">
        <f t="shared" si="13"/>
        <v>34070116</v>
      </c>
      <c r="AI26" s="59">
        <f>IF(ISERROR(AH25/$J$21),0,AH26/$J$21)</f>
        <v>0.15481517940989301</v>
      </c>
      <c r="AJ26" s="59">
        <f t="shared" si="14"/>
        <v>8.9023861273028315E-3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24.95" customHeight="1" outlineLevel="1">
      <c r="A27" s="26">
        <v>5</v>
      </c>
      <c r="B27" s="26"/>
      <c r="C27" s="33" t="s">
        <v>1228</v>
      </c>
      <c r="D27" s="68">
        <v>45832</v>
      </c>
      <c r="E27" s="27" t="s">
        <v>1229</v>
      </c>
      <c r="F27" s="27" t="s">
        <v>1223</v>
      </c>
      <c r="G27" s="33" t="s">
        <v>1224</v>
      </c>
      <c r="H27" s="28"/>
      <c r="I27" s="28"/>
      <c r="J27" s="115"/>
      <c r="K27" s="51">
        <v>38036250</v>
      </c>
      <c r="L27" s="42"/>
      <c r="M27" s="48"/>
      <c r="N27" s="48"/>
      <c r="O27" s="48"/>
      <c r="P27" s="27"/>
      <c r="Q27" s="27"/>
      <c r="R27" s="48"/>
      <c r="S27" s="48"/>
      <c r="T27" s="48"/>
      <c r="U27" s="43">
        <f t="shared" si="9"/>
        <v>0</v>
      </c>
      <c r="V27" s="48"/>
      <c r="W27" s="48"/>
      <c r="X27" s="48"/>
      <c r="Y27" s="43">
        <f t="shared" si="10"/>
        <v>0</v>
      </c>
      <c r="Z27" s="48"/>
      <c r="AA27" s="48"/>
      <c r="AB27" s="48"/>
      <c r="AC27" s="43">
        <f t="shared" si="11"/>
        <v>0</v>
      </c>
      <c r="AD27" s="48"/>
      <c r="AE27" s="48"/>
      <c r="AF27" s="51">
        <v>38036250</v>
      </c>
      <c r="AG27" s="43">
        <f t="shared" si="12"/>
        <v>38036250</v>
      </c>
      <c r="AH27" s="43">
        <f t="shared" si="13"/>
        <v>38036250</v>
      </c>
      <c r="AI27" s="59">
        <f>IF(ISERROR(AH27/J21),0,AH27/J21)</f>
        <v>0.17283735892855601</v>
      </c>
      <c r="AJ27" s="59">
        <f t="shared" si="14"/>
        <v>9.9387212046657646E-3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s="19" customFormat="1" ht="24.95" customHeight="1">
      <c r="A28" s="117" t="s">
        <v>51</v>
      </c>
      <c r="B28" s="117"/>
      <c r="C28" s="117"/>
      <c r="D28" s="117"/>
      <c r="E28" s="117"/>
      <c r="F28" s="117"/>
      <c r="G28" s="117"/>
      <c r="H28" s="117"/>
      <c r="I28" s="117"/>
      <c r="J28" s="49">
        <f>J21</f>
        <v>220069609</v>
      </c>
      <c r="K28" s="49">
        <f>SUM(K22:K27)</f>
        <v>219999552</v>
      </c>
      <c r="L28" s="29"/>
      <c r="M28" s="49">
        <f>SUM(M23:M27)</f>
        <v>0</v>
      </c>
      <c r="N28" s="49">
        <f>SUM(N23:N27)</f>
        <v>0</v>
      </c>
      <c r="O28" s="49">
        <f>SUM(O23:O27)</f>
        <v>0</v>
      </c>
      <c r="P28" s="50"/>
      <c r="Q28" s="56"/>
      <c r="R28" s="49">
        <f>SUM(R22:R27)</f>
        <v>0</v>
      </c>
      <c r="S28" s="49">
        <f>SUM(S22:S27)</f>
        <v>0</v>
      </c>
      <c r="T28" s="49">
        <f>SUM(T22:T27)</f>
        <v>0</v>
      </c>
      <c r="U28" s="49">
        <f t="shared" ref="R28:AB28" si="15">SUM(U23:U27)</f>
        <v>0</v>
      </c>
      <c r="V28" s="49">
        <f t="shared" si="15"/>
        <v>0</v>
      </c>
      <c r="W28" s="49">
        <f t="shared" si="15"/>
        <v>0</v>
      </c>
      <c r="X28" s="49">
        <f t="shared" si="15"/>
        <v>0</v>
      </c>
      <c r="Y28" s="49">
        <f t="shared" si="15"/>
        <v>0</v>
      </c>
      <c r="Z28" s="49">
        <f>SUM(Z22:Z27)</f>
        <v>38036250</v>
      </c>
      <c r="AA28" s="49">
        <f>SUM(AA22:AA27)</f>
        <v>0</v>
      </c>
      <c r="AB28" s="49">
        <f>SUM(AB22:AB27)</f>
        <v>729944</v>
      </c>
      <c r="AC28" s="49">
        <f>SUM(AC22:AC27)</f>
        <v>38766194</v>
      </c>
      <c r="AD28" s="49">
        <f>SUM(AD23:AD27)</f>
        <v>0</v>
      </c>
      <c r="AE28" s="49">
        <f>SUM(AE23:AE27)</f>
        <v>0</v>
      </c>
      <c r="AF28" s="49">
        <f>SUM(AF23:AF27)</f>
        <v>181233358</v>
      </c>
      <c r="AG28" s="49">
        <f>SUM(AG22:AG27)</f>
        <v>181233358</v>
      </c>
      <c r="AH28" s="49">
        <f>SUM(AH22:AH27)</f>
        <v>219999552</v>
      </c>
      <c r="AI28" s="61">
        <f>IF(ISERROR(AH28/J28),0,AH28/J28)</f>
        <v>0.99968165981519097</v>
      </c>
      <c r="AJ28" s="61">
        <f>IF(ISERROR(AH28/$AH$125),0,AH28/$AH$125)</f>
        <v>5.7485010022790592E-2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24.95" customHeight="1">
      <c r="A29" s="118" t="s">
        <v>52</v>
      </c>
      <c r="B29" s="118"/>
      <c r="C29" s="118"/>
      <c r="D29" s="118"/>
      <c r="E29" s="118"/>
      <c r="F29" s="23"/>
      <c r="G29" s="24"/>
      <c r="H29" s="25"/>
      <c r="I29" s="25"/>
      <c r="J29" s="113">
        <v>159842904</v>
      </c>
      <c r="K29" s="43"/>
      <c r="L29" s="44"/>
      <c r="M29" s="45"/>
      <c r="N29" s="45"/>
      <c r="O29" s="45"/>
      <c r="P29" s="24"/>
      <c r="Q29" s="55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57"/>
      <c r="AJ29" s="58"/>
    </row>
    <row r="30" spans="1:106" ht="24.95" customHeight="1" outlineLevel="1">
      <c r="A30" s="26">
        <v>1</v>
      </c>
      <c r="B30" s="26"/>
      <c r="C30" s="33" t="s">
        <v>1233</v>
      </c>
      <c r="D30" s="68">
        <v>45929</v>
      </c>
      <c r="E30" s="27" t="s">
        <v>1234</v>
      </c>
      <c r="F30" s="27" t="s">
        <v>1223</v>
      </c>
      <c r="G30" s="33" t="s">
        <v>1224</v>
      </c>
      <c r="H30" s="28"/>
      <c r="I30" s="28"/>
      <c r="J30" s="114"/>
      <c r="K30" s="51">
        <v>575201</v>
      </c>
      <c r="L30" s="42" t="s">
        <v>55</v>
      </c>
      <c r="M30" s="48"/>
      <c r="N30" s="48"/>
      <c r="O30" s="48"/>
      <c r="P30" s="27"/>
      <c r="Q30" s="27"/>
      <c r="R30" s="48"/>
      <c r="S30" s="48"/>
      <c r="T30" s="48"/>
      <c r="U30" s="43">
        <f>SUM(R30:T30)</f>
        <v>0</v>
      </c>
      <c r="V30" s="48"/>
      <c r="W30" s="48"/>
      <c r="X30" s="48"/>
      <c r="Y30" s="43">
        <f>SUM(V30:X30)</f>
        <v>0</v>
      </c>
      <c r="Z30" s="48"/>
      <c r="AA30" s="48"/>
      <c r="AB30" s="51">
        <v>575201</v>
      </c>
      <c r="AC30" s="43">
        <f>SUM(Z30:AB30)</f>
        <v>575201</v>
      </c>
      <c r="AD30" s="48"/>
      <c r="AE30" s="48"/>
      <c r="AF30" s="48"/>
      <c r="AG30" s="43">
        <f>SUM(AD30:AF30)</f>
        <v>0</v>
      </c>
      <c r="AH30" s="43">
        <f>SUM(U30,Y30,AC30,AG30)</f>
        <v>575201</v>
      </c>
      <c r="AI30" s="59">
        <f>IF(ISERROR(AH30/$J$29),0,AH30/$J$29)</f>
        <v>3.5985394759845001E-3</v>
      </c>
      <c r="AJ30" s="59">
        <f>IF(ISERROR(AH30/$AH$125),"-",AH30/$AH$125)</f>
        <v>1.502977390159375E-4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24.95" customHeight="1" outlineLevel="1">
      <c r="A31" s="26">
        <v>2</v>
      </c>
      <c r="B31" s="26"/>
      <c r="C31" s="33" t="s">
        <v>1235</v>
      </c>
      <c r="D31" s="68">
        <v>46017</v>
      </c>
      <c r="E31" s="27" t="s">
        <v>1234</v>
      </c>
      <c r="F31" s="27" t="s">
        <v>1223</v>
      </c>
      <c r="G31" s="33" t="s">
        <v>1224</v>
      </c>
      <c r="H31" s="28"/>
      <c r="I31" s="28"/>
      <c r="J31" s="114"/>
      <c r="K31" s="51">
        <v>41971920</v>
      </c>
      <c r="L31" s="42"/>
      <c r="M31" s="48"/>
      <c r="N31" s="48"/>
      <c r="O31" s="48"/>
      <c r="P31" s="27"/>
      <c r="Q31" s="27"/>
      <c r="R31" s="48"/>
      <c r="S31" s="48"/>
      <c r="T31" s="48"/>
      <c r="U31" s="43"/>
      <c r="V31" s="48"/>
      <c r="W31" s="48"/>
      <c r="X31" s="48"/>
      <c r="Y31" s="43">
        <f t="shared" ref="Y31:Y34" si="16">SUM(V31:X31)</f>
        <v>0</v>
      </c>
      <c r="Z31" s="48"/>
      <c r="AA31" s="48"/>
      <c r="AB31" s="51"/>
      <c r="AC31" s="43">
        <f t="shared" ref="AC31:AC34" si="17">SUM(Z31:AB31)</f>
        <v>0</v>
      </c>
      <c r="AD31" s="48"/>
      <c r="AE31" s="48"/>
      <c r="AF31" s="51">
        <v>41971920</v>
      </c>
      <c r="AG31" s="43">
        <f>SUM(AD31:AF31)</f>
        <v>41971920</v>
      </c>
      <c r="AH31" s="43">
        <f>SUM(U31,Y31,AC31,AG31)</f>
        <v>41971920</v>
      </c>
      <c r="AI31" s="59">
        <f>IF(ISERROR(AH31/$J$29),0,AH31/$J$29)</f>
        <v>0.26258231644740387</v>
      </c>
      <c r="AJ31" s="59">
        <f>IF(ISERROR(AH31/$AH$125),"-",AH31/$AH$125)</f>
        <v>1.0967096159703838E-2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outlineLevel="1">
      <c r="A32" s="26">
        <v>3</v>
      </c>
      <c r="B32" s="26"/>
      <c r="C32" s="33" t="s">
        <v>1236</v>
      </c>
      <c r="D32" s="68">
        <v>46017</v>
      </c>
      <c r="E32" s="27" t="s">
        <v>1234</v>
      </c>
      <c r="F32" s="27" t="s">
        <v>1223</v>
      </c>
      <c r="G32" s="33" t="s">
        <v>1224</v>
      </c>
      <c r="H32" s="28"/>
      <c r="I32" s="28"/>
      <c r="J32" s="114"/>
      <c r="K32" s="51">
        <v>33577536</v>
      </c>
      <c r="L32" s="42"/>
      <c r="M32" s="48"/>
      <c r="N32" s="48"/>
      <c r="O32" s="48"/>
      <c r="P32" s="27"/>
      <c r="Q32" s="27"/>
      <c r="R32" s="48"/>
      <c r="S32" s="48"/>
      <c r="T32" s="48"/>
      <c r="U32" s="43"/>
      <c r="V32" s="48"/>
      <c r="W32" s="48"/>
      <c r="X32" s="48"/>
      <c r="Y32" s="43">
        <f t="shared" si="16"/>
        <v>0</v>
      </c>
      <c r="Z32" s="48"/>
      <c r="AA32" s="48"/>
      <c r="AB32" s="51"/>
      <c r="AC32" s="43">
        <f t="shared" si="17"/>
        <v>0</v>
      </c>
      <c r="AD32" s="48"/>
      <c r="AE32" s="48"/>
      <c r="AF32" s="51">
        <v>33577536</v>
      </c>
      <c r="AG32" s="43">
        <f>SUM(AD32:AF32)</f>
        <v>33577536</v>
      </c>
      <c r="AH32" s="43">
        <f>SUM(U32,Y32,AC32,AG32)</f>
        <v>33577536</v>
      </c>
      <c r="AI32" s="59">
        <f>IF(ISERROR(AH32/$J$29),0,AH32/$J$29)</f>
        <v>0.21006585315792312</v>
      </c>
      <c r="AJ32" s="59">
        <f>IF(ISERROR(AH32/$AH$125),"-",AH32/$AH$125)</f>
        <v>8.7736769277630706E-3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24.95" customHeight="1" outlineLevel="1">
      <c r="A33" s="26">
        <v>4</v>
      </c>
      <c r="B33" s="26"/>
      <c r="C33" s="33" t="s">
        <v>1237</v>
      </c>
      <c r="D33" s="68">
        <v>45636</v>
      </c>
      <c r="E33" s="27" t="s">
        <v>1234</v>
      </c>
      <c r="F33" s="27" t="s">
        <v>1223</v>
      </c>
      <c r="G33" s="33" t="s">
        <v>1224</v>
      </c>
      <c r="H33" s="28"/>
      <c r="I33" s="28"/>
      <c r="J33" s="114"/>
      <c r="K33" s="51">
        <v>41971920</v>
      </c>
      <c r="L33" s="42"/>
      <c r="M33" s="48"/>
      <c r="N33" s="48"/>
      <c r="O33" s="48"/>
      <c r="P33" s="27"/>
      <c r="Q33" s="27"/>
      <c r="R33" s="48"/>
      <c r="S33" s="48"/>
      <c r="T33" s="48"/>
      <c r="U33" s="43"/>
      <c r="V33" s="48"/>
      <c r="W33" s="48"/>
      <c r="X33" s="48"/>
      <c r="Y33" s="43">
        <f t="shared" si="16"/>
        <v>0</v>
      </c>
      <c r="Z33" s="48"/>
      <c r="AA33" s="48"/>
      <c r="AB33" s="51"/>
      <c r="AC33" s="43">
        <f t="shared" si="17"/>
        <v>0</v>
      </c>
      <c r="AD33" s="48"/>
      <c r="AE33" s="48"/>
      <c r="AF33" s="51">
        <v>41971920</v>
      </c>
      <c r="AG33" s="43">
        <f>SUM(AD33:AF33)</f>
        <v>41971920</v>
      </c>
      <c r="AH33" s="43">
        <f>SUM(U33,Y33,AC33,AG33)</f>
        <v>41971920</v>
      </c>
      <c r="AI33" s="59">
        <f>IF(ISERROR(AH33/$J$29),0,AH33/$J$29)</f>
        <v>0.26258231644740387</v>
      </c>
      <c r="AJ33" s="59">
        <f>IF(ISERROR(AH33/$AH$125),"-",AH33/$AH$125)</f>
        <v>1.0967096159703838E-2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>
      <c r="A34" s="26">
        <v>5</v>
      </c>
      <c r="B34" s="26"/>
      <c r="C34" s="33" t="s">
        <v>2080</v>
      </c>
      <c r="D34" s="68">
        <v>45636</v>
      </c>
      <c r="E34" s="27" t="s">
        <v>1234</v>
      </c>
      <c r="F34" s="27" t="s">
        <v>1223</v>
      </c>
      <c r="G34" s="33" t="s">
        <v>1224</v>
      </c>
      <c r="H34" s="28"/>
      <c r="I34" s="28"/>
      <c r="J34" s="114"/>
      <c r="K34" s="51">
        <v>41521528</v>
      </c>
      <c r="L34" s="42"/>
      <c r="M34" s="48"/>
      <c r="N34" s="48"/>
      <c r="O34" s="48"/>
      <c r="P34" s="27"/>
      <c r="Q34" s="27"/>
      <c r="R34" s="48"/>
      <c r="S34" s="48"/>
      <c r="T34" s="48"/>
      <c r="U34" s="43"/>
      <c r="V34" s="48"/>
      <c r="W34" s="48"/>
      <c r="X34" s="48"/>
      <c r="Y34" s="43">
        <f t="shared" si="16"/>
        <v>0</v>
      </c>
      <c r="Z34" s="48"/>
      <c r="AA34" s="48"/>
      <c r="AB34" s="51"/>
      <c r="AC34" s="43">
        <f t="shared" si="17"/>
        <v>0</v>
      </c>
      <c r="AD34" s="48"/>
      <c r="AE34" s="48"/>
      <c r="AF34" s="51">
        <v>41521528</v>
      </c>
      <c r="AG34" s="43">
        <f>SUM(AD34:AF34)</f>
        <v>41521528</v>
      </c>
      <c r="AH34" s="43">
        <f>SUM(U34,Y34,AC34,AG34)</f>
        <v>41521528</v>
      </c>
      <c r="AI34" s="59">
        <f>IF(ISERROR(AH34/$J$29),0,AH34/$J$29)</f>
        <v>0.2597645998723847</v>
      </c>
      <c r="AJ34" s="59">
        <f>IF(ISERROR(AH34/$AH$125),"-",AH34/$AH$125)</f>
        <v>1.0849410517170418E-2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19" customFormat="1" ht="24.95" customHeight="1">
      <c r="A35" s="117" t="s">
        <v>53</v>
      </c>
      <c r="B35" s="117"/>
      <c r="C35" s="117"/>
      <c r="D35" s="117"/>
      <c r="E35" s="117"/>
      <c r="F35" s="117"/>
      <c r="G35" s="117"/>
      <c r="H35" s="117"/>
      <c r="I35" s="117"/>
      <c r="J35" s="49">
        <f>+J29</f>
        <v>159842904</v>
      </c>
      <c r="K35" s="49">
        <f>SUM(K30:K34)</f>
        <v>159618105</v>
      </c>
      <c r="L35" s="29"/>
      <c r="M35" s="49">
        <f>SUM(M30:M34)</f>
        <v>0</v>
      </c>
      <c r="N35" s="49">
        <f>SUM(N30:N34)</f>
        <v>0</v>
      </c>
      <c r="O35" s="49">
        <f>SUM(O30:O34)</f>
        <v>0</v>
      </c>
      <c r="P35" s="50"/>
      <c r="Q35" s="56"/>
      <c r="R35" s="49">
        <f t="shared" ref="R35:AH35" si="18">SUM(R30:R34)</f>
        <v>0</v>
      </c>
      <c r="S35" s="49">
        <f t="shared" si="18"/>
        <v>0</v>
      </c>
      <c r="T35" s="49">
        <f t="shared" si="18"/>
        <v>0</v>
      </c>
      <c r="U35" s="49">
        <f t="shared" si="18"/>
        <v>0</v>
      </c>
      <c r="V35" s="49">
        <f t="shared" si="18"/>
        <v>0</v>
      </c>
      <c r="W35" s="49">
        <f t="shared" si="18"/>
        <v>0</v>
      </c>
      <c r="X35" s="49">
        <f t="shared" si="18"/>
        <v>0</v>
      </c>
      <c r="Y35" s="49">
        <f t="shared" si="18"/>
        <v>0</v>
      </c>
      <c r="Z35" s="49">
        <f t="shared" si="18"/>
        <v>0</v>
      </c>
      <c r="AA35" s="49">
        <f t="shared" si="18"/>
        <v>0</v>
      </c>
      <c r="AB35" s="49">
        <f>SUM(AB30:AB34)</f>
        <v>575201</v>
      </c>
      <c r="AC35" s="49">
        <f t="shared" si="18"/>
        <v>575201</v>
      </c>
      <c r="AD35" s="49">
        <f t="shared" si="18"/>
        <v>0</v>
      </c>
      <c r="AE35" s="49">
        <f t="shared" si="18"/>
        <v>0</v>
      </c>
      <c r="AF35" s="49">
        <f t="shared" si="18"/>
        <v>159042904</v>
      </c>
      <c r="AG35" s="49">
        <f t="shared" si="18"/>
        <v>159042904</v>
      </c>
      <c r="AH35" s="49">
        <f t="shared" si="18"/>
        <v>159618105</v>
      </c>
      <c r="AI35" s="61">
        <f>IF(ISERROR(AH35/J35),0,AH35/J35)</f>
        <v>0.99859362540110008</v>
      </c>
      <c r="AJ35" s="61">
        <f>IF(ISERROR(AH35/$AH$125),0,AH35/$AH$125)</f>
        <v>4.1707577503357102E-2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>
      <c r="A36" s="118" t="s">
        <v>54</v>
      </c>
      <c r="B36" s="118"/>
      <c r="C36" s="118"/>
      <c r="D36" s="118"/>
      <c r="E36" s="118"/>
      <c r="F36" s="23"/>
      <c r="G36" s="24"/>
      <c r="H36" s="25"/>
      <c r="I36" s="25"/>
      <c r="J36" s="113">
        <v>655834604</v>
      </c>
      <c r="K36" s="43"/>
      <c r="L36" s="44"/>
      <c r="M36" s="45"/>
      <c r="N36" s="45"/>
      <c r="O36" s="45"/>
      <c r="P36" s="24"/>
      <c r="Q36" s="55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57"/>
      <c r="AJ36" s="58"/>
    </row>
    <row r="37" spans="1:106" ht="24.95" customHeight="1" outlineLevel="1">
      <c r="A37" s="26">
        <v>1</v>
      </c>
      <c r="B37" s="26"/>
      <c r="C37" s="30"/>
      <c r="D37" s="31"/>
      <c r="E37" s="32"/>
      <c r="F37" s="27"/>
      <c r="G37" s="33"/>
      <c r="H37" s="34"/>
      <c r="I37" s="34"/>
      <c r="J37" s="114"/>
      <c r="K37" s="51">
        <v>958000</v>
      </c>
      <c r="L37" s="42" t="s">
        <v>55</v>
      </c>
      <c r="M37" s="52"/>
      <c r="N37" s="53"/>
      <c r="O37" s="52"/>
      <c r="P37" s="33"/>
      <c r="Q37" s="33"/>
      <c r="R37" s="48"/>
      <c r="S37" s="48"/>
      <c r="T37" s="48"/>
      <c r="U37" s="43">
        <f>SUM(R37:T37)</f>
        <v>0</v>
      </c>
      <c r="V37" s="48"/>
      <c r="W37" s="48"/>
      <c r="X37" s="48"/>
      <c r="Y37" s="43">
        <f>SUM(V37:X37)</f>
        <v>0</v>
      </c>
      <c r="Z37" s="48"/>
      <c r="AA37" s="48"/>
      <c r="AB37" s="51">
        <v>958000</v>
      </c>
      <c r="AC37" s="43">
        <f>SUM(Z37:AB37)</f>
        <v>958000</v>
      </c>
      <c r="AD37" s="48"/>
      <c r="AE37" s="48"/>
      <c r="AF37" s="48"/>
      <c r="AG37" s="43">
        <f>SUM(AD37:AF37)</f>
        <v>0</v>
      </c>
      <c r="AH37" s="43">
        <f>SUM(U37,Y37,AC37,AG37)</f>
        <v>958000</v>
      </c>
      <c r="AI37" s="59">
        <f>IF(ISERROR(AH37/$J$36),0,AH37/$J$36)</f>
        <v>1.4607341457084811E-3</v>
      </c>
      <c r="AJ37" s="59">
        <f>IF(ISERROR(AH37/$AH$125),"-",AH37/$AH$125)</f>
        <v>2.5032159884504394E-4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>
      <c r="A38" s="26">
        <v>2</v>
      </c>
      <c r="B38" s="26"/>
      <c r="C38" s="30" t="s">
        <v>1238</v>
      </c>
      <c r="D38" s="31">
        <v>45814</v>
      </c>
      <c r="E38" s="32" t="s">
        <v>190</v>
      </c>
      <c r="F38" s="27" t="s">
        <v>1223</v>
      </c>
      <c r="G38" s="33" t="s">
        <v>1224</v>
      </c>
      <c r="H38" s="38"/>
      <c r="I38" s="34"/>
      <c r="J38" s="114"/>
      <c r="K38" s="51">
        <v>38036250</v>
      </c>
      <c r="L38" s="42"/>
      <c r="M38" s="52"/>
      <c r="N38" s="53"/>
      <c r="O38" s="52"/>
      <c r="P38" s="33"/>
      <c r="Q38" s="33"/>
      <c r="R38" s="48"/>
      <c r="S38" s="48"/>
      <c r="T38" s="48"/>
      <c r="U38" s="43">
        <f>SUM(R38:T38)</f>
        <v>0</v>
      </c>
      <c r="V38" s="48"/>
      <c r="W38" s="48"/>
      <c r="X38" s="48"/>
      <c r="Y38" s="43">
        <f>SUM(V38:X38)</f>
        <v>0</v>
      </c>
      <c r="Z38" s="51">
        <v>38036250</v>
      </c>
      <c r="AA38" s="48"/>
      <c r="AB38" s="48"/>
      <c r="AC38" s="43">
        <f>SUM(Z38:AB38)</f>
        <v>38036250</v>
      </c>
      <c r="AD38" s="48"/>
      <c r="AE38" s="48"/>
      <c r="AF38" s="48"/>
      <c r="AG38" s="43">
        <f>SUM(AD38:AF38)</f>
        <v>0</v>
      </c>
      <c r="AH38" s="43">
        <f>SUM(U38,Y38,AC38,AG38)</f>
        <v>38036250</v>
      </c>
      <c r="AI38" s="59">
        <f t="shared" ref="AI38:AI50" si="19">IF(ISERROR(AH38/$J$36),0,AH38/$J$36)</f>
        <v>5.7996711012217345E-2</v>
      </c>
      <c r="AJ38" s="59">
        <f t="shared" ref="AJ38:AJ50" si="20">IF(ISERROR(AH38/$AH$125),"-",AH38/$AH$125)</f>
        <v>9.9387212046657646E-3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customFormat="1" ht="24.95" customHeight="1" outlineLevel="1">
      <c r="A39" s="26">
        <v>3</v>
      </c>
      <c r="B39" s="26"/>
      <c r="C39" s="33" t="s">
        <v>1239</v>
      </c>
      <c r="D39" s="31" t="s">
        <v>1240</v>
      </c>
      <c r="E39" s="32" t="s">
        <v>1241</v>
      </c>
      <c r="F39" s="27" t="s">
        <v>1223</v>
      </c>
      <c r="G39" s="33" t="s">
        <v>1224</v>
      </c>
      <c r="H39" s="38"/>
      <c r="I39" s="34"/>
      <c r="J39" s="114"/>
      <c r="K39" s="51">
        <v>41971920</v>
      </c>
      <c r="L39" s="42"/>
      <c r="M39" s="52"/>
      <c r="N39" s="53"/>
      <c r="O39" s="52"/>
      <c r="P39" s="33"/>
      <c r="Q39" s="33"/>
      <c r="R39" s="48"/>
      <c r="S39" s="48"/>
      <c r="T39" s="48"/>
      <c r="U39" s="43">
        <f t="shared" ref="U39:U50" si="21">SUM(R39:T39)</f>
        <v>0</v>
      </c>
      <c r="V39" s="48"/>
      <c r="W39" s="48"/>
      <c r="X39" s="48"/>
      <c r="Y39" s="43">
        <f t="shared" ref="Y39:Y50" si="22">SUM(V39:X39)</f>
        <v>0</v>
      </c>
      <c r="Z39" s="51"/>
      <c r="AA39" s="48"/>
      <c r="AB39" s="48"/>
      <c r="AC39" s="43">
        <f t="shared" ref="AC39:AC50" si="23">SUM(Z39:AB39)</f>
        <v>0</v>
      </c>
      <c r="AD39" s="48"/>
      <c r="AE39" s="48"/>
      <c r="AF39" s="51">
        <v>41971920</v>
      </c>
      <c r="AG39" s="43">
        <f t="shared" ref="AG39:AG50" si="24">SUM(AD39:AF39)</f>
        <v>41971920</v>
      </c>
      <c r="AH39" s="43">
        <f t="shared" ref="AH39:AH50" si="25">SUM(U39,Y39,AC39,AG39)</f>
        <v>41971920</v>
      </c>
      <c r="AI39" s="59">
        <f t="shared" si="19"/>
        <v>6.3997720986372353E-2</v>
      </c>
      <c r="AJ39" s="59">
        <f t="shared" si="20"/>
        <v>1.0967096159703838E-2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customFormat="1" ht="24.95" customHeight="1" outlineLevel="1">
      <c r="A40" s="26">
        <v>4</v>
      </c>
      <c r="B40" s="26"/>
      <c r="C40" s="33" t="s">
        <v>1242</v>
      </c>
      <c r="D40" s="31" t="s">
        <v>1240</v>
      </c>
      <c r="E40" s="32" t="s">
        <v>754</v>
      </c>
      <c r="F40" s="27" t="s">
        <v>1223</v>
      </c>
      <c r="G40" s="33" t="s">
        <v>1224</v>
      </c>
      <c r="H40" s="38"/>
      <c r="I40" s="34"/>
      <c r="J40" s="114"/>
      <c r="K40" s="51">
        <v>33577536</v>
      </c>
      <c r="L40" s="42"/>
      <c r="M40" s="52"/>
      <c r="N40" s="53"/>
      <c r="O40" s="52"/>
      <c r="P40" s="33"/>
      <c r="Q40" s="33"/>
      <c r="R40" s="48"/>
      <c r="S40" s="48"/>
      <c r="T40" s="48"/>
      <c r="U40" s="43">
        <f t="shared" si="21"/>
        <v>0</v>
      </c>
      <c r="V40" s="48"/>
      <c r="W40" s="48"/>
      <c r="X40" s="48"/>
      <c r="Y40" s="43">
        <f t="shared" si="22"/>
        <v>0</v>
      </c>
      <c r="Z40" s="51"/>
      <c r="AA40" s="48"/>
      <c r="AB40" s="48"/>
      <c r="AC40" s="43">
        <f t="shared" si="23"/>
        <v>0</v>
      </c>
      <c r="AD40" s="48"/>
      <c r="AE40" s="48"/>
      <c r="AF40" s="51">
        <v>33577536</v>
      </c>
      <c r="AG40" s="43">
        <f t="shared" si="24"/>
        <v>33577536</v>
      </c>
      <c r="AH40" s="43">
        <f t="shared" si="25"/>
        <v>33577536</v>
      </c>
      <c r="AI40" s="59">
        <f t="shared" si="19"/>
        <v>5.1198176789097882E-2</v>
      </c>
      <c r="AJ40" s="59">
        <f t="shared" si="20"/>
        <v>8.7736769277630706E-3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customFormat="1" ht="24.95" customHeight="1" outlineLevel="1">
      <c r="A41" s="26">
        <v>5</v>
      </c>
      <c r="B41" s="26"/>
      <c r="C41" s="33" t="s">
        <v>1243</v>
      </c>
      <c r="D41" s="31">
        <v>45424</v>
      </c>
      <c r="E41" s="32" t="s">
        <v>1244</v>
      </c>
      <c r="F41" s="27" t="s">
        <v>1223</v>
      </c>
      <c r="G41" s="33" t="s">
        <v>1224</v>
      </c>
      <c r="H41" s="38"/>
      <c r="I41" s="34"/>
      <c r="J41" s="114"/>
      <c r="K41" s="51">
        <v>41521528</v>
      </c>
      <c r="L41" s="42"/>
      <c r="M41" s="52"/>
      <c r="N41" s="53"/>
      <c r="O41" s="52"/>
      <c r="P41" s="33"/>
      <c r="Q41" s="33"/>
      <c r="R41" s="48"/>
      <c r="S41" s="48"/>
      <c r="T41" s="48"/>
      <c r="U41" s="43">
        <f t="shared" si="21"/>
        <v>0</v>
      </c>
      <c r="V41" s="48"/>
      <c r="W41" s="48"/>
      <c r="X41" s="48"/>
      <c r="Y41" s="43">
        <f t="shared" si="22"/>
        <v>0</v>
      </c>
      <c r="Z41" s="51"/>
      <c r="AA41" s="48"/>
      <c r="AB41" s="48"/>
      <c r="AC41" s="43">
        <f t="shared" si="23"/>
        <v>0</v>
      </c>
      <c r="AD41" s="48"/>
      <c r="AE41" s="48"/>
      <c r="AF41" s="51">
        <v>41521528</v>
      </c>
      <c r="AG41" s="43">
        <f t="shared" si="24"/>
        <v>41521528</v>
      </c>
      <c r="AH41" s="43">
        <f t="shared" si="25"/>
        <v>41521528</v>
      </c>
      <c r="AI41" s="59">
        <f t="shared" si="19"/>
        <v>6.331097466763129E-2</v>
      </c>
      <c r="AJ41" s="59">
        <f t="shared" si="20"/>
        <v>1.0849410517170418E-2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customFormat="1" ht="24.95" customHeight="1" outlineLevel="1">
      <c r="A42" s="26">
        <v>6</v>
      </c>
      <c r="B42" s="26"/>
      <c r="C42" s="33" t="s">
        <v>1245</v>
      </c>
      <c r="D42" s="31" t="s">
        <v>1240</v>
      </c>
      <c r="E42" s="32" t="s">
        <v>185</v>
      </c>
      <c r="F42" s="27" t="s">
        <v>1223</v>
      </c>
      <c r="G42" s="33" t="s">
        <v>1224</v>
      </c>
      <c r="H42" s="38"/>
      <c r="I42" s="34"/>
      <c r="J42" s="114"/>
      <c r="K42" s="51">
        <v>41971920</v>
      </c>
      <c r="L42" s="42"/>
      <c r="M42" s="52"/>
      <c r="N42" s="53"/>
      <c r="O42" s="52"/>
      <c r="P42" s="33"/>
      <c r="Q42" s="33"/>
      <c r="R42" s="48"/>
      <c r="S42" s="48"/>
      <c r="T42" s="48"/>
      <c r="U42" s="43">
        <f t="shared" si="21"/>
        <v>0</v>
      </c>
      <c r="V42" s="48"/>
      <c r="W42" s="48"/>
      <c r="X42" s="48"/>
      <c r="Y42" s="43">
        <f t="shared" si="22"/>
        <v>0</v>
      </c>
      <c r="Z42" s="51"/>
      <c r="AA42" s="48"/>
      <c r="AB42" s="48"/>
      <c r="AC42" s="43">
        <f t="shared" si="23"/>
        <v>0</v>
      </c>
      <c r="AD42" s="48"/>
      <c r="AE42" s="48"/>
      <c r="AF42" s="51">
        <v>41971920</v>
      </c>
      <c r="AG42" s="43">
        <f t="shared" si="24"/>
        <v>41971920</v>
      </c>
      <c r="AH42" s="43">
        <f t="shared" si="25"/>
        <v>41971920</v>
      </c>
      <c r="AI42" s="59">
        <f t="shared" si="19"/>
        <v>6.3997720986372353E-2</v>
      </c>
      <c r="AJ42" s="59">
        <f t="shared" si="20"/>
        <v>1.0967096159703838E-2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customFormat="1" ht="24.95" customHeight="1" outlineLevel="1">
      <c r="A43" s="26">
        <v>7</v>
      </c>
      <c r="B43" s="26"/>
      <c r="C43" s="33" t="s">
        <v>1238</v>
      </c>
      <c r="D43" s="31">
        <v>45814</v>
      </c>
      <c r="E43" s="32" t="s">
        <v>190</v>
      </c>
      <c r="F43" s="27" t="s">
        <v>1223</v>
      </c>
      <c r="G43" s="33" t="s">
        <v>1224</v>
      </c>
      <c r="H43" s="38"/>
      <c r="I43" s="34"/>
      <c r="J43" s="114"/>
      <c r="K43" s="51">
        <v>38036250</v>
      </c>
      <c r="L43" s="42"/>
      <c r="M43" s="52"/>
      <c r="N43" s="53"/>
      <c r="O43" s="52"/>
      <c r="P43" s="33"/>
      <c r="Q43" s="33"/>
      <c r="R43" s="48"/>
      <c r="S43" s="48"/>
      <c r="T43" s="48"/>
      <c r="U43" s="43">
        <f t="shared" si="21"/>
        <v>0</v>
      </c>
      <c r="V43" s="48"/>
      <c r="W43" s="48"/>
      <c r="X43" s="48"/>
      <c r="Y43" s="43">
        <f t="shared" si="22"/>
        <v>0</v>
      </c>
      <c r="Z43" s="51"/>
      <c r="AA43" s="48"/>
      <c r="AB43" s="48"/>
      <c r="AC43" s="43">
        <f t="shared" si="23"/>
        <v>0</v>
      </c>
      <c r="AD43" s="48"/>
      <c r="AE43" s="48"/>
      <c r="AF43" s="51">
        <v>38036250</v>
      </c>
      <c r="AG43" s="43">
        <f t="shared" si="24"/>
        <v>38036250</v>
      </c>
      <c r="AH43" s="43">
        <f t="shared" si="25"/>
        <v>38036250</v>
      </c>
      <c r="AI43" s="59">
        <f t="shared" si="19"/>
        <v>5.7996711012217345E-2</v>
      </c>
      <c r="AJ43" s="59">
        <f t="shared" si="20"/>
        <v>9.9387212046657646E-3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customFormat="1" ht="24.95" customHeight="1" outlineLevel="1">
      <c r="A44" s="26">
        <v>8</v>
      </c>
      <c r="B44" s="26"/>
      <c r="C44" s="33" t="s">
        <v>527</v>
      </c>
      <c r="D44" s="31" t="s">
        <v>1246</v>
      </c>
      <c r="E44" s="32" t="s">
        <v>799</v>
      </c>
      <c r="F44" s="27" t="s">
        <v>1223</v>
      </c>
      <c r="G44" s="33" t="s">
        <v>1224</v>
      </c>
      <c r="H44" s="38"/>
      <c r="I44" s="34"/>
      <c r="J44" s="114"/>
      <c r="K44" s="51">
        <v>67155072</v>
      </c>
      <c r="L44" s="42"/>
      <c r="M44" s="52"/>
      <c r="N44" s="53"/>
      <c r="O44" s="52"/>
      <c r="P44" s="33"/>
      <c r="Q44" s="33"/>
      <c r="R44" s="48"/>
      <c r="S44" s="48"/>
      <c r="T44" s="48"/>
      <c r="U44" s="43">
        <f t="shared" si="21"/>
        <v>0</v>
      </c>
      <c r="V44" s="48"/>
      <c r="W44" s="48"/>
      <c r="X44" s="48"/>
      <c r="Y44" s="43">
        <f t="shared" si="22"/>
        <v>0</v>
      </c>
      <c r="Z44" s="51"/>
      <c r="AA44" s="48"/>
      <c r="AB44" s="48"/>
      <c r="AC44" s="43">
        <f t="shared" si="23"/>
        <v>0</v>
      </c>
      <c r="AD44" s="48"/>
      <c r="AE44" s="48"/>
      <c r="AF44" s="51">
        <v>67155072</v>
      </c>
      <c r="AG44" s="43">
        <f t="shared" si="24"/>
        <v>67155072</v>
      </c>
      <c r="AH44" s="43">
        <f t="shared" si="25"/>
        <v>67155072</v>
      </c>
      <c r="AI44" s="59">
        <f t="shared" si="19"/>
        <v>0.10239635357819576</v>
      </c>
      <c r="AJ44" s="59">
        <f t="shared" si="20"/>
        <v>1.7547353855526141E-2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customFormat="1" ht="24.95" customHeight="1" outlineLevel="1">
      <c r="A45" s="26">
        <v>9</v>
      </c>
      <c r="B45" s="26"/>
      <c r="C45" s="33" t="s">
        <v>1247</v>
      </c>
      <c r="D45" s="31" t="s">
        <v>187</v>
      </c>
      <c r="E45" s="32" t="s">
        <v>1226</v>
      </c>
      <c r="F45" s="27" t="s">
        <v>1223</v>
      </c>
      <c r="G45" s="33" t="s">
        <v>1224</v>
      </c>
      <c r="H45" s="38"/>
      <c r="I45" s="34"/>
      <c r="J45" s="114"/>
      <c r="K45" s="51">
        <v>41971920</v>
      </c>
      <c r="L45" s="42"/>
      <c r="M45" s="52"/>
      <c r="N45" s="53"/>
      <c r="O45" s="52"/>
      <c r="P45" s="33"/>
      <c r="Q45" s="33"/>
      <c r="R45" s="48"/>
      <c r="S45" s="48"/>
      <c r="T45" s="48"/>
      <c r="U45" s="43">
        <f t="shared" si="21"/>
        <v>0</v>
      </c>
      <c r="V45" s="48"/>
      <c r="W45" s="48"/>
      <c r="X45" s="48"/>
      <c r="Y45" s="43">
        <f t="shared" si="22"/>
        <v>0</v>
      </c>
      <c r="Z45" s="51"/>
      <c r="AA45" s="48"/>
      <c r="AB45" s="48"/>
      <c r="AC45" s="43">
        <f t="shared" si="23"/>
        <v>0</v>
      </c>
      <c r="AD45" s="48"/>
      <c r="AE45" s="48"/>
      <c r="AF45" s="51">
        <v>41971920</v>
      </c>
      <c r="AG45" s="43">
        <f t="shared" si="24"/>
        <v>41971920</v>
      </c>
      <c r="AH45" s="43">
        <f t="shared" si="25"/>
        <v>41971920</v>
      </c>
      <c r="AI45" s="59">
        <f t="shared" si="19"/>
        <v>6.3997720986372353E-2</v>
      </c>
      <c r="AJ45" s="59">
        <f t="shared" si="20"/>
        <v>1.0967096159703838E-2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customFormat="1" ht="24.95" customHeight="1" outlineLevel="1">
      <c r="A46" s="26">
        <v>10</v>
      </c>
      <c r="B46" s="26"/>
      <c r="C46" s="33" t="s">
        <v>1248</v>
      </c>
      <c r="D46" s="31" t="s">
        <v>1240</v>
      </c>
      <c r="E46" s="32" t="s">
        <v>1249</v>
      </c>
      <c r="F46" s="27" t="s">
        <v>1223</v>
      </c>
      <c r="G46" s="33" t="s">
        <v>1224</v>
      </c>
      <c r="H46" s="38"/>
      <c r="I46" s="34"/>
      <c r="J46" s="114"/>
      <c r="K46" s="51">
        <v>41971920</v>
      </c>
      <c r="L46" s="42"/>
      <c r="M46" s="52"/>
      <c r="N46" s="53"/>
      <c r="O46" s="52"/>
      <c r="P46" s="33"/>
      <c r="Q46" s="33"/>
      <c r="R46" s="48"/>
      <c r="S46" s="48"/>
      <c r="T46" s="48"/>
      <c r="U46" s="43">
        <f t="shared" si="21"/>
        <v>0</v>
      </c>
      <c r="V46" s="48"/>
      <c r="W46" s="48"/>
      <c r="X46" s="48"/>
      <c r="Y46" s="43">
        <f t="shared" si="22"/>
        <v>0</v>
      </c>
      <c r="Z46" s="51"/>
      <c r="AA46" s="48"/>
      <c r="AB46" s="48"/>
      <c r="AC46" s="43">
        <f t="shared" si="23"/>
        <v>0</v>
      </c>
      <c r="AD46" s="48"/>
      <c r="AE46" s="48"/>
      <c r="AF46" s="51">
        <v>41971920</v>
      </c>
      <c r="AG46" s="43">
        <f t="shared" si="24"/>
        <v>41971920</v>
      </c>
      <c r="AH46" s="43">
        <f t="shared" si="25"/>
        <v>41971920</v>
      </c>
      <c r="AI46" s="59">
        <f t="shared" si="19"/>
        <v>6.3997720986372353E-2</v>
      </c>
      <c r="AJ46" s="59">
        <f t="shared" si="20"/>
        <v>1.0967096159703838E-2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customFormat="1" ht="24.95" customHeight="1" outlineLevel="1">
      <c r="A47" s="26">
        <v>11</v>
      </c>
      <c r="B47" s="26"/>
      <c r="C47" s="33" t="s">
        <v>1250</v>
      </c>
      <c r="D47" s="31" t="s">
        <v>1240</v>
      </c>
      <c r="E47" s="32" t="s">
        <v>1244</v>
      </c>
      <c r="F47" s="27" t="s">
        <v>1223</v>
      </c>
      <c r="G47" s="33" t="s">
        <v>1224</v>
      </c>
      <c r="H47" s="38"/>
      <c r="I47" s="34"/>
      <c r="J47" s="114"/>
      <c r="K47" s="51">
        <v>142704528</v>
      </c>
      <c r="L47" s="42"/>
      <c r="M47" s="52"/>
      <c r="N47" s="53"/>
      <c r="O47" s="52"/>
      <c r="P47" s="33"/>
      <c r="Q47" s="33"/>
      <c r="R47" s="48"/>
      <c r="S47" s="48"/>
      <c r="T47" s="48"/>
      <c r="U47" s="43">
        <f t="shared" si="21"/>
        <v>0</v>
      </c>
      <c r="V47" s="48"/>
      <c r="W47" s="48"/>
      <c r="X47" s="48"/>
      <c r="Y47" s="43">
        <f t="shared" si="22"/>
        <v>0</v>
      </c>
      <c r="Z47" s="51"/>
      <c r="AA47" s="48"/>
      <c r="AB47" s="48"/>
      <c r="AC47" s="43">
        <f t="shared" si="23"/>
        <v>0</v>
      </c>
      <c r="AD47" s="48"/>
      <c r="AE47" s="48"/>
      <c r="AF47" s="51">
        <v>142704528</v>
      </c>
      <c r="AG47" s="43">
        <f t="shared" si="24"/>
        <v>142704528</v>
      </c>
      <c r="AH47" s="43">
        <f t="shared" si="25"/>
        <v>142704528</v>
      </c>
      <c r="AI47" s="59">
        <f t="shared" si="19"/>
        <v>0.217592251353666</v>
      </c>
      <c r="AJ47" s="59">
        <f t="shared" si="20"/>
        <v>3.728812694299305E-2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customFormat="1" ht="24.95" customHeight="1" outlineLevel="1">
      <c r="A48" s="26">
        <v>12</v>
      </c>
      <c r="B48" s="26"/>
      <c r="C48" s="33" t="s">
        <v>1251</v>
      </c>
      <c r="D48" s="31" t="s">
        <v>1252</v>
      </c>
      <c r="E48" s="32" t="s">
        <v>776</v>
      </c>
      <c r="F48" s="27" t="s">
        <v>1223</v>
      </c>
      <c r="G48" s="33" t="s">
        <v>1224</v>
      </c>
      <c r="H48" s="38"/>
      <c r="I48" s="34"/>
      <c r="J48" s="114"/>
      <c r="K48" s="51">
        <v>41971920</v>
      </c>
      <c r="L48" s="42"/>
      <c r="M48" s="52"/>
      <c r="N48" s="53"/>
      <c r="O48" s="52"/>
      <c r="P48" s="33"/>
      <c r="Q48" s="33"/>
      <c r="R48" s="48"/>
      <c r="S48" s="48"/>
      <c r="T48" s="48"/>
      <c r="U48" s="43">
        <f t="shared" si="21"/>
        <v>0</v>
      </c>
      <c r="V48" s="48"/>
      <c r="W48" s="48"/>
      <c r="X48" s="48"/>
      <c r="Y48" s="43">
        <f t="shared" si="22"/>
        <v>0</v>
      </c>
      <c r="Z48" s="51"/>
      <c r="AA48" s="48"/>
      <c r="AB48" s="48"/>
      <c r="AC48" s="43">
        <f t="shared" si="23"/>
        <v>0</v>
      </c>
      <c r="AD48" s="48"/>
      <c r="AE48" s="48"/>
      <c r="AF48" s="51">
        <v>41971920</v>
      </c>
      <c r="AG48" s="43">
        <f t="shared" si="24"/>
        <v>41971920</v>
      </c>
      <c r="AH48" s="43">
        <f t="shared" si="25"/>
        <v>41971920</v>
      </c>
      <c r="AI48" s="59">
        <f t="shared" si="19"/>
        <v>6.3997720986372353E-2</v>
      </c>
      <c r="AJ48" s="59">
        <f t="shared" si="20"/>
        <v>1.0967096159703838E-2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customFormat="1" ht="24.95" customHeight="1" outlineLevel="1">
      <c r="A49" s="26">
        <v>13</v>
      </c>
      <c r="B49" s="26"/>
      <c r="C49" s="33" t="s">
        <v>1253</v>
      </c>
      <c r="D49" s="31" t="s">
        <v>187</v>
      </c>
      <c r="E49" s="32" t="s">
        <v>204</v>
      </c>
      <c r="F49" s="27" t="s">
        <v>1223</v>
      </c>
      <c r="G49" s="33" t="s">
        <v>1224</v>
      </c>
      <c r="H49" s="38"/>
      <c r="I49" s="34"/>
      <c r="J49" s="114"/>
      <c r="K49" s="51">
        <v>41971920</v>
      </c>
      <c r="L49" s="42"/>
      <c r="M49" s="52"/>
      <c r="N49" s="53"/>
      <c r="O49" s="52"/>
      <c r="P49" s="33"/>
      <c r="Q49" s="33"/>
      <c r="R49" s="48"/>
      <c r="S49" s="48"/>
      <c r="T49" s="48"/>
      <c r="U49" s="43">
        <f t="shared" si="21"/>
        <v>0</v>
      </c>
      <c r="V49" s="48"/>
      <c r="W49" s="48"/>
      <c r="X49" s="48"/>
      <c r="Y49" s="43">
        <f t="shared" si="22"/>
        <v>0</v>
      </c>
      <c r="Z49" s="51"/>
      <c r="AA49" s="48"/>
      <c r="AB49" s="48"/>
      <c r="AC49" s="43">
        <f t="shared" si="23"/>
        <v>0</v>
      </c>
      <c r="AD49" s="48"/>
      <c r="AE49" s="48"/>
      <c r="AF49" s="51">
        <v>41971920</v>
      </c>
      <c r="AG49" s="43">
        <f t="shared" si="24"/>
        <v>41971920</v>
      </c>
      <c r="AH49" s="43">
        <f t="shared" si="25"/>
        <v>41971920</v>
      </c>
      <c r="AI49" s="59">
        <f t="shared" si="19"/>
        <v>6.3997720986372353E-2</v>
      </c>
      <c r="AJ49" s="59">
        <f t="shared" si="20"/>
        <v>1.0967096159703838E-2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customFormat="1" ht="24.95" customHeight="1" outlineLevel="1">
      <c r="A50" s="26">
        <v>14</v>
      </c>
      <c r="B50" s="26"/>
      <c r="C50" s="33" t="s">
        <v>1254</v>
      </c>
      <c r="D50" s="31" t="s">
        <v>1252</v>
      </c>
      <c r="E50" s="32" t="s">
        <v>224</v>
      </c>
      <c r="F50" s="27" t="s">
        <v>1223</v>
      </c>
      <c r="G50" s="33" t="s">
        <v>1224</v>
      </c>
      <c r="H50" s="38"/>
      <c r="I50" s="34"/>
      <c r="J50" s="115"/>
      <c r="K50" s="51">
        <v>41971920</v>
      </c>
      <c r="L50" s="42"/>
      <c r="M50" s="52"/>
      <c r="N50" s="53"/>
      <c r="O50" s="52"/>
      <c r="P50" s="33"/>
      <c r="Q50" s="33"/>
      <c r="R50" s="48"/>
      <c r="S50" s="48"/>
      <c r="T50" s="48"/>
      <c r="U50" s="43">
        <f t="shared" si="21"/>
        <v>0</v>
      </c>
      <c r="V50" s="48"/>
      <c r="W50" s="48"/>
      <c r="X50" s="48"/>
      <c r="Y50" s="43">
        <f t="shared" si="22"/>
        <v>0</v>
      </c>
      <c r="Z50" s="51"/>
      <c r="AA50" s="48"/>
      <c r="AB50" s="48"/>
      <c r="AC50" s="43">
        <f t="shared" si="23"/>
        <v>0</v>
      </c>
      <c r="AD50" s="48"/>
      <c r="AE50" s="48"/>
      <c r="AF50" s="51">
        <v>41971920</v>
      </c>
      <c r="AG50" s="43">
        <f t="shared" si="24"/>
        <v>41971920</v>
      </c>
      <c r="AH50" s="43">
        <f t="shared" si="25"/>
        <v>41971920</v>
      </c>
      <c r="AI50" s="59">
        <f t="shared" si="19"/>
        <v>6.3997720986372353E-2</v>
      </c>
      <c r="AJ50" s="59">
        <f t="shared" si="20"/>
        <v>1.0967096159703838E-2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19" customFormat="1" ht="24.95" customHeight="1">
      <c r="A51" s="117" t="s">
        <v>56</v>
      </c>
      <c r="B51" s="117"/>
      <c r="C51" s="117"/>
      <c r="D51" s="117"/>
      <c r="E51" s="117"/>
      <c r="F51" s="117"/>
      <c r="G51" s="117"/>
      <c r="H51" s="117"/>
      <c r="I51" s="117"/>
      <c r="J51" s="49">
        <f>+J36</f>
        <v>655834604</v>
      </c>
      <c r="K51" s="49">
        <f>SUM(K37:K50)</f>
        <v>655792604</v>
      </c>
      <c r="L51" s="29"/>
      <c r="M51" s="49">
        <f>SUM(M37:M38)</f>
        <v>0</v>
      </c>
      <c r="N51" s="49">
        <f>SUM(N37:N38)</f>
        <v>0</v>
      </c>
      <c r="O51" s="49">
        <f>SUM(O37:O38)</f>
        <v>0</v>
      </c>
      <c r="P51" s="50"/>
      <c r="Q51" s="56"/>
      <c r="R51" s="49">
        <f>SUM(R37:R50)</f>
        <v>0</v>
      </c>
      <c r="S51" s="49">
        <f>SUM(S37:S50)</f>
        <v>0</v>
      </c>
      <c r="T51" s="49">
        <f>SUM(T37:T50)</f>
        <v>0</v>
      </c>
      <c r="U51" s="49">
        <f t="shared" ref="R51:AC51" si="26">SUM(U37:U38)</f>
        <v>0</v>
      </c>
      <c r="V51" s="49">
        <f>SUM(V37:V50)</f>
        <v>0</v>
      </c>
      <c r="W51" s="49">
        <f>SUM(W37:W50)</f>
        <v>0</v>
      </c>
      <c r="X51" s="49">
        <f>SUM(X37:X50)</f>
        <v>0</v>
      </c>
      <c r="Y51" s="49">
        <f t="shared" si="26"/>
        <v>0</v>
      </c>
      <c r="Z51" s="49">
        <f>SUM(Z37:Z50)</f>
        <v>38036250</v>
      </c>
      <c r="AA51" s="49">
        <f>SUM(AA37:AA50)</f>
        <v>0</v>
      </c>
      <c r="AB51" s="49">
        <f>SUM(AB37:AB50)</f>
        <v>958000</v>
      </c>
      <c r="AC51" s="49">
        <f>SUM(AC37:AC50)</f>
        <v>38994250</v>
      </c>
      <c r="AD51" s="49">
        <f>SUM(AD37:AD50)</f>
        <v>0</v>
      </c>
      <c r="AE51" s="49">
        <f>SUM(AE37:AE50)</f>
        <v>0</v>
      </c>
      <c r="AF51" s="49">
        <f>SUM(AF37:AF50)</f>
        <v>616798354</v>
      </c>
      <c r="AG51" s="49">
        <f>SUM(AG37:AG50)</f>
        <v>616798354</v>
      </c>
      <c r="AH51" s="49">
        <f>SUM(AH37:AH50)</f>
        <v>655792604</v>
      </c>
      <c r="AI51" s="61">
        <f>IF(ISERROR(AH51/J51),0,AH51/J51)</f>
        <v>0.99993595946334057</v>
      </c>
      <c r="AJ51" s="61">
        <f>IF(ISERROR(AH51/$AH$125),0,AH51/$AH$125)</f>
        <v>0.17135600536955611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>
      <c r="A52" s="118" t="s">
        <v>57</v>
      </c>
      <c r="B52" s="118"/>
      <c r="C52" s="118"/>
      <c r="D52" s="118"/>
      <c r="E52" s="118"/>
      <c r="F52" s="23"/>
      <c r="G52" s="24"/>
      <c r="H52" s="25"/>
      <c r="I52" s="25"/>
      <c r="J52" s="113">
        <v>134659752</v>
      </c>
      <c r="K52" s="43"/>
      <c r="L52" s="44"/>
      <c r="M52" s="45"/>
      <c r="N52" s="45"/>
      <c r="O52" s="45"/>
      <c r="P52" s="24"/>
      <c r="Q52" s="55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57"/>
      <c r="AJ52" s="58"/>
    </row>
    <row r="53" spans="1:106" ht="24.95" customHeight="1" outlineLevel="1">
      <c r="A53" s="26">
        <v>1</v>
      </c>
      <c r="B53" s="26"/>
      <c r="C53" s="27"/>
      <c r="D53" s="28"/>
      <c r="E53" s="27"/>
      <c r="F53" s="27"/>
      <c r="G53" s="27"/>
      <c r="H53" s="28"/>
      <c r="I53" s="28"/>
      <c r="J53" s="114"/>
      <c r="K53" s="51">
        <v>799680</v>
      </c>
      <c r="L53" s="42" t="s">
        <v>55</v>
      </c>
      <c r="M53" s="48"/>
      <c r="N53" s="48"/>
      <c r="O53" s="48"/>
      <c r="P53" s="27"/>
      <c r="Q53" s="27"/>
      <c r="R53" s="48"/>
      <c r="S53" s="48"/>
      <c r="T53" s="48"/>
      <c r="U53" s="43">
        <f>SUM(R53:T53)</f>
        <v>0</v>
      </c>
      <c r="V53" s="48"/>
      <c r="W53" s="48"/>
      <c r="X53" s="48"/>
      <c r="Y53" s="43">
        <f>SUM(V53:X53)</f>
        <v>0</v>
      </c>
      <c r="Z53" s="48"/>
      <c r="AA53" s="48"/>
      <c r="AB53" s="51">
        <v>799680</v>
      </c>
      <c r="AC53" s="43">
        <f>SUM(Z53:AB53)</f>
        <v>799680</v>
      </c>
      <c r="AD53" s="48"/>
      <c r="AE53" s="48"/>
      <c r="AF53" s="48"/>
      <c r="AG53" s="43">
        <f>SUM(AD53:AF53)</f>
        <v>0</v>
      </c>
      <c r="AH53" s="43">
        <f>SUM(U53,Y53,AC53,AG53)</f>
        <v>799680</v>
      </c>
      <c r="AI53" s="59">
        <f>IF(ISERROR(AH53/$J$52),0,AH53/$J$52)</f>
        <v>5.9385227443460604E-3</v>
      </c>
      <c r="AJ53" s="59">
        <f>IF(ISERROR(AH53/$AH$125),"-",AH53/$AH$125)</f>
        <v>2.0895321102756237E-4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>
      <c r="A54" s="26">
        <v>2</v>
      </c>
      <c r="B54" s="26"/>
      <c r="C54" s="33" t="s">
        <v>1255</v>
      </c>
      <c r="D54" s="68">
        <v>45993</v>
      </c>
      <c r="E54" s="32" t="s">
        <v>1256</v>
      </c>
      <c r="F54" s="27" t="s">
        <v>1223</v>
      </c>
      <c r="G54" s="33" t="s">
        <v>1224</v>
      </c>
      <c r="H54" s="28"/>
      <c r="I54" s="28"/>
      <c r="J54" s="114"/>
      <c r="K54" s="51">
        <v>41521528</v>
      </c>
      <c r="L54" s="42"/>
      <c r="M54" s="48"/>
      <c r="N54" s="48"/>
      <c r="O54" s="48"/>
      <c r="P54" s="27"/>
      <c r="Q54" s="27"/>
      <c r="R54" s="48"/>
      <c r="S54" s="48"/>
      <c r="T54" s="48"/>
      <c r="U54" s="43">
        <f>SUM(R54:T54)</f>
        <v>0</v>
      </c>
      <c r="V54" s="48"/>
      <c r="W54" s="48"/>
      <c r="X54" s="48"/>
      <c r="Y54" s="43">
        <f>SUM(V54:X54)</f>
        <v>0</v>
      </c>
      <c r="Z54" s="48"/>
      <c r="AA54" s="48"/>
      <c r="AB54" s="51"/>
      <c r="AC54" s="43">
        <f>SUM(Z54:AB54)</f>
        <v>0</v>
      </c>
      <c r="AD54" s="48"/>
      <c r="AE54" s="48"/>
      <c r="AF54" s="51">
        <v>41521528</v>
      </c>
      <c r="AG54" s="43">
        <f>SUM(AD54:AF54)</f>
        <v>41521528</v>
      </c>
      <c r="AH54" s="43">
        <f>SUM(U54,Y54,AC54,AG54)</f>
        <v>41521528</v>
      </c>
      <c r="AI54" s="59">
        <f>IF(ISERROR(AH54/$J$52),0,AH54/$J$52)</f>
        <v>0.30834401061424799</v>
      </c>
      <c r="AJ54" s="59">
        <f>IF(ISERROR(AH54/$AH$125),"-",AH54/$AH$125)</f>
        <v>1.0849410517170418E-2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24.95" customHeight="1" outlineLevel="1">
      <c r="A55" s="26">
        <v>3</v>
      </c>
      <c r="B55" s="26"/>
      <c r="C55" s="33" t="s">
        <v>1257</v>
      </c>
      <c r="D55" s="68">
        <v>46020</v>
      </c>
      <c r="E55" s="32" t="s">
        <v>1258</v>
      </c>
      <c r="F55" s="27" t="s">
        <v>1223</v>
      </c>
      <c r="G55" s="33" t="s">
        <v>1224</v>
      </c>
      <c r="H55" s="28"/>
      <c r="I55" s="28"/>
      <c r="J55" s="114"/>
      <c r="K55" s="51">
        <v>92338224</v>
      </c>
      <c r="L55" s="42"/>
      <c r="M55" s="48"/>
      <c r="N55" s="48"/>
      <c r="O55" s="48"/>
      <c r="P55" s="27"/>
      <c r="Q55" s="27"/>
      <c r="R55" s="48"/>
      <c r="S55" s="48"/>
      <c r="T55" s="48"/>
      <c r="U55" s="43">
        <f>SUM(R55:T55)</f>
        <v>0</v>
      </c>
      <c r="V55" s="48"/>
      <c r="W55" s="48"/>
      <c r="X55" s="48"/>
      <c r="Y55" s="43">
        <f>SUM(V55:X55)</f>
        <v>0</v>
      </c>
      <c r="Z55" s="48"/>
      <c r="AA55" s="48"/>
      <c r="AB55" s="51"/>
      <c r="AC55" s="43">
        <f>SUM(Z55:AB55)</f>
        <v>0</v>
      </c>
      <c r="AD55" s="48"/>
      <c r="AE55" s="48"/>
      <c r="AF55" s="51">
        <v>92338224</v>
      </c>
      <c r="AG55" s="43">
        <f>SUM(AD55:AF55)</f>
        <v>92338224</v>
      </c>
      <c r="AH55" s="43">
        <f>SUM(U55,Y55,AC55,AG55)</f>
        <v>92338224</v>
      </c>
      <c r="AI55" s="59">
        <f>IF(ISERROR(AH55/$J$52),0,AH55/$J$52)</f>
        <v>0.68571509028176403</v>
      </c>
      <c r="AJ55" s="59">
        <f>IF(ISERROR(AH55/$AH$125),"-",AH55/$AH$125)</f>
        <v>2.4127611551348443E-2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s="19" customFormat="1" ht="24.95" customHeight="1">
      <c r="A56" s="117" t="s">
        <v>58</v>
      </c>
      <c r="B56" s="117"/>
      <c r="C56" s="117"/>
      <c r="D56" s="117"/>
      <c r="E56" s="117"/>
      <c r="F56" s="117"/>
      <c r="G56" s="117"/>
      <c r="H56" s="117"/>
      <c r="I56" s="117"/>
      <c r="J56" s="49">
        <f>J52</f>
        <v>134659752</v>
      </c>
      <c r="K56" s="49">
        <f>SUM(K53:K55)</f>
        <v>134659432</v>
      </c>
      <c r="L56" s="29"/>
      <c r="M56" s="49">
        <f>SUM(M53:M55)</f>
        <v>0</v>
      </c>
      <c r="N56" s="49">
        <f>SUM(N53:N55)</f>
        <v>0</v>
      </c>
      <c r="O56" s="49">
        <f>SUM(O53:O55)</f>
        <v>0</v>
      </c>
      <c r="P56" s="50"/>
      <c r="Q56" s="56"/>
      <c r="R56" s="49">
        <f t="shared" ref="R56:AH56" si="27">SUM(R53:R55)</f>
        <v>0</v>
      </c>
      <c r="S56" s="49">
        <f t="shared" si="27"/>
        <v>0</v>
      </c>
      <c r="T56" s="49">
        <f t="shared" si="27"/>
        <v>0</v>
      </c>
      <c r="U56" s="49">
        <f t="shared" si="27"/>
        <v>0</v>
      </c>
      <c r="V56" s="49">
        <f t="shared" si="27"/>
        <v>0</v>
      </c>
      <c r="W56" s="49">
        <f t="shared" si="27"/>
        <v>0</v>
      </c>
      <c r="X56" s="49">
        <f t="shared" si="27"/>
        <v>0</v>
      </c>
      <c r="Y56" s="49">
        <f t="shared" si="27"/>
        <v>0</v>
      </c>
      <c r="Z56" s="49">
        <f t="shared" si="27"/>
        <v>0</v>
      </c>
      <c r="AA56" s="49">
        <f t="shared" si="27"/>
        <v>0</v>
      </c>
      <c r="AB56" s="49">
        <f t="shared" si="27"/>
        <v>799680</v>
      </c>
      <c r="AC56" s="49">
        <f t="shared" si="27"/>
        <v>799680</v>
      </c>
      <c r="AD56" s="49">
        <f t="shared" si="27"/>
        <v>0</v>
      </c>
      <c r="AE56" s="49">
        <f t="shared" si="27"/>
        <v>0</v>
      </c>
      <c r="AF56" s="49">
        <f t="shared" si="27"/>
        <v>133859752</v>
      </c>
      <c r="AG56" s="49">
        <f t="shared" si="27"/>
        <v>133859752</v>
      </c>
      <c r="AH56" s="49">
        <f t="shared" si="27"/>
        <v>134659432</v>
      </c>
      <c r="AI56" s="61">
        <f>IF(ISERROR(AH56/J56),0,AH56/J56)</f>
        <v>0.99999762364035805</v>
      </c>
      <c r="AJ56" s="61">
        <f>IF(ISERROR(AH56/$AH$125),0,AH56/$AH$125)</f>
        <v>3.5185975279546422E-2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24.95" customHeight="1">
      <c r="A57" s="118" t="s">
        <v>59</v>
      </c>
      <c r="B57" s="118"/>
      <c r="C57" s="118"/>
      <c r="D57" s="118"/>
      <c r="E57" s="118"/>
      <c r="F57" s="23"/>
      <c r="G57" s="24"/>
      <c r="H57" s="25"/>
      <c r="I57" s="25"/>
      <c r="J57" s="113">
        <v>159842904</v>
      </c>
      <c r="K57" s="43"/>
      <c r="L57" s="44"/>
      <c r="M57" s="45"/>
      <c r="N57" s="45"/>
      <c r="O57" s="45"/>
      <c r="P57" s="24"/>
      <c r="Q57" s="55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57"/>
      <c r="AJ57" s="58"/>
    </row>
    <row r="58" spans="1:106" ht="24.95" customHeight="1" outlineLevel="1">
      <c r="A58" s="26">
        <v>1</v>
      </c>
      <c r="B58" s="26"/>
      <c r="C58" s="33"/>
      <c r="D58" s="28"/>
      <c r="E58" s="27"/>
      <c r="F58" s="27" t="s">
        <v>1223</v>
      </c>
      <c r="G58" s="33" t="s">
        <v>1224</v>
      </c>
      <c r="H58" s="28"/>
      <c r="I58" s="28"/>
      <c r="J58" s="114"/>
      <c r="K58" s="51">
        <v>800000</v>
      </c>
      <c r="L58" s="42" t="s">
        <v>55</v>
      </c>
      <c r="M58" s="48"/>
      <c r="N58" s="48"/>
      <c r="O58" s="48"/>
      <c r="P58" s="27"/>
      <c r="Q58" s="27"/>
      <c r="R58" s="48"/>
      <c r="S58" s="48"/>
      <c r="T58" s="48"/>
      <c r="U58" s="43">
        <f>SUM(R58:T58)</f>
        <v>0</v>
      </c>
      <c r="V58" s="48"/>
      <c r="W58" s="48"/>
      <c r="X58" s="48"/>
      <c r="Y58" s="43">
        <f>SUM(V58:X58)</f>
        <v>0</v>
      </c>
      <c r="Z58" s="48"/>
      <c r="AA58" s="48">
        <v>800000</v>
      </c>
      <c r="AB58" s="48"/>
      <c r="AC58" s="43">
        <f>SUM(Z58:AB58)</f>
        <v>800000</v>
      </c>
      <c r="AD58" s="48"/>
      <c r="AE58" s="48"/>
      <c r="AF58" s="48"/>
      <c r="AG58" s="43">
        <f>SUM(AD58:AF58)</f>
        <v>0</v>
      </c>
      <c r="AH58" s="43">
        <f>SUM(U58,Y58,AC58,AG58)</f>
        <v>800000</v>
      </c>
      <c r="AI58" s="59">
        <f>IF(ISERROR(AH58/$J$57),0,AH58/$J$57)</f>
        <v>5.0049140748844303E-3</v>
      </c>
      <c r="AJ58" s="59">
        <f>IF(ISERROR(AH58/$AH$125),"-",AH58/$AH$125)</f>
        <v>2.090368257578655E-4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24.95" customHeight="1" outlineLevel="1">
      <c r="A59" s="26">
        <v>2</v>
      </c>
      <c r="B59" s="26"/>
      <c r="C59" s="33" t="s">
        <v>1259</v>
      </c>
      <c r="D59" s="68">
        <v>45630</v>
      </c>
      <c r="E59" s="32" t="s">
        <v>1260</v>
      </c>
      <c r="F59" s="27" t="s">
        <v>1223</v>
      </c>
      <c r="G59" s="33" t="s">
        <v>1224</v>
      </c>
      <c r="H59" s="28"/>
      <c r="I59" s="28"/>
      <c r="J59" s="114"/>
      <c r="K59" s="51">
        <v>41521528</v>
      </c>
      <c r="L59" s="42"/>
      <c r="M59" s="48"/>
      <c r="N59" s="48"/>
      <c r="O59" s="48"/>
      <c r="P59" s="27"/>
      <c r="Q59" s="27"/>
      <c r="R59" s="48"/>
      <c r="S59" s="48"/>
      <c r="T59" s="48"/>
      <c r="U59" s="43">
        <f>SUM(R59:T59)</f>
        <v>0</v>
      </c>
      <c r="V59" s="48"/>
      <c r="W59" s="48"/>
      <c r="X59" s="48"/>
      <c r="Y59" s="43">
        <f>SUM(V59:X59)</f>
        <v>0</v>
      </c>
      <c r="Z59" s="48"/>
      <c r="AA59" s="48"/>
      <c r="AB59" s="48"/>
      <c r="AC59" s="43">
        <f>SUM(Z59:AB59)</f>
        <v>0</v>
      </c>
      <c r="AD59" s="48"/>
      <c r="AE59" s="48"/>
      <c r="AF59" s="51">
        <v>41521528</v>
      </c>
      <c r="AG59" s="43">
        <f>SUM(AD59:AF59)</f>
        <v>41521528</v>
      </c>
      <c r="AH59" s="43">
        <f>SUM(U59,Y59,AC59,AG59)</f>
        <v>41521528</v>
      </c>
      <c r="AI59" s="59">
        <f>IF(ISERROR(AH59/$J$57),0,AH59/$J$57)</f>
        <v>0.25976459987238498</v>
      </c>
      <c r="AJ59" s="59">
        <f>IF(ISERROR(AH59/$AH$125),"-",AH59/$AH$125)</f>
        <v>1.0849410517170418E-2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outlineLevel="1">
      <c r="A60" s="26">
        <v>3</v>
      </c>
      <c r="B60" s="26"/>
      <c r="C60" s="33" t="s">
        <v>1015</v>
      </c>
      <c r="D60" s="68">
        <v>46009</v>
      </c>
      <c r="E60" s="32" t="s">
        <v>1260</v>
      </c>
      <c r="F60" s="27" t="s">
        <v>1223</v>
      </c>
      <c r="G60" s="33" t="s">
        <v>1224</v>
      </c>
      <c r="H60" s="28"/>
      <c r="I60" s="28"/>
      <c r="J60" s="114"/>
      <c r="K60" s="51">
        <v>67155072</v>
      </c>
      <c r="L60" s="42"/>
      <c r="M60" s="48"/>
      <c r="N60" s="48"/>
      <c r="O60" s="48"/>
      <c r="P60" s="27"/>
      <c r="Q60" s="27"/>
      <c r="R60" s="48"/>
      <c r="S60" s="48"/>
      <c r="T60" s="48"/>
      <c r="U60" s="43">
        <f>SUM(R60:T60)</f>
        <v>0</v>
      </c>
      <c r="V60" s="48"/>
      <c r="W60" s="48"/>
      <c r="X60" s="48"/>
      <c r="Y60" s="43">
        <f>SUM(V60:X60)</f>
        <v>0</v>
      </c>
      <c r="Z60" s="48"/>
      <c r="AA60" s="48"/>
      <c r="AB60" s="48"/>
      <c r="AC60" s="43">
        <f>SUM(Z60:AB60)</f>
        <v>0</v>
      </c>
      <c r="AD60" s="48"/>
      <c r="AE60" s="48"/>
      <c r="AF60" s="51">
        <v>67155072</v>
      </c>
      <c r="AG60" s="43">
        <f>SUM(AD60:AF60)</f>
        <v>67155072</v>
      </c>
      <c r="AH60" s="43">
        <f>SUM(U60,Y60,AC60,AG60)</f>
        <v>67155072</v>
      </c>
      <c r="AI60" s="59">
        <f>IF(ISERROR(AH60/$J$57),0,AH60/$J$57)</f>
        <v>0.42013170631584601</v>
      </c>
      <c r="AJ60" s="59">
        <f>IF(ISERROR(AH60/$AH$125),"-",AH60/$AH$125)</f>
        <v>1.7547353855526141E-2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24.95" customHeight="1" outlineLevel="1">
      <c r="A61" s="26">
        <v>4</v>
      </c>
      <c r="B61" s="26"/>
      <c r="C61" s="33" t="s">
        <v>1012</v>
      </c>
      <c r="D61" s="68">
        <v>46009</v>
      </c>
      <c r="E61" s="32" t="s">
        <v>1261</v>
      </c>
      <c r="F61" s="27" t="s">
        <v>1223</v>
      </c>
      <c r="G61" s="33" t="s">
        <v>1224</v>
      </c>
      <c r="H61" s="28"/>
      <c r="I61" s="28"/>
      <c r="J61" s="114"/>
      <c r="K61" s="51">
        <v>50366304</v>
      </c>
      <c r="L61" s="42"/>
      <c r="M61" s="48"/>
      <c r="N61" s="48"/>
      <c r="O61" s="48"/>
      <c r="P61" s="27"/>
      <c r="Q61" s="27"/>
      <c r="R61" s="48"/>
      <c r="S61" s="48"/>
      <c r="T61" s="48"/>
      <c r="U61" s="43">
        <f>SUM(R61:T61)</f>
        <v>0</v>
      </c>
      <c r="V61" s="48"/>
      <c r="W61" s="48"/>
      <c r="X61" s="48"/>
      <c r="Y61" s="43">
        <f>SUM(V61:X61)</f>
        <v>0</v>
      </c>
      <c r="Z61" s="48"/>
      <c r="AA61" s="48"/>
      <c r="AB61" s="48"/>
      <c r="AC61" s="43">
        <f>SUM(Z61:AB61)</f>
        <v>0</v>
      </c>
      <c r="AD61" s="48"/>
      <c r="AE61" s="48"/>
      <c r="AF61" s="51">
        <v>50366304</v>
      </c>
      <c r="AG61" s="43">
        <f>SUM(AD61:AF61)</f>
        <v>50366304</v>
      </c>
      <c r="AH61" s="43">
        <f>SUM(U61,Y61,AC61,AG61)</f>
        <v>50366304</v>
      </c>
      <c r="AI61" s="59">
        <f>IF(ISERROR(AH61/$J$57),0,AH61/$J$57)</f>
        <v>0.31509877973688499</v>
      </c>
      <c r="AJ61" s="59">
        <f>IF(ISERROR(AH61/$AH$125),"-",AH61/$AH$125)</f>
        <v>1.3160515391644605E-2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s="19" customFormat="1" ht="24.95" customHeight="1">
      <c r="A62" s="117" t="s">
        <v>60</v>
      </c>
      <c r="B62" s="117"/>
      <c r="C62" s="117"/>
      <c r="D62" s="117"/>
      <c r="E62" s="117"/>
      <c r="F62" s="117"/>
      <c r="G62" s="117"/>
      <c r="H62" s="117"/>
      <c r="I62" s="117"/>
      <c r="J62" s="49">
        <f>+J57</f>
        <v>159842904</v>
      </c>
      <c r="K62" s="49">
        <f>SUM(K58:K61)</f>
        <v>159842904</v>
      </c>
      <c r="L62" s="29"/>
      <c r="M62" s="49">
        <f>SUM(M58:M61)</f>
        <v>0</v>
      </c>
      <c r="N62" s="49">
        <f>SUM(N58:N61)</f>
        <v>0</v>
      </c>
      <c r="O62" s="49">
        <f>SUM(O58:O61)</f>
        <v>0</v>
      </c>
      <c r="P62" s="50"/>
      <c r="Q62" s="56"/>
      <c r="R62" s="49">
        <f t="shared" ref="R62:AH62" si="28">SUM(R58:R61)</f>
        <v>0</v>
      </c>
      <c r="S62" s="49">
        <f t="shared" si="28"/>
        <v>0</v>
      </c>
      <c r="T62" s="49">
        <f t="shared" si="28"/>
        <v>0</v>
      </c>
      <c r="U62" s="49">
        <f t="shared" si="28"/>
        <v>0</v>
      </c>
      <c r="V62" s="49">
        <f t="shared" si="28"/>
        <v>0</v>
      </c>
      <c r="W62" s="49">
        <f t="shared" si="28"/>
        <v>0</v>
      </c>
      <c r="X62" s="49">
        <f t="shared" si="28"/>
        <v>0</v>
      </c>
      <c r="Y62" s="49">
        <f t="shared" si="28"/>
        <v>0</v>
      </c>
      <c r="Z62" s="49">
        <f t="shared" si="28"/>
        <v>0</v>
      </c>
      <c r="AA62" s="49">
        <f t="shared" si="28"/>
        <v>800000</v>
      </c>
      <c r="AB62" s="49">
        <f t="shared" si="28"/>
        <v>0</v>
      </c>
      <c r="AC62" s="49">
        <f t="shared" si="28"/>
        <v>800000</v>
      </c>
      <c r="AD62" s="49">
        <f t="shared" si="28"/>
        <v>0</v>
      </c>
      <c r="AE62" s="49">
        <f t="shared" si="28"/>
        <v>0</v>
      </c>
      <c r="AF62" s="49">
        <f t="shared" si="28"/>
        <v>159042904</v>
      </c>
      <c r="AG62" s="49">
        <f t="shared" si="28"/>
        <v>159042904</v>
      </c>
      <c r="AH62" s="49">
        <f t="shared" si="28"/>
        <v>159842904</v>
      </c>
      <c r="AI62" s="61">
        <f>IF(ISERROR(AH62/J62),0,AH62/J62)</f>
        <v>1</v>
      </c>
      <c r="AJ62" s="61">
        <f>IF(ISERROR(AH62/$AH$125),0,AH62/$AH$125)</f>
        <v>4.176631659009903E-2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24.95" customHeight="1">
      <c r="A63" s="118" t="s">
        <v>61</v>
      </c>
      <c r="B63" s="118"/>
      <c r="C63" s="118"/>
      <c r="D63" s="118"/>
      <c r="E63" s="118"/>
      <c r="F63" s="23"/>
      <c r="G63" s="24"/>
      <c r="H63" s="39"/>
      <c r="I63" s="39"/>
      <c r="J63" s="113">
        <v>311141816</v>
      </c>
      <c r="K63" s="43"/>
      <c r="L63" s="44"/>
      <c r="M63" s="45"/>
      <c r="N63" s="45"/>
      <c r="O63" s="45"/>
      <c r="P63" s="24"/>
      <c r="Q63" s="55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57"/>
      <c r="AJ63" s="58"/>
    </row>
    <row r="64" spans="1:106" ht="24.95" customHeight="1" outlineLevel="1">
      <c r="A64" s="26">
        <v>1</v>
      </c>
      <c r="B64" s="26"/>
      <c r="C64" s="33"/>
      <c r="D64" s="28"/>
      <c r="E64" s="27"/>
      <c r="F64" s="27"/>
      <c r="G64" s="27"/>
      <c r="H64" s="28"/>
      <c r="I64" s="28"/>
      <c r="J64" s="114"/>
      <c r="K64" s="51">
        <v>941218</v>
      </c>
      <c r="L64" s="42" t="s">
        <v>55</v>
      </c>
      <c r="M64" s="48"/>
      <c r="N64" s="48"/>
      <c r="O64" s="48"/>
      <c r="P64" s="27"/>
      <c r="Q64" s="27"/>
      <c r="R64" s="48"/>
      <c r="S64" s="48"/>
      <c r="T64" s="48"/>
      <c r="U64" s="43">
        <f>SUM(R64:T64)</f>
        <v>0</v>
      </c>
      <c r="V64" s="48"/>
      <c r="W64" s="48"/>
      <c r="X64" s="48"/>
      <c r="Y64" s="43">
        <f>SUM(V64:X64)</f>
        <v>0</v>
      </c>
      <c r="Z64" s="51">
        <v>941218</v>
      </c>
      <c r="AA64" s="48"/>
      <c r="AB64" s="48"/>
      <c r="AC64" s="43">
        <f>SUM(Z64:AB64)</f>
        <v>941218</v>
      </c>
      <c r="AD64" s="48"/>
      <c r="AE64" s="48"/>
      <c r="AF64" s="48"/>
      <c r="AG64" s="43">
        <f>SUM(AD64:AF64)</f>
        <v>0</v>
      </c>
      <c r="AH64" s="43">
        <f>SUM(U64,Y64,AC64,AG64)</f>
        <v>941218</v>
      </c>
      <c r="AI64" s="59">
        <f>IF(ISERROR(AH64/$J$63),0,AH64/$J$63)</f>
        <v>3.0250450167713899E-3</v>
      </c>
      <c r="AJ64" s="59">
        <f>IF(ISERROR(AH64/$AH$125),"-",AH64/$AH$125)</f>
        <v>2.4593652883270829E-4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24.95" customHeight="1" outlineLevel="1">
      <c r="A65" s="26">
        <v>2</v>
      </c>
      <c r="B65" s="26"/>
      <c r="C65" s="33" t="s">
        <v>1262</v>
      </c>
      <c r="D65" s="68">
        <v>46021</v>
      </c>
      <c r="E65" s="32" t="s">
        <v>1263</v>
      </c>
      <c r="F65" s="27" t="s">
        <v>1223</v>
      </c>
      <c r="G65" s="33" t="s">
        <v>1224</v>
      </c>
      <c r="H65" s="28"/>
      <c r="I65" s="28"/>
      <c r="J65" s="114"/>
      <c r="K65" s="51">
        <v>41971920</v>
      </c>
      <c r="L65" s="42"/>
      <c r="M65" s="48"/>
      <c r="N65" s="48"/>
      <c r="O65" s="48"/>
      <c r="P65" s="27"/>
      <c r="Q65" s="27"/>
      <c r="R65" s="48"/>
      <c r="S65" s="48"/>
      <c r="T65" s="48"/>
      <c r="U65" s="43">
        <f t="shared" ref="U65:U71" si="29">SUM(R65:T65)</f>
        <v>0</v>
      </c>
      <c r="V65" s="48"/>
      <c r="W65" s="48"/>
      <c r="X65" s="48"/>
      <c r="Y65" s="43">
        <f t="shared" ref="Y65:Y71" si="30">SUM(V65:X65)</f>
        <v>0</v>
      </c>
      <c r="Z65" s="51"/>
      <c r="AA65" s="48"/>
      <c r="AB65" s="48"/>
      <c r="AC65" s="43">
        <f t="shared" ref="AC65:AC71" si="31">SUM(Z65:AB65)</f>
        <v>0</v>
      </c>
      <c r="AD65" s="48"/>
      <c r="AE65" s="48"/>
      <c r="AF65" s="51">
        <v>41971920</v>
      </c>
      <c r="AG65" s="43">
        <f t="shared" ref="AG65:AG71" si="32">SUM(AD65:AF65)</f>
        <v>41971920</v>
      </c>
      <c r="AH65" s="43">
        <f t="shared" ref="AH65:AH71" si="33">SUM(U65,Y65,AC65,AG65)</f>
        <v>41971920</v>
      </c>
      <c r="AI65" s="59">
        <f t="shared" ref="AI65:AI71" si="34">IF(ISERROR(AH65/$J$63),0,AH65/$J$63)</f>
        <v>0.134896429350403</v>
      </c>
      <c r="AJ65" s="59">
        <f t="shared" ref="AJ65:AJ71" si="35">IF(ISERROR(AH65/$AH$125),"-",AH65/$AH$125)</f>
        <v>1.0967096159703838E-2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>
      <c r="A66" s="26">
        <v>3</v>
      </c>
      <c r="B66" s="26"/>
      <c r="C66" s="33" t="s">
        <v>1264</v>
      </c>
      <c r="D66" s="68">
        <v>46021</v>
      </c>
      <c r="E66" s="32" t="s">
        <v>1265</v>
      </c>
      <c r="F66" s="27" t="s">
        <v>1223</v>
      </c>
      <c r="G66" s="33" t="s">
        <v>1224</v>
      </c>
      <c r="H66" s="28"/>
      <c r="I66" s="28"/>
      <c r="J66" s="114"/>
      <c r="K66" s="51">
        <v>41971920</v>
      </c>
      <c r="L66" s="42"/>
      <c r="M66" s="48"/>
      <c r="N66" s="48"/>
      <c r="O66" s="48"/>
      <c r="P66" s="27"/>
      <c r="Q66" s="27"/>
      <c r="R66" s="48"/>
      <c r="S66" s="48"/>
      <c r="T66" s="48"/>
      <c r="U66" s="43">
        <f t="shared" si="29"/>
        <v>0</v>
      </c>
      <c r="V66" s="48"/>
      <c r="W66" s="48"/>
      <c r="X66" s="48"/>
      <c r="Y66" s="43">
        <f t="shared" si="30"/>
        <v>0</v>
      </c>
      <c r="Z66" s="51"/>
      <c r="AA66" s="48"/>
      <c r="AB66" s="48"/>
      <c r="AC66" s="43">
        <f t="shared" si="31"/>
        <v>0</v>
      </c>
      <c r="AD66" s="48"/>
      <c r="AE66" s="48"/>
      <c r="AF66" s="51">
        <v>41971920</v>
      </c>
      <c r="AG66" s="43">
        <f t="shared" si="32"/>
        <v>41971920</v>
      </c>
      <c r="AH66" s="43">
        <f t="shared" si="33"/>
        <v>41971920</v>
      </c>
      <c r="AI66" s="59">
        <f t="shared" si="34"/>
        <v>0.134896429350403</v>
      </c>
      <c r="AJ66" s="59">
        <f t="shared" si="35"/>
        <v>1.0967096159703838E-2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24.95" customHeight="1" outlineLevel="1">
      <c r="A67" s="26">
        <v>4</v>
      </c>
      <c r="B67" s="26"/>
      <c r="C67" s="33" t="s">
        <v>1266</v>
      </c>
      <c r="D67" s="68">
        <v>46021</v>
      </c>
      <c r="E67" s="32" t="s">
        <v>369</v>
      </c>
      <c r="F67" s="27" t="s">
        <v>1223</v>
      </c>
      <c r="G67" s="33" t="s">
        <v>1224</v>
      </c>
      <c r="H67" s="28"/>
      <c r="I67" s="28"/>
      <c r="J67" s="114"/>
      <c r="K67" s="51">
        <v>50366304</v>
      </c>
      <c r="L67" s="42"/>
      <c r="M67" s="48"/>
      <c r="N67" s="48"/>
      <c r="O67" s="48"/>
      <c r="P67" s="27"/>
      <c r="Q67" s="27"/>
      <c r="R67" s="48"/>
      <c r="S67" s="48"/>
      <c r="T67" s="48"/>
      <c r="U67" s="43">
        <f t="shared" si="29"/>
        <v>0</v>
      </c>
      <c r="V67" s="48"/>
      <c r="W67" s="48"/>
      <c r="X67" s="48"/>
      <c r="Y67" s="43">
        <f t="shared" si="30"/>
        <v>0</v>
      </c>
      <c r="Z67" s="51"/>
      <c r="AA67" s="48"/>
      <c r="AB67" s="48"/>
      <c r="AC67" s="43">
        <f t="shared" si="31"/>
        <v>0</v>
      </c>
      <c r="AD67" s="48"/>
      <c r="AE67" s="48"/>
      <c r="AF67" s="51">
        <v>50366304</v>
      </c>
      <c r="AG67" s="43">
        <f t="shared" si="32"/>
        <v>50366304</v>
      </c>
      <c r="AH67" s="43">
        <f t="shared" si="33"/>
        <v>50366304</v>
      </c>
      <c r="AI67" s="59">
        <f t="shared" si="34"/>
        <v>0.161875715220483</v>
      </c>
      <c r="AJ67" s="59">
        <f t="shared" si="35"/>
        <v>1.3160515391644605E-2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outlineLevel="1">
      <c r="A68" s="26">
        <v>5</v>
      </c>
      <c r="B68" s="26"/>
      <c r="C68" s="33" t="s">
        <v>1267</v>
      </c>
      <c r="D68" s="68">
        <v>46021</v>
      </c>
      <c r="E68" s="32" t="s">
        <v>369</v>
      </c>
      <c r="F68" s="27" t="s">
        <v>1223</v>
      </c>
      <c r="G68" s="33" t="s">
        <v>1224</v>
      </c>
      <c r="H68" s="28"/>
      <c r="I68" s="28"/>
      <c r="J68" s="114"/>
      <c r="K68" s="51">
        <v>41521528</v>
      </c>
      <c r="L68" s="42"/>
      <c r="M68" s="48"/>
      <c r="N68" s="48"/>
      <c r="O68" s="48"/>
      <c r="P68" s="27"/>
      <c r="Q68" s="27"/>
      <c r="R68" s="48"/>
      <c r="S68" s="48"/>
      <c r="T68" s="48"/>
      <c r="U68" s="43">
        <f t="shared" si="29"/>
        <v>0</v>
      </c>
      <c r="V68" s="48"/>
      <c r="W68" s="48"/>
      <c r="X68" s="48"/>
      <c r="Y68" s="43">
        <f t="shared" si="30"/>
        <v>0</v>
      </c>
      <c r="Z68" s="51"/>
      <c r="AA68" s="48"/>
      <c r="AB68" s="48"/>
      <c r="AC68" s="43">
        <f t="shared" si="31"/>
        <v>0</v>
      </c>
      <c r="AD68" s="48"/>
      <c r="AE68" s="48"/>
      <c r="AF68" s="51">
        <v>41521528</v>
      </c>
      <c r="AG68" s="43">
        <f t="shared" si="32"/>
        <v>41521528</v>
      </c>
      <c r="AH68" s="43">
        <f t="shared" si="33"/>
        <v>41521528</v>
      </c>
      <c r="AI68" s="59">
        <f t="shared" si="34"/>
        <v>0.13344888364346399</v>
      </c>
      <c r="AJ68" s="59">
        <f t="shared" si="35"/>
        <v>1.0849410517170418E-2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24.95" customHeight="1" outlineLevel="1">
      <c r="A69" s="26">
        <v>6</v>
      </c>
      <c r="B69" s="26"/>
      <c r="C69" s="33" t="s">
        <v>1268</v>
      </c>
      <c r="D69" s="68">
        <v>46014</v>
      </c>
      <c r="E69" s="32" t="s">
        <v>1226</v>
      </c>
      <c r="F69" s="27" t="s">
        <v>1223</v>
      </c>
      <c r="G69" s="33" t="s">
        <v>1224</v>
      </c>
      <c r="H69" s="28"/>
      <c r="I69" s="28"/>
      <c r="J69" s="114"/>
      <c r="K69" s="51">
        <v>50366304</v>
      </c>
      <c r="L69" s="42"/>
      <c r="M69" s="48"/>
      <c r="N69" s="48"/>
      <c r="O69" s="48"/>
      <c r="P69" s="27"/>
      <c r="Q69" s="27"/>
      <c r="R69" s="48"/>
      <c r="S69" s="48"/>
      <c r="T69" s="48"/>
      <c r="U69" s="43">
        <f t="shared" si="29"/>
        <v>0</v>
      </c>
      <c r="V69" s="48"/>
      <c r="W69" s="48"/>
      <c r="X69" s="48"/>
      <c r="Y69" s="43">
        <f t="shared" si="30"/>
        <v>0</v>
      </c>
      <c r="Z69" s="51"/>
      <c r="AA69" s="48"/>
      <c r="AB69" s="48"/>
      <c r="AC69" s="43">
        <f t="shared" si="31"/>
        <v>0</v>
      </c>
      <c r="AD69" s="48"/>
      <c r="AE69" s="48"/>
      <c r="AF69" s="51">
        <v>50366304</v>
      </c>
      <c r="AG69" s="43">
        <f t="shared" si="32"/>
        <v>50366304</v>
      </c>
      <c r="AH69" s="43">
        <f t="shared" si="33"/>
        <v>50366304</v>
      </c>
      <c r="AI69" s="59">
        <f t="shared" si="34"/>
        <v>0.161875715220483</v>
      </c>
      <c r="AJ69" s="59">
        <f t="shared" si="35"/>
        <v>1.3160515391644605E-2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>
      <c r="A70" s="26">
        <v>7</v>
      </c>
      <c r="B70" s="26"/>
      <c r="C70" s="33" t="s">
        <v>2081</v>
      </c>
      <c r="D70" s="68">
        <v>46021</v>
      </c>
      <c r="E70" s="32" t="s">
        <v>1269</v>
      </c>
      <c r="F70" s="27" t="s">
        <v>1223</v>
      </c>
      <c r="G70" s="33" t="s">
        <v>1224</v>
      </c>
      <c r="H70" s="28"/>
      <c r="I70" s="28"/>
      <c r="J70" s="114"/>
      <c r="K70" s="51">
        <v>41971920</v>
      </c>
      <c r="L70" s="42"/>
      <c r="M70" s="48"/>
      <c r="N70" s="48"/>
      <c r="O70" s="48"/>
      <c r="P70" s="27"/>
      <c r="Q70" s="27"/>
      <c r="R70" s="48"/>
      <c r="S70" s="48"/>
      <c r="T70" s="48"/>
      <c r="U70" s="43">
        <f t="shared" si="29"/>
        <v>0</v>
      </c>
      <c r="V70" s="48"/>
      <c r="W70" s="48"/>
      <c r="X70" s="48"/>
      <c r="Y70" s="43">
        <f t="shared" si="30"/>
        <v>0</v>
      </c>
      <c r="Z70" s="51"/>
      <c r="AA70" s="48"/>
      <c r="AB70" s="48"/>
      <c r="AC70" s="43">
        <f t="shared" si="31"/>
        <v>0</v>
      </c>
      <c r="AD70" s="48"/>
      <c r="AE70" s="48"/>
      <c r="AF70" s="51">
        <v>41971920</v>
      </c>
      <c r="AG70" s="43">
        <f t="shared" si="32"/>
        <v>41971920</v>
      </c>
      <c r="AH70" s="43">
        <f t="shared" si="33"/>
        <v>41971920</v>
      </c>
      <c r="AI70" s="59">
        <f t="shared" si="34"/>
        <v>0.134896429350403</v>
      </c>
      <c r="AJ70" s="59">
        <f t="shared" si="35"/>
        <v>1.0967096159703838E-2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24.95" customHeight="1" outlineLevel="1">
      <c r="A71" s="26">
        <v>8</v>
      </c>
      <c r="B71" s="26"/>
      <c r="C71" s="33" t="s">
        <v>1270</v>
      </c>
      <c r="D71" s="68">
        <v>46021</v>
      </c>
      <c r="E71" s="32" t="s">
        <v>1271</v>
      </c>
      <c r="F71" s="27" t="s">
        <v>1223</v>
      </c>
      <c r="G71" s="33" t="s">
        <v>1224</v>
      </c>
      <c r="H71" s="28"/>
      <c r="I71" s="28"/>
      <c r="J71" s="114"/>
      <c r="K71" s="51">
        <v>41971920</v>
      </c>
      <c r="L71" s="42"/>
      <c r="M71" s="48"/>
      <c r="N71" s="48"/>
      <c r="O71" s="48"/>
      <c r="P71" s="27"/>
      <c r="Q71" s="27"/>
      <c r="R71" s="48"/>
      <c r="S71" s="48"/>
      <c r="T71" s="48"/>
      <c r="U71" s="43">
        <f t="shared" si="29"/>
        <v>0</v>
      </c>
      <c r="V71" s="48"/>
      <c r="W71" s="48"/>
      <c r="X71" s="48"/>
      <c r="Y71" s="43">
        <f t="shared" si="30"/>
        <v>0</v>
      </c>
      <c r="Z71" s="51"/>
      <c r="AA71" s="48"/>
      <c r="AB71" s="48"/>
      <c r="AC71" s="43">
        <f t="shared" si="31"/>
        <v>0</v>
      </c>
      <c r="AD71" s="48"/>
      <c r="AE71" s="48"/>
      <c r="AF71" s="51">
        <v>41971920</v>
      </c>
      <c r="AG71" s="43">
        <f t="shared" si="32"/>
        <v>41971920</v>
      </c>
      <c r="AH71" s="43">
        <f t="shared" si="33"/>
        <v>41971920</v>
      </c>
      <c r="AI71" s="59">
        <f t="shared" si="34"/>
        <v>0.134896429350403</v>
      </c>
      <c r="AJ71" s="59">
        <f t="shared" si="35"/>
        <v>1.0967096159703838E-2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19" customFormat="1" ht="24.95" customHeight="1">
      <c r="A72" s="117" t="s">
        <v>62</v>
      </c>
      <c r="B72" s="117"/>
      <c r="C72" s="117"/>
      <c r="D72" s="117"/>
      <c r="E72" s="117"/>
      <c r="F72" s="117"/>
      <c r="G72" s="117"/>
      <c r="H72" s="117"/>
      <c r="I72" s="117"/>
      <c r="J72" s="49">
        <f>J63</f>
        <v>311141816</v>
      </c>
      <c r="K72" s="49">
        <f>SUM(K64:K71)</f>
        <v>311083034</v>
      </c>
      <c r="L72" s="29"/>
      <c r="M72" s="49">
        <f>SUM(M64:M71)</f>
        <v>0</v>
      </c>
      <c r="N72" s="49">
        <f>SUM(N64:N71)</f>
        <v>0</v>
      </c>
      <c r="O72" s="49">
        <f>SUM(O64:O71)</f>
        <v>0</v>
      </c>
      <c r="P72" s="50"/>
      <c r="Q72" s="56"/>
      <c r="R72" s="49">
        <f t="shared" ref="R72:AH72" si="36">SUM(R64:R71)</f>
        <v>0</v>
      </c>
      <c r="S72" s="49">
        <f t="shared" si="36"/>
        <v>0</v>
      </c>
      <c r="T72" s="49">
        <f t="shared" si="36"/>
        <v>0</v>
      </c>
      <c r="U72" s="49">
        <f t="shared" si="36"/>
        <v>0</v>
      </c>
      <c r="V72" s="49">
        <f t="shared" si="36"/>
        <v>0</v>
      </c>
      <c r="W72" s="49">
        <f t="shared" si="36"/>
        <v>0</v>
      </c>
      <c r="X72" s="49">
        <f t="shared" si="36"/>
        <v>0</v>
      </c>
      <c r="Y72" s="49">
        <f t="shared" si="36"/>
        <v>0</v>
      </c>
      <c r="Z72" s="49">
        <f t="shared" si="36"/>
        <v>941218</v>
      </c>
      <c r="AA72" s="49">
        <f t="shared" si="36"/>
        <v>0</v>
      </c>
      <c r="AB72" s="49">
        <f t="shared" si="36"/>
        <v>0</v>
      </c>
      <c r="AC72" s="49">
        <f t="shared" si="36"/>
        <v>941218</v>
      </c>
      <c r="AD72" s="49">
        <f t="shared" si="36"/>
        <v>0</v>
      </c>
      <c r="AE72" s="49">
        <f t="shared" si="36"/>
        <v>0</v>
      </c>
      <c r="AF72" s="49">
        <f t="shared" si="36"/>
        <v>310141816</v>
      </c>
      <c r="AG72" s="49">
        <f t="shared" si="36"/>
        <v>310141816</v>
      </c>
      <c r="AH72" s="49">
        <f t="shared" si="36"/>
        <v>311083034</v>
      </c>
      <c r="AI72" s="61">
        <f>IF(ISERROR(AH72/J72),0,AH72/J72)</f>
        <v>0.99981107650281198</v>
      </c>
      <c r="AJ72" s="61">
        <f>IF(ISERROR(AH72/$AH$125),0,AH72/$AH$125)</f>
        <v>8.1284762468107688E-2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24.95" customHeight="1">
      <c r="A73" s="118" t="s">
        <v>63</v>
      </c>
      <c r="B73" s="118"/>
      <c r="C73" s="118"/>
      <c r="D73" s="118"/>
      <c r="E73" s="118"/>
      <c r="F73" s="23"/>
      <c r="G73" s="24"/>
      <c r="H73" s="25"/>
      <c r="I73" s="25"/>
      <c r="J73" s="113">
        <v>126265368</v>
      </c>
      <c r="K73" s="43"/>
      <c r="L73" s="44"/>
      <c r="M73" s="45"/>
      <c r="N73" s="45"/>
      <c r="O73" s="45"/>
      <c r="P73" s="24"/>
      <c r="Q73" s="55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57"/>
      <c r="AJ73" s="58"/>
    </row>
    <row r="74" spans="1:106" ht="24.95" customHeight="1" outlineLevel="1">
      <c r="A74" s="26"/>
      <c r="B74" s="26"/>
      <c r="C74" s="30"/>
      <c r="D74" s="31"/>
      <c r="E74" s="32"/>
      <c r="F74" s="33"/>
      <c r="G74" s="33"/>
      <c r="H74" s="40"/>
      <c r="I74" s="40"/>
      <c r="J74" s="114"/>
      <c r="K74" s="51">
        <v>800000</v>
      </c>
      <c r="L74" s="42" t="s">
        <v>55</v>
      </c>
      <c r="M74" s="52"/>
      <c r="N74" s="53"/>
      <c r="O74" s="52"/>
      <c r="P74" s="33"/>
      <c r="Q74" s="33"/>
      <c r="R74" s="48"/>
      <c r="S74" s="48"/>
      <c r="T74" s="48"/>
      <c r="U74" s="43">
        <f>SUM(R74:T74)</f>
        <v>0</v>
      </c>
      <c r="V74" s="48"/>
      <c r="W74" s="48"/>
      <c r="X74" s="48"/>
      <c r="Y74" s="43">
        <f>SUM(V74:X74)</f>
        <v>0</v>
      </c>
      <c r="Z74" s="48"/>
      <c r="AA74" s="48"/>
      <c r="AB74" s="48"/>
      <c r="AC74" s="43">
        <f>SUM(Z74:AB74)</f>
        <v>0</v>
      </c>
      <c r="AD74" s="48">
        <v>800000</v>
      </c>
      <c r="AE74" s="48"/>
      <c r="AF74" s="48">
        <v>0</v>
      </c>
      <c r="AG74" s="43">
        <f>SUM(AD74:AF74)</f>
        <v>800000</v>
      </c>
      <c r="AH74" s="43">
        <f>SUM(U74,Y74,AC74,AG74)</f>
        <v>800000</v>
      </c>
      <c r="AI74" s="59">
        <f>IF(ISERROR(AH74/$J$73),0,AH74/$J$73)</f>
        <v>6.335862419535339E-3</v>
      </c>
      <c r="AJ74" s="59">
        <f>IF(ISERROR(AH74/$AH$125),"-",AH74/$AH$125)</f>
        <v>2.090368257578655E-4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4.95" customHeight="1" outlineLevel="1">
      <c r="A75" s="26">
        <v>1</v>
      </c>
      <c r="B75" s="26"/>
      <c r="C75" s="30" t="s">
        <v>359</v>
      </c>
      <c r="D75" s="31">
        <v>46014</v>
      </c>
      <c r="E75" s="32" t="s">
        <v>403</v>
      </c>
      <c r="F75" s="27" t="s">
        <v>1223</v>
      </c>
      <c r="G75" s="33" t="s">
        <v>1224</v>
      </c>
      <c r="H75" s="40"/>
      <c r="I75" s="40"/>
      <c r="J75" s="114"/>
      <c r="K75" s="51">
        <v>41971920</v>
      </c>
      <c r="L75" s="42"/>
      <c r="M75" s="52"/>
      <c r="N75" s="53"/>
      <c r="O75" s="52"/>
      <c r="P75" s="33"/>
      <c r="Q75" s="33"/>
      <c r="R75" s="48"/>
      <c r="S75" s="48"/>
      <c r="T75" s="48"/>
      <c r="U75" s="43">
        <f>SUM(R75:T75)</f>
        <v>0</v>
      </c>
      <c r="V75" s="48"/>
      <c r="W75" s="48"/>
      <c r="X75" s="48"/>
      <c r="Y75" s="43">
        <f>SUM(V75:X75)</f>
        <v>0</v>
      </c>
      <c r="Z75" s="48"/>
      <c r="AA75" s="48"/>
      <c r="AB75" s="48"/>
      <c r="AC75" s="43">
        <f>SUM(Z75:AB75)</f>
        <v>0</v>
      </c>
      <c r="AD75" s="48"/>
      <c r="AE75" s="48"/>
      <c r="AF75" s="51">
        <v>41971920</v>
      </c>
      <c r="AG75" s="43">
        <f>SUM(AD75:AF75)</f>
        <v>41971920</v>
      </c>
      <c r="AH75" s="43">
        <f>SUM(U75,Y75,AC75,AG75)</f>
        <v>41971920</v>
      </c>
      <c r="AI75" s="59">
        <f>IF(ISERROR(AH75/$J$73),0,AH75/$J$73)</f>
        <v>0.33241038825468</v>
      </c>
      <c r="AJ75" s="59">
        <f>IF(ISERROR(AH75/$AH$125),"-",AH75/$AH$125)</f>
        <v>1.0967096159703838E-2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24.95" customHeight="1" outlineLevel="1">
      <c r="A76" s="26">
        <v>2</v>
      </c>
      <c r="B76" s="26"/>
      <c r="C76" s="30" t="s">
        <v>357</v>
      </c>
      <c r="D76" s="31">
        <v>46014</v>
      </c>
      <c r="E76" s="32" t="s">
        <v>1234</v>
      </c>
      <c r="F76" s="27" t="s">
        <v>1223</v>
      </c>
      <c r="G76" s="33" t="s">
        <v>1224</v>
      </c>
      <c r="H76" s="40"/>
      <c r="I76" s="40"/>
      <c r="J76" s="114"/>
      <c r="K76" s="51">
        <v>41971920</v>
      </c>
      <c r="L76" s="42"/>
      <c r="M76" s="52"/>
      <c r="N76" s="53"/>
      <c r="O76" s="52"/>
      <c r="P76" s="33"/>
      <c r="Q76" s="33"/>
      <c r="R76" s="48"/>
      <c r="S76" s="48"/>
      <c r="T76" s="48"/>
      <c r="U76" s="43">
        <f>SUM(R76:T76)</f>
        <v>0</v>
      </c>
      <c r="V76" s="48"/>
      <c r="W76" s="48"/>
      <c r="X76" s="48"/>
      <c r="Y76" s="43">
        <f>SUM(V76:X76)</f>
        <v>0</v>
      </c>
      <c r="Z76" s="48"/>
      <c r="AA76" s="48"/>
      <c r="AB76" s="48"/>
      <c r="AC76" s="43">
        <f>SUM(Z76:AB76)</f>
        <v>0</v>
      </c>
      <c r="AD76" s="48"/>
      <c r="AE76" s="48"/>
      <c r="AF76" s="51">
        <v>41971920</v>
      </c>
      <c r="AG76" s="43">
        <f>SUM(AD76:AF76)</f>
        <v>41971920</v>
      </c>
      <c r="AH76" s="43">
        <f>SUM(U76,Y76,AC76,AG76)</f>
        <v>41971920</v>
      </c>
      <c r="AI76" s="59">
        <f>IF(ISERROR(AH76/$J$73),0,AH76/$J$73)</f>
        <v>0.33241038825468</v>
      </c>
      <c r="AJ76" s="59">
        <f>IF(ISERROR(AH76/$AH$125),"-",AH76/$AH$125)</f>
        <v>1.0967096159703838E-2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24.95" customHeight="1" outlineLevel="1">
      <c r="A77" s="26">
        <v>3</v>
      </c>
      <c r="B77" s="26"/>
      <c r="C77" s="30" t="s">
        <v>1272</v>
      </c>
      <c r="D77" s="31">
        <v>45649</v>
      </c>
      <c r="E77" s="32" t="s">
        <v>1234</v>
      </c>
      <c r="F77" s="27" t="s">
        <v>1223</v>
      </c>
      <c r="G77" s="33" t="s">
        <v>1224</v>
      </c>
      <c r="H77" s="40"/>
      <c r="I77" s="40"/>
      <c r="J77" s="114"/>
      <c r="K77" s="51">
        <v>41521528</v>
      </c>
      <c r="L77" s="42"/>
      <c r="M77" s="52"/>
      <c r="N77" s="53"/>
      <c r="O77" s="52"/>
      <c r="P77" s="33"/>
      <c r="Q77" s="33"/>
      <c r="R77" s="48"/>
      <c r="S77" s="48"/>
      <c r="T77" s="48"/>
      <c r="U77" s="43">
        <f>SUM(R77:T77)</f>
        <v>0</v>
      </c>
      <c r="V77" s="48"/>
      <c r="W77" s="48"/>
      <c r="X77" s="48"/>
      <c r="Y77" s="43">
        <f>SUM(V77:X77)</f>
        <v>0</v>
      </c>
      <c r="Z77" s="48"/>
      <c r="AA77" s="48"/>
      <c r="AB77" s="48"/>
      <c r="AC77" s="43">
        <f>SUM(Z77:AB77)</f>
        <v>0</v>
      </c>
      <c r="AD77" s="48"/>
      <c r="AE77" s="48"/>
      <c r="AF77" s="51">
        <v>41521528</v>
      </c>
      <c r="AG77" s="43">
        <f>SUM(AD77:AF77)</f>
        <v>41521528</v>
      </c>
      <c r="AH77" s="43">
        <f>SUM(U77,Y77,AC77,AG77)</f>
        <v>41521528</v>
      </c>
      <c r="AI77" s="59">
        <f>IF(ISERROR(AH77/$J$73),0,AH77/$J$73)</f>
        <v>0.32884336107110501</v>
      </c>
      <c r="AJ77" s="59">
        <f>IF(ISERROR(AH77/$AH$125),"-",AH77/$AH$125)</f>
        <v>1.0849410517170418E-2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s="19" customFormat="1" ht="24.95" customHeight="1">
      <c r="A78" s="117" t="s">
        <v>65</v>
      </c>
      <c r="B78" s="117"/>
      <c r="C78" s="117"/>
      <c r="D78" s="117"/>
      <c r="E78" s="117"/>
      <c r="F78" s="117"/>
      <c r="G78" s="117"/>
      <c r="H78" s="117"/>
      <c r="I78" s="117"/>
      <c r="J78" s="49">
        <f>+J73</f>
        <v>126265368</v>
      </c>
      <c r="K78" s="49">
        <f>SUM(K74:K77)</f>
        <v>126265368</v>
      </c>
      <c r="L78" s="29"/>
      <c r="M78" s="49">
        <f>SUM(M74:M77)</f>
        <v>0</v>
      </c>
      <c r="N78" s="49">
        <f>SUM(N74:N77)</f>
        <v>0</v>
      </c>
      <c r="O78" s="49">
        <f>SUM(O74:O77)</f>
        <v>0</v>
      </c>
      <c r="P78" s="50"/>
      <c r="Q78" s="56"/>
      <c r="R78" s="49">
        <f t="shared" ref="R78:AH78" si="37">SUM(R74:R77)</f>
        <v>0</v>
      </c>
      <c r="S78" s="49">
        <f t="shared" si="37"/>
        <v>0</v>
      </c>
      <c r="T78" s="49">
        <f t="shared" si="37"/>
        <v>0</v>
      </c>
      <c r="U78" s="49">
        <f t="shared" si="37"/>
        <v>0</v>
      </c>
      <c r="V78" s="49">
        <f t="shared" si="37"/>
        <v>0</v>
      </c>
      <c r="W78" s="49">
        <f t="shared" si="37"/>
        <v>0</v>
      </c>
      <c r="X78" s="49">
        <f t="shared" si="37"/>
        <v>0</v>
      </c>
      <c r="Y78" s="49">
        <f t="shared" si="37"/>
        <v>0</v>
      </c>
      <c r="Z78" s="49">
        <f t="shared" si="37"/>
        <v>0</v>
      </c>
      <c r="AA78" s="49">
        <f t="shared" si="37"/>
        <v>0</v>
      </c>
      <c r="AB78" s="49">
        <f t="shared" si="37"/>
        <v>0</v>
      </c>
      <c r="AC78" s="49">
        <f t="shared" si="37"/>
        <v>0</v>
      </c>
      <c r="AD78" s="49">
        <f t="shared" si="37"/>
        <v>800000</v>
      </c>
      <c r="AE78" s="49">
        <f t="shared" si="37"/>
        <v>0</v>
      </c>
      <c r="AF78" s="49">
        <f t="shared" si="37"/>
        <v>125465368</v>
      </c>
      <c r="AG78" s="49">
        <f t="shared" si="37"/>
        <v>126265368</v>
      </c>
      <c r="AH78" s="49">
        <f t="shared" si="37"/>
        <v>126265368</v>
      </c>
      <c r="AI78" s="61">
        <f>IF(ISERROR(AH78/J78),0,AH78/J78)</f>
        <v>1</v>
      </c>
      <c r="AJ78" s="61">
        <f>IF(ISERROR(AH78/$AH$125),0,AH78/$AH$125)</f>
        <v>3.2992639662335961E-2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24.95" customHeight="1">
      <c r="A79" s="118" t="s">
        <v>66</v>
      </c>
      <c r="B79" s="118"/>
      <c r="C79" s="118"/>
      <c r="D79" s="118"/>
      <c r="E79" s="118"/>
      <c r="F79" s="23"/>
      <c r="G79" s="24"/>
      <c r="H79" s="25"/>
      <c r="I79" s="25"/>
      <c r="J79" s="113">
        <v>151898912</v>
      </c>
      <c r="K79" s="43"/>
      <c r="L79" s="44"/>
      <c r="M79" s="45"/>
      <c r="N79" s="45"/>
      <c r="O79" s="45"/>
      <c r="P79" s="24"/>
      <c r="Q79" s="55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57"/>
      <c r="AJ79" s="58"/>
    </row>
    <row r="80" spans="1:106" ht="24.95" customHeight="1" outlineLevel="1">
      <c r="A80" s="26">
        <v>1</v>
      </c>
      <c r="B80" s="26"/>
      <c r="C80" s="30"/>
      <c r="D80" s="31"/>
      <c r="E80" s="32"/>
      <c r="F80" s="33"/>
      <c r="G80" s="33"/>
      <c r="H80" s="40"/>
      <c r="I80" s="40"/>
      <c r="J80" s="114"/>
      <c r="K80" s="51">
        <v>799995</v>
      </c>
      <c r="L80" s="42" t="s">
        <v>55</v>
      </c>
      <c r="M80" s="52"/>
      <c r="N80" s="53"/>
      <c r="O80" s="52"/>
      <c r="P80" s="33"/>
      <c r="Q80" s="33"/>
      <c r="R80" s="48"/>
      <c r="S80" s="48"/>
      <c r="T80" s="48"/>
      <c r="U80" s="43">
        <f>SUM(R80:T80)</f>
        <v>0</v>
      </c>
      <c r="V80" s="48"/>
      <c r="W80" s="48"/>
      <c r="X80" s="48"/>
      <c r="Y80" s="43">
        <f>SUM(V80:X80)</f>
        <v>0</v>
      </c>
      <c r="Z80" s="48"/>
      <c r="AA80" s="48"/>
      <c r="AB80" s="51">
        <v>799995</v>
      </c>
      <c r="AC80" s="43">
        <f>SUM(Z80:AB80)</f>
        <v>799995</v>
      </c>
      <c r="AD80" s="48">
        <v>0</v>
      </c>
      <c r="AE80" s="48">
        <v>0</v>
      </c>
      <c r="AF80" s="48">
        <v>0</v>
      </c>
      <c r="AG80" s="43">
        <f>SUM(AD80:AF80)</f>
        <v>0</v>
      </c>
      <c r="AH80" s="43">
        <f>SUM(U80,Y80,AC80,AG80)</f>
        <v>799995</v>
      </c>
      <c r="AI80" s="59">
        <f>IF(ISERROR(AH79/$J$79),0,AH80/$J$79)</f>
        <v>5.2666275845346415E-3</v>
      </c>
      <c r="AJ80" s="59">
        <f>IF(ISERROR(AH80/$AH$125),"-",AH80/$AH$125)</f>
        <v>2.0903551927770452E-4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24.95" customHeight="1" outlineLevel="1">
      <c r="A81" s="26">
        <v>2</v>
      </c>
      <c r="B81" s="26"/>
      <c r="C81" s="30" t="s">
        <v>1273</v>
      </c>
      <c r="D81" s="68">
        <v>46013</v>
      </c>
      <c r="E81" s="32" t="s">
        <v>1274</v>
      </c>
      <c r="F81" s="27" t="s">
        <v>1223</v>
      </c>
      <c r="G81" s="33" t="s">
        <v>1224</v>
      </c>
      <c r="H81" s="40"/>
      <c r="I81" s="40"/>
      <c r="J81" s="114"/>
      <c r="K81" s="51">
        <v>41971920</v>
      </c>
      <c r="L81" s="42"/>
      <c r="M81" s="52"/>
      <c r="N81" s="53"/>
      <c r="O81" s="52"/>
      <c r="P81" s="33"/>
      <c r="Q81" s="33"/>
      <c r="R81" s="48"/>
      <c r="S81" s="48"/>
      <c r="T81" s="48"/>
      <c r="U81" s="43">
        <f>SUM(R81:T81)</f>
        <v>0</v>
      </c>
      <c r="V81" s="48"/>
      <c r="W81" s="48"/>
      <c r="X81" s="48"/>
      <c r="Y81" s="43">
        <f>SUM(V81:X81)</f>
        <v>0</v>
      </c>
      <c r="Z81" s="48"/>
      <c r="AA81" s="48"/>
      <c r="AB81" s="51"/>
      <c r="AC81" s="43">
        <f>SUM(Z81:AB81)</f>
        <v>0</v>
      </c>
      <c r="AD81" s="48"/>
      <c r="AE81" s="48"/>
      <c r="AF81" s="51">
        <v>41971920</v>
      </c>
      <c r="AG81" s="43">
        <f>SUM(AD81:AF81)</f>
        <v>41971920</v>
      </c>
      <c r="AH81" s="43">
        <f>SUM(U81,Y81,AC81,AG81)</f>
        <v>41971920</v>
      </c>
      <c r="AI81" s="59">
        <f>IF(ISERROR(AH80/$J$79),0,AH81/$J$79)</f>
        <v>0.27631481652745477</v>
      </c>
      <c r="AJ81" s="59">
        <f>IF(ISERROR(AH81/$AH$125),"-",AH81/$AH$125)</f>
        <v>1.0967096159703838E-2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24.95" customHeight="1" outlineLevel="1">
      <c r="A82" s="26">
        <v>3</v>
      </c>
      <c r="B82" s="26"/>
      <c r="C82" s="30" t="s">
        <v>1275</v>
      </c>
      <c r="D82" s="68">
        <v>46013</v>
      </c>
      <c r="E82" s="32" t="s">
        <v>473</v>
      </c>
      <c r="F82" s="27" t="s">
        <v>1223</v>
      </c>
      <c r="G82" s="33" t="s">
        <v>1224</v>
      </c>
      <c r="H82" s="40"/>
      <c r="I82" s="40"/>
      <c r="J82" s="114"/>
      <c r="K82" s="51">
        <v>33577536</v>
      </c>
      <c r="L82" s="42"/>
      <c r="M82" s="52"/>
      <c r="N82" s="53"/>
      <c r="O82" s="52"/>
      <c r="P82" s="33"/>
      <c r="Q82" s="33"/>
      <c r="R82" s="48"/>
      <c r="S82" s="48"/>
      <c r="T82" s="48"/>
      <c r="U82" s="43">
        <f>SUM(R82:T82)</f>
        <v>0</v>
      </c>
      <c r="V82" s="48"/>
      <c r="W82" s="48"/>
      <c r="X82" s="48"/>
      <c r="Y82" s="43">
        <f>SUM(V82:X82)</f>
        <v>0</v>
      </c>
      <c r="Z82" s="48"/>
      <c r="AA82" s="48"/>
      <c r="AB82" s="51"/>
      <c r="AC82" s="43">
        <f>SUM(Z82:AB82)</f>
        <v>0</v>
      </c>
      <c r="AD82" s="48"/>
      <c r="AE82" s="48"/>
      <c r="AF82" s="51">
        <v>33577536</v>
      </c>
      <c r="AG82" s="43">
        <f>SUM(AD82:AF82)</f>
        <v>33577536</v>
      </c>
      <c r="AH82" s="43">
        <f>SUM(U82,Y82,AC82,AG82)</f>
        <v>33577536</v>
      </c>
      <c r="AI82" s="59">
        <f>IF(ISERROR(AH81/$J$79),0,AH82/$J$79)</f>
        <v>0.221051853221964</v>
      </c>
      <c r="AJ82" s="59">
        <f>IF(ISERROR(AH82/$AH$125),"-",AH82/$AH$125)</f>
        <v>8.7736769277630706E-3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24.95" customHeight="1" outlineLevel="1">
      <c r="A83" s="26">
        <v>4</v>
      </c>
      <c r="B83" s="26"/>
      <c r="C83" s="30" t="s">
        <v>1276</v>
      </c>
      <c r="D83" s="68">
        <v>46013</v>
      </c>
      <c r="E83" s="27" t="s">
        <v>1234</v>
      </c>
      <c r="F83" s="27" t="s">
        <v>1223</v>
      </c>
      <c r="G83" s="33" t="s">
        <v>1224</v>
      </c>
      <c r="H83" s="28"/>
      <c r="I83" s="28"/>
      <c r="J83" s="115"/>
      <c r="K83" s="51">
        <v>75549456</v>
      </c>
      <c r="L83" s="27"/>
      <c r="M83" s="48"/>
      <c r="N83" s="48"/>
      <c r="O83" s="48"/>
      <c r="P83" s="27"/>
      <c r="Q83" s="27"/>
      <c r="R83" s="48"/>
      <c r="S83" s="48"/>
      <c r="T83" s="48"/>
      <c r="U83" s="43">
        <f>SUM(R83:T83)</f>
        <v>0</v>
      </c>
      <c r="V83" s="48"/>
      <c r="W83" s="48"/>
      <c r="X83" s="48"/>
      <c r="Y83" s="43">
        <f>SUM(V83:X83)</f>
        <v>0</v>
      </c>
      <c r="Z83" s="48"/>
      <c r="AA83" s="48"/>
      <c r="AB83" s="48"/>
      <c r="AC83" s="43">
        <f>SUM(Z83:AB83)</f>
        <v>0</v>
      </c>
      <c r="AD83" s="48"/>
      <c r="AE83" s="48"/>
      <c r="AF83" s="51">
        <v>75549456</v>
      </c>
      <c r="AG83" s="43">
        <f>SUM(AD83:AF83)</f>
        <v>75549456</v>
      </c>
      <c r="AH83" s="43">
        <f>SUM(U83,Y83,AC83,AG83)</f>
        <v>75549456</v>
      </c>
      <c r="AI83" s="59">
        <f>IF(ISERROR(AH82/$J$79),0,AH83/$J$79)</f>
        <v>0.49736666974941901</v>
      </c>
      <c r="AJ83" s="59">
        <f>IF(ISERROR(AH83/$AH$125),"-",AH83/$AH$125)</f>
        <v>1.9740773087466908E-2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s="19" customFormat="1" ht="24.95" customHeight="1">
      <c r="A84" s="117" t="s">
        <v>67</v>
      </c>
      <c r="B84" s="117"/>
      <c r="C84" s="117"/>
      <c r="D84" s="117"/>
      <c r="E84" s="117"/>
      <c r="F84" s="117"/>
      <c r="G84" s="117"/>
      <c r="H84" s="117"/>
      <c r="I84" s="117"/>
      <c r="J84" s="49">
        <f>J79</f>
        <v>151898912</v>
      </c>
      <c r="K84" s="49">
        <f>SUM(K80:K83)</f>
        <v>151898907</v>
      </c>
      <c r="L84" s="29"/>
      <c r="M84" s="49">
        <f>SUM(M80:M83)</f>
        <v>0</v>
      </c>
      <c r="N84" s="49">
        <f>SUM(N80:N83)</f>
        <v>0</v>
      </c>
      <c r="O84" s="49">
        <f>SUM(O80:O83)</f>
        <v>0</v>
      </c>
      <c r="P84" s="50"/>
      <c r="Q84" s="56"/>
      <c r="R84" s="49">
        <f t="shared" ref="R84:AH84" si="38">SUM(R80:R83)</f>
        <v>0</v>
      </c>
      <c r="S84" s="49">
        <f t="shared" si="38"/>
        <v>0</v>
      </c>
      <c r="T84" s="49">
        <f t="shared" si="38"/>
        <v>0</v>
      </c>
      <c r="U84" s="49">
        <f t="shared" si="38"/>
        <v>0</v>
      </c>
      <c r="V84" s="49">
        <f t="shared" si="38"/>
        <v>0</v>
      </c>
      <c r="W84" s="49">
        <f t="shared" si="38"/>
        <v>0</v>
      </c>
      <c r="X84" s="49">
        <f t="shared" si="38"/>
        <v>0</v>
      </c>
      <c r="Y84" s="49">
        <f t="shared" si="38"/>
        <v>0</v>
      </c>
      <c r="Z84" s="49">
        <f t="shared" si="38"/>
        <v>0</v>
      </c>
      <c r="AA84" s="49">
        <f t="shared" si="38"/>
        <v>0</v>
      </c>
      <c r="AB84" s="49">
        <f t="shared" si="38"/>
        <v>799995</v>
      </c>
      <c r="AC84" s="49">
        <f t="shared" si="38"/>
        <v>799995</v>
      </c>
      <c r="AD84" s="49">
        <f t="shared" si="38"/>
        <v>0</v>
      </c>
      <c r="AE84" s="49">
        <f t="shared" si="38"/>
        <v>0</v>
      </c>
      <c r="AF84" s="49">
        <f>SUM(AF80:AF83)</f>
        <v>151098912</v>
      </c>
      <c r="AG84" s="49">
        <f t="shared" si="38"/>
        <v>151098912</v>
      </c>
      <c r="AH84" s="49">
        <f t="shared" si="38"/>
        <v>151898907</v>
      </c>
      <c r="AI84" s="61">
        <f>IF(ISERROR(AH84/J84),0,AH84/J84)</f>
        <v>0.99999996708337191</v>
      </c>
      <c r="AJ84" s="61">
        <f>IF(ISERROR(AH84/$AH$125),0,AH84/$AH$125)</f>
        <v>3.9690581694211524E-2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24.95" customHeight="1">
      <c r="A85" s="118" t="s">
        <v>68</v>
      </c>
      <c r="B85" s="118"/>
      <c r="C85" s="118"/>
      <c r="D85" s="118"/>
      <c r="E85" s="118"/>
      <c r="F85" s="23"/>
      <c r="G85" s="24"/>
      <c r="H85" s="25"/>
      <c r="I85" s="25"/>
      <c r="J85" s="113">
        <v>51166304</v>
      </c>
      <c r="K85" s="43"/>
      <c r="L85" s="44"/>
      <c r="M85" s="45"/>
      <c r="N85" s="45"/>
      <c r="O85" s="45"/>
      <c r="P85" s="24"/>
      <c r="Q85" s="55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57"/>
      <c r="AJ85" s="58"/>
    </row>
    <row r="86" spans="1:106" ht="24.95" customHeight="1" outlineLevel="1">
      <c r="A86" s="26">
        <v>1</v>
      </c>
      <c r="B86" s="41"/>
      <c r="C86" s="41"/>
      <c r="D86" s="34"/>
      <c r="E86" s="42"/>
      <c r="F86" s="42"/>
      <c r="G86" s="24"/>
      <c r="H86" s="40"/>
      <c r="I86" s="40"/>
      <c r="J86" s="114"/>
      <c r="K86" s="9">
        <v>800000</v>
      </c>
      <c r="L86" s="42" t="s">
        <v>55</v>
      </c>
      <c r="M86" s="54"/>
      <c r="N86" s="54"/>
      <c r="O86" s="24"/>
      <c r="P86" s="24"/>
      <c r="Q86" s="24"/>
      <c r="R86" s="9"/>
      <c r="S86" s="9"/>
      <c r="T86" s="9"/>
      <c r="U86" s="43">
        <f>SUM(R86:T86)</f>
        <v>0</v>
      </c>
      <c r="V86" s="48"/>
      <c r="W86" s="48"/>
      <c r="X86" s="48"/>
      <c r="Y86" s="43">
        <f>SUM(V86:X86)</f>
        <v>0</v>
      </c>
      <c r="Z86" s="48"/>
      <c r="AA86" s="48"/>
      <c r="AB86" s="48">
        <v>800000</v>
      </c>
      <c r="AC86" s="43">
        <f>SUM(Z86:AB86)</f>
        <v>800000</v>
      </c>
      <c r="AD86" s="48"/>
      <c r="AE86" s="48"/>
      <c r="AF86" s="48"/>
      <c r="AG86" s="43">
        <f>SUM(AD86:AF86)</f>
        <v>0</v>
      </c>
      <c r="AH86" s="43">
        <f>SUM(U86,Y86,AC86,AG86)</f>
        <v>800000</v>
      </c>
      <c r="AI86" s="59">
        <f>IF(ISERROR(AH86/$J$85),0,AH86/$J$85)</f>
        <v>1.5635289975214899E-2</v>
      </c>
      <c r="AJ86" s="59">
        <f>IF(ISERROR(AH86/$AH$125),"-",AH86/$AH$125)</f>
        <v>2.090368257578655E-4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24.95" customHeight="1" outlineLevel="1">
      <c r="A87" s="26">
        <v>2</v>
      </c>
      <c r="B87" s="26"/>
      <c r="C87" s="30" t="s">
        <v>967</v>
      </c>
      <c r="D87" s="68">
        <v>45973</v>
      </c>
      <c r="E87" s="27" t="s">
        <v>1234</v>
      </c>
      <c r="F87" s="27" t="s">
        <v>1223</v>
      </c>
      <c r="G87" s="33" t="s">
        <v>1224</v>
      </c>
      <c r="H87" s="28"/>
      <c r="I87" s="28"/>
      <c r="J87" s="115"/>
      <c r="K87" s="51">
        <v>50366304</v>
      </c>
      <c r="L87" s="27"/>
      <c r="M87" s="48"/>
      <c r="N87" s="48"/>
      <c r="O87" s="48"/>
      <c r="P87" s="27"/>
      <c r="Q87" s="27"/>
      <c r="R87" s="48"/>
      <c r="S87" s="48"/>
      <c r="T87" s="48"/>
      <c r="U87" s="43">
        <f>SUM(R87:T87)</f>
        <v>0</v>
      </c>
      <c r="V87" s="48"/>
      <c r="W87" s="48"/>
      <c r="X87" s="48"/>
      <c r="Y87" s="43">
        <f>SUM(V87:X87)</f>
        <v>0</v>
      </c>
      <c r="Z87" s="48"/>
      <c r="AA87" s="48"/>
      <c r="AB87" s="48"/>
      <c r="AC87" s="43">
        <f>SUM(Z87:AB87)</f>
        <v>0</v>
      </c>
      <c r="AD87" s="48"/>
      <c r="AE87" s="48"/>
      <c r="AF87" s="51">
        <v>50366304</v>
      </c>
      <c r="AG87" s="43">
        <f>SUM(AD87:AF87)</f>
        <v>50366304</v>
      </c>
      <c r="AH87" s="43">
        <f>SUM(U87,Y87,AC87,AG87)</f>
        <v>50366304</v>
      </c>
      <c r="AI87" s="59">
        <f>IF(ISERROR(AH87/$J$85),0,AH87/$J$85)</f>
        <v>0.98436471002478498</v>
      </c>
      <c r="AJ87" s="59">
        <f>IF(ISERROR(AH87/$AH$125),"-",AH87/$AH$125)</f>
        <v>1.3160515391644605E-2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s="19" customFormat="1" ht="24.95" customHeight="1">
      <c r="A88" s="117" t="s">
        <v>69</v>
      </c>
      <c r="B88" s="117"/>
      <c r="C88" s="117"/>
      <c r="D88" s="117"/>
      <c r="E88" s="117"/>
      <c r="F88" s="117"/>
      <c r="G88" s="117"/>
      <c r="H88" s="117"/>
      <c r="I88" s="117"/>
      <c r="J88" s="49">
        <f>J85</f>
        <v>51166304</v>
      </c>
      <c r="K88" s="49">
        <f>+K86+K87</f>
        <v>51166304</v>
      </c>
      <c r="L88" s="29"/>
      <c r="M88" s="49">
        <f>SUM(M86:M87)</f>
        <v>0</v>
      </c>
      <c r="N88" s="49">
        <f>SUM(N86:N87)</f>
        <v>0</v>
      </c>
      <c r="O88" s="49">
        <f>SUM(O86:O87)</f>
        <v>0</v>
      </c>
      <c r="P88" s="50"/>
      <c r="Q88" s="56"/>
      <c r="R88" s="49">
        <f t="shared" ref="R88:AH88" si="39">SUM(R86:R87)</f>
        <v>0</v>
      </c>
      <c r="S88" s="49">
        <f t="shared" si="39"/>
        <v>0</v>
      </c>
      <c r="T88" s="49">
        <f t="shared" si="39"/>
        <v>0</v>
      </c>
      <c r="U88" s="49">
        <f t="shared" si="39"/>
        <v>0</v>
      </c>
      <c r="V88" s="49">
        <f t="shared" si="39"/>
        <v>0</v>
      </c>
      <c r="W88" s="49">
        <f t="shared" si="39"/>
        <v>0</v>
      </c>
      <c r="X88" s="49">
        <f t="shared" si="39"/>
        <v>0</v>
      </c>
      <c r="Y88" s="49">
        <f t="shared" si="39"/>
        <v>0</v>
      </c>
      <c r="Z88" s="49">
        <f t="shared" si="39"/>
        <v>0</v>
      </c>
      <c r="AA88" s="49">
        <f t="shared" si="39"/>
        <v>0</v>
      </c>
      <c r="AB88" s="49">
        <f t="shared" si="39"/>
        <v>800000</v>
      </c>
      <c r="AC88" s="49">
        <f t="shared" si="39"/>
        <v>800000</v>
      </c>
      <c r="AD88" s="49">
        <f t="shared" si="39"/>
        <v>0</v>
      </c>
      <c r="AE88" s="49">
        <f t="shared" si="39"/>
        <v>0</v>
      </c>
      <c r="AF88" s="49">
        <f t="shared" si="39"/>
        <v>50366304</v>
      </c>
      <c r="AG88" s="49">
        <f t="shared" si="39"/>
        <v>50366304</v>
      </c>
      <c r="AH88" s="49">
        <f t="shared" si="39"/>
        <v>51166304</v>
      </c>
      <c r="AI88" s="61">
        <f>IF(ISERROR(AH88/J88),0,AH88/J88)</f>
        <v>1</v>
      </c>
      <c r="AJ88" s="61">
        <f>IF(ISERROR(AH88/$AH$125),0,AH88/$AH$125)</f>
        <v>1.3369552217402471E-2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24.95" customHeight="1">
      <c r="A89" s="118" t="s">
        <v>70</v>
      </c>
      <c r="B89" s="118"/>
      <c r="C89" s="118"/>
      <c r="D89" s="118"/>
      <c r="E89" s="118"/>
      <c r="F89" s="23"/>
      <c r="G89" s="24"/>
      <c r="H89" s="25"/>
      <c r="I89" s="25"/>
      <c r="J89" s="113">
        <v>51166304</v>
      </c>
      <c r="K89" s="43"/>
      <c r="L89" s="44"/>
      <c r="M89" s="45"/>
      <c r="N89" s="45"/>
      <c r="O89" s="45"/>
      <c r="P89" s="24"/>
      <c r="Q89" s="55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57"/>
      <c r="AJ89" s="58"/>
    </row>
    <row r="90" spans="1:106" ht="24.95" customHeight="1" outlineLevel="1">
      <c r="A90" s="26">
        <v>1</v>
      </c>
      <c r="B90" s="26"/>
      <c r="C90" s="27"/>
      <c r="D90" s="28"/>
      <c r="E90" s="27"/>
      <c r="F90" s="27"/>
      <c r="G90" s="27"/>
      <c r="H90" s="28"/>
      <c r="I90" s="28"/>
      <c r="J90" s="114"/>
      <c r="K90" s="9">
        <v>723200</v>
      </c>
      <c r="L90" s="42" t="s">
        <v>55</v>
      </c>
      <c r="M90" s="48"/>
      <c r="N90" s="48"/>
      <c r="O90" s="48"/>
      <c r="P90" s="27"/>
      <c r="Q90" s="27"/>
      <c r="R90" s="48"/>
      <c r="S90" s="48"/>
      <c r="T90" s="48"/>
      <c r="U90" s="43">
        <f>SUM(R90:T90)</f>
        <v>0</v>
      </c>
      <c r="V90" s="48"/>
      <c r="W90" s="48"/>
      <c r="X90" s="48"/>
      <c r="Y90" s="43">
        <f>SUM(V90:X90)</f>
        <v>0</v>
      </c>
      <c r="Z90" s="48"/>
      <c r="AA90" s="48">
        <v>723200</v>
      </c>
      <c r="AB90" s="48"/>
      <c r="AC90" s="43">
        <f>SUM(Z90:AB90)</f>
        <v>723200</v>
      </c>
      <c r="AD90" s="48"/>
      <c r="AE90" s="48"/>
      <c r="AF90" s="48"/>
      <c r="AG90" s="43">
        <f>SUM(AD90:AF90)</f>
        <v>0</v>
      </c>
      <c r="AH90" s="43">
        <f>SUM(U90,Y90,AC90,AG90)</f>
        <v>723200</v>
      </c>
      <c r="AI90" s="59">
        <f>IF(ISERROR(AH90/J89),0,AH90/J89)</f>
        <v>1.41343021375943E-2</v>
      </c>
      <c r="AJ90" s="59">
        <f>IF(ISERROR(AH90/$AH$125),"-",AH90/$AH$125)</f>
        <v>1.8896929048511043E-4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24.95" customHeight="1" outlineLevel="1">
      <c r="A91" s="26">
        <v>2</v>
      </c>
      <c r="B91" s="26"/>
      <c r="C91" s="30" t="s">
        <v>451</v>
      </c>
      <c r="D91" s="68">
        <v>46013</v>
      </c>
      <c r="E91" s="27" t="s">
        <v>1234</v>
      </c>
      <c r="F91" s="27" t="s">
        <v>1223</v>
      </c>
      <c r="G91" s="33" t="s">
        <v>1224</v>
      </c>
      <c r="H91" s="28"/>
      <c r="I91" s="28"/>
      <c r="J91" s="115"/>
      <c r="K91" s="51">
        <v>50366304</v>
      </c>
      <c r="L91" s="27"/>
      <c r="M91" s="48"/>
      <c r="N91" s="48"/>
      <c r="O91" s="48"/>
      <c r="P91" s="27"/>
      <c r="Q91" s="27"/>
      <c r="R91" s="48"/>
      <c r="S91" s="48"/>
      <c r="T91" s="48"/>
      <c r="U91" s="43">
        <f>SUM(R91:T91)</f>
        <v>0</v>
      </c>
      <c r="V91" s="48"/>
      <c r="W91" s="48"/>
      <c r="X91" s="48"/>
      <c r="Y91" s="43">
        <f>SUM(V91:X91)</f>
        <v>0</v>
      </c>
      <c r="Z91" s="48"/>
      <c r="AA91" s="48"/>
      <c r="AB91" s="48"/>
      <c r="AC91" s="43">
        <f>SUM(Z91:AB91)</f>
        <v>0</v>
      </c>
      <c r="AD91" s="48"/>
      <c r="AE91" s="48"/>
      <c r="AF91" s="48">
        <v>50366304</v>
      </c>
      <c r="AG91" s="43">
        <f>SUM(AD91:AF91)</f>
        <v>50366304</v>
      </c>
      <c r="AH91" s="43">
        <f>SUM(U91,Y91,AC91,AG91)</f>
        <v>50366304</v>
      </c>
      <c r="AI91" s="59">
        <f>IF(ISERROR(AH91/J89),0,AH91/J89)</f>
        <v>0.98436471002478498</v>
      </c>
      <c r="AJ91" s="59">
        <f>IF(ISERROR(AH91/$AH$125),"-",AH91/$AH$125)</f>
        <v>1.3160515391644605E-2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s="19" customFormat="1" ht="24.95" customHeight="1">
      <c r="A92" s="117" t="s">
        <v>71</v>
      </c>
      <c r="B92" s="117"/>
      <c r="C92" s="117"/>
      <c r="D92" s="117"/>
      <c r="E92" s="117"/>
      <c r="F92" s="117"/>
      <c r="G92" s="117"/>
      <c r="H92" s="117"/>
      <c r="I92" s="117"/>
      <c r="J92" s="49">
        <f>+J89</f>
        <v>51166304</v>
      </c>
      <c r="K92" s="49">
        <f>SUM(K90:K91)</f>
        <v>51089504</v>
      </c>
      <c r="L92" s="29"/>
      <c r="M92" s="49">
        <f>SUM(M90:M91)</f>
        <v>0</v>
      </c>
      <c r="N92" s="49">
        <f>SUM(N90:N91)</f>
        <v>0</v>
      </c>
      <c r="O92" s="49">
        <f>SUM(O90:O91)</f>
        <v>0</v>
      </c>
      <c r="P92" s="50"/>
      <c r="Q92" s="56"/>
      <c r="R92" s="49">
        <f t="shared" ref="R92:AH92" si="40">SUM(R90:R91)</f>
        <v>0</v>
      </c>
      <c r="S92" s="49">
        <f t="shared" si="40"/>
        <v>0</v>
      </c>
      <c r="T92" s="49">
        <f t="shared" si="40"/>
        <v>0</v>
      </c>
      <c r="U92" s="49">
        <f t="shared" si="40"/>
        <v>0</v>
      </c>
      <c r="V92" s="49">
        <f t="shared" si="40"/>
        <v>0</v>
      </c>
      <c r="W92" s="49">
        <f t="shared" si="40"/>
        <v>0</v>
      </c>
      <c r="X92" s="49">
        <f t="shared" si="40"/>
        <v>0</v>
      </c>
      <c r="Y92" s="49">
        <f t="shared" si="40"/>
        <v>0</v>
      </c>
      <c r="Z92" s="49">
        <f t="shared" si="40"/>
        <v>0</v>
      </c>
      <c r="AA92" s="49">
        <f t="shared" si="40"/>
        <v>723200</v>
      </c>
      <c r="AB92" s="49">
        <f t="shared" si="40"/>
        <v>0</v>
      </c>
      <c r="AC92" s="49">
        <f t="shared" si="40"/>
        <v>723200</v>
      </c>
      <c r="AD92" s="49">
        <f t="shared" si="40"/>
        <v>0</v>
      </c>
      <c r="AE92" s="49">
        <f t="shared" si="40"/>
        <v>0</v>
      </c>
      <c r="AF92" s="49">
        <f t="shared" si="40"/>
        <v>50366304</v>
      </c>
      <c r="AG92" s="49">
        <f t="shared" si="40"/>
        <v>50366304</v>
      </c>
      <c r="AH92" s="49">
        <f t="shared" si="40"/>
        <v>51089504</v>
      </c>
      <c r="AI92" s="61">
        <f>IF(ISERROR(AH92/J92),0,AH92/J92)</f>
        <v>0.99849901216237902</v>
      </c>
      <c r="AJ92" s="61">
        <f>IF(ISERROR(AH92/$AH$125),0,AH92/$AH$125)</f>
        <v>1.3349484682129716E-2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24.95" customHeight="1">
      <c r="A93" s="118" t="s">
        <v>72</v>
      </c>
      <c r="B93" s="118"/>
      <c r="C93" s="118"/>
      <c r="D93" s="118"/>
      <c r="E93" s="118"/>
      <c r="F93" s="23"/>
      <c r="G93" s="24"/>
      <c r="H93" s="25"/>
      <c r="I93" s="25"/>
      <c r="J93" s="113">
        <v>51166304</v>
      </c>
      <c r="K93" s="43"/>
      <c r="L93" s="44"/>
      <c r="M93" s="45"/>
      <c r="N93" s="45"/>
      <c r="O93" s="45"/>
      <c r="P93" s="24"/>
      <c r="Q93" s="55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57"/>
      <c r="AJ93" s="58"/>
    </row>
    <row r="94" spans="1:106" ht="24.95" customHeight="1" outlineLevel="1">
      <c r="A94" s="26">
        <v>1</v>
      </c>
      <c r="B94" s="26"/>
      <c r="C94" s="27"/>
      <c r="D94" s="28"/>
      <c r="E94" s="27"/>
      <c r="F94" s="27"/>
      <c r="G94" s="27"/>
      <c r="H94" s="28"/>
      <c r="I94" s="28"/>
      <c r="J94" s="114"/>
      <c r="K94" s="9">
        <v>772800</v>
      </c>
      <c r="L94" s="42" t="s">
        <v>55</v>
      </c>
      <c r="M94" s="48"/>
      <c r="N94" s="48"/>
      <c r="O94" s="48"/>
      <c r="P94" s="27"/>
      <c r="Q94" s="27"/>
      <c r="R94" s="48"/>
      <c r="S94" s="48"/>
      <c r="T94" s="48"/>
      <c r="U94" s="43">
        <f>SUM(R94:T94)</f>
        <v>0</v>
      </c>
      <c r="V94" s="48"/>
      <c r="W94" s="48"/>
      <c r="X94" s="48"/>
      <c r="Y94" s="43">
        <f>SUM(V94:X94)</f>
        <v>0</v>
      </c>
      <c r="Z94" s="48"/>
      <c r="AA94" s="48">
        <v>772800</v>
      </c>
      <c r="AB94" s="48"/>
      <c r="AC94" s="43">
        <f>SUM(Z94:AB94)</f>
        <v>772800</v>
      </c>
      <c r="AD94" s="48"/>
      <c r="AE94" s="48"/>
      <c r="AF94" s="48"/>
      <c r="AG94" s="43">
        <f>SUM(AD94:AF94)</f>
        <v>0</v>
      </c>
      <c r="AH94" s="43">
        <f>SUM(U94,Y94,AC94,AG94)</f>
        <v>772800</v>
      </c>
      <c r="AI94" s="59">
        <f>IF(ISERROR(AH94/$J$93),0,AH94/$J$93)</f>
        <v>1.5103690116057601E-2</v>
      </c>
      <c r="AJ94" s="59">
        <f>IF(ISERROR(AH94/$AH$125),"-",AH94/$AH$125)</f>
        <v>2.0192957368209808E-4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24.95" customHeight="1" outlineLevel="1">
      <c r="A95" s="26">
        <v>2</v>
      </c>
      <c r="B95" s="26"/>
      <c r="C95" s="30" t="s">
        <v>1277</v>
      </c>
      <c r="D95" s="68">
        <v>46021</v>
      </c>
      <c r="E95" s="37" t="s">
        <v>933</v>
      </c>
      <c r="F95" s="27" t="s">
        <v>1223</v>
      </c>
      <c r="G95" s="33" t="s">
        <v>1224</v>
      </c>
      <c r="H95" s="28"/>
      <c r="I95" s="28"/>
      <c r="J95" s="115"/>
      <c r="K95" s="9">
        <v>50366304</v>
      </c>
      <c r="L95" s="27"/>
      <c r="M95" s="48"/>
      <c r="N95" s="48"/>
      <c r="O95" s="48"/>
      <c r="P95" s="27"/>
      <c r="Q95" s="27"/>
      <c r="R95" s="48"/>
      <c r="S95" s="48"/>
      <c r="T95" s="48"/>
      <c r="U95" s="43">
        <f>SUM(R95:T95)</f>
        <v>0</v>
      </c>
      <c r="V95" s="48"/>
      <c r="W95" s="48"/>
      <c r="X95" s="48"/>
      <c r="Y95" s="43">
        <f>SUM(V95:X95)</f>
        <v>0</v>
      </c>
      <c r="Z95" s="48"/>
      <c r="AA95" s="48"/>
      <c r="AB95" s="48"/>
      <c r="AC95" s="9"/>
      <c r="AD95" s="48"/>
      <c r="AE95" s="48"/>
      <c r="AF95" s="9">
        <v>50366304</v>
      </c>
      <c r="AG95" s="43">
        <f>SUM(AD95:AF95)</f>
        <v>50366304</v>
      </c>
      <c r="AH95" s="43">
        <f>SUM(U95,Y95,AC95,AG95)</f>
        <v>50366304</v>
      </c>
      <c r="AI95" s="59">
        <f>IF(ISERROR(AH95/$J$93),0,AH95/$J$93)</f>
        <v>0.98436471002478498</v>
      </c>
      <c r="AJ95" s="59">
        <f>IF(ISERROR(AH95/$AH$125),"-",AH95/$AH$125)</f>
        <v>1.3160515391644605E-2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s="19" customFormat="1" ht="24.95" customHeight="1">
      <c r="A96" s="117" t="s">
        <v>73</v>
      </c>
      <c r="B96" s="117"/>
      <c r="C96" s="117"/>
      <c r="D96" s="117"/>
      <c r="E96" s="117"/>
      <c r="F96" s="117"/>
      <c r="G96" s="117"/>
      <c r="H96" s="117"/>
      <c r="I96" s="117"/>
      <c r="J96" s="49">
        <f>J93</f>
        <v>51166304</v>
      </c>
      <c r="K96" s="49">
        <f>SUM(K94:K95)</f>
        <v>51139104</v>
      </c>
      <c r="L96" s="29"/>
      <c r="M96" s="49">
        <f>SUM(M94:M95)</f>
        <v>0</v>
      </c>
      <c r="N96" s="49">
        <f>SUM(N94:N95)</f>
        <v>0</v>
      </c>
      <c r="O96" s="49">
        <f>SUM(O94:O95)</f>
        <v>0</v>
      </c>
      <c r="P96" s="50"/>
      <c r="Q96" s="56"/>
      <c r="R96" s="49">
        <f t="shared" ref="R96:AH96" si="41">SUM(R94:R95)</f>
        <v>0</v>
      </c>
      <c r="S96" s="49">
        <f t="shared" si="41"/>
        <v>0</v>
      </c>
      <c r="T96" s="49">
        <f t="shared" si="41"/>
        <v>0</v>
      </c>
      <c r="U96" s="49">
        <f t="shared" si="41"/>
        <v>0</v>
      </c>
      <c r="V96" s="49">
        <f t="shared" si="41"/>
        <v>0</v>
      </c>
      <c r="W96" s="49">
        <f t="shared" si="41"/>
        <v>0</v>
      </c>
      <c r="X96" s="49">
        <f t="shared" si="41"/>
        <v>0</v>
      </c>
      <c r="Y96" s="49">
        <f t="shared" si="41"/>
        <v>0</v>
      </c>
      <c r="Z96" s="49">
        <f t="shared" si="41"/>
        <v>0</v>
      </c>
      <c r="AA96" s="49">
        <f t="shared" si="41"/>
        <v>772800</v>
      </c>
      <c r="AB96" s="49">
        <f t="shared" si="41"/>
        <v>0</v>
      </c>
      <c r="AC96" s="49">
        <f t="shared" si="41"/>
        <v>772800</v>
      </c>
      <c r="AD96" s="49">
        <f t="shared" si="41"/>
        <v>0</v>
      </c>
      <c r="AE96" s="49">
        <f t="shared" si="41"/>
        <v>0</v>
      </c>
      <c r="AF96" s="49">
        <f t="shared" si="41"/>
        <v>50366304</v>
      </c>
      <c r="AG96" s="49">
        <f t="shared" si="41"/>
        <v>50366304</v>
      </c>
      <c r="AH96" s="49">
        <f t="shared" si="41"/>
        <v>51139104</v>
      </c>
      <c r="AI96" s="61">
        <f>IF(ISERROR(AH96/J96),0,AH96/J96)</f>
        <v>0.99946840014084304</v>
      </c>
      <c r="AJ96" s="61">
        <f>IF(ISERROR(AH96/$AH$125),0,AH96/$AH$125)</f>
        <v>1.3362444965326703E-2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24.95" customHeight="1">
      <c r="A97" s="118" t="s">
        <v>74</v>
      </c>
      <c r="B97" s="118"/>
      <c r="C97" s="118"/>
      <c r="D97" s="118"/>
      <c r="E97" s="118"/>
      <c r="F97" s="23"/>
      <c r="G97" s="24"/>
      <c r="H97" s="25"/>
      <c r="I97" s="25"/>
      <c r="J97" s="113">
        <v>118321376</v>
      </c>
      <c r="K97" s="43"/>
      <c r="L97" s="44"/>
      <c r="M97" s="45"/>
      <c r="N97" s="45"/>
      <c r="O97" s="45"/>
      <c r="P97" s="24"/>
      <c r="Q97" s="55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57"/>
      <c r="AJ97" s="58"/>
    </row>
    <row r="98" spans="1:106" ht="24.95" customHeight="1" outlineLevel="1">
      <c r="A98" s="26">
        <v>1</v>
      </c>
      <c r="B98" s="26"/>
      <c r="C98" s="27"/>
      <c r="D98" s="28"/>
      <c r="E98" s="27"/>
      <c r="F98" s="27"/>
      <c r="G98" s="27"/>
      <c r="H98" s="28"/>
      <c r="I98" s="28"/>
      <c r="J98" s="114"/>
      <c r="K98" s="9">
        <v>800000</v>
      </c>
      <c r="L98" s="42" t="s">
        <v>55</v>
      </c>
      <c r="M98" s="48"/>
      <c r="N98" s="48"/>
      <c r="O98" s="48"/>
      <c r="P98" s="27"/>
      <c r="Q98" s="27"/>
      <c r="R98" s="48"/>
      <c r="S98" s="48"/>
      <c r="T98" s="48"/>
      <c r="U98" s="43">
        <f>SUM(R98:T98)</f>
        <v>0</v>
      </c>
      <c r="V98" s="48"/>
      <c r="W98" s="48"/>
      <c r="X98" s="48"/>
      <c r="Y98" s="43">
        <f>SUM(V98:X98)</f>
        <v>0</v>
      </c>
      <c r="Z98" s="48"/>
      <c r="AA98" s="48"/>
      <c r="AB98" s="48">
        <v>800000</v>
      </c>
      <c r="AC98" s="43">
        <f>SUM(Z98:AB98)</f>
        <v>800000</v>
      </c>
      <c r="AD98" s="48"/>
      <c r="AE98" s="48"/>
      <c r="AF98" s="48"/>
      <c r="AG98" s="43">
        <f>SUM(AD98:AF98)</f>
        <v>0</v>
      </c>
      <c r="AH98" s="43">
        <f>SUM(U98,Y98,AC98,AG98)</f>
        <v>800000</v>
      </c>
      <c r="AI98" s="59">
        <f>IF(ISERROR(AH98/J97),0,AH98/J97)</f>
        <v>6.76124658996528E-3</v>
      </c>
      <c r="AJ98" s="59">
        <f>IF(ISERROR(AH98/$AH$125),"-",AH98/$AH$125)</f>
        <v>2.090368257578655E-4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24.95" customHeight="1" outlineLevel="1">
      <c r="A99" s="26">
        <v>2</v>
      </c>
      <c r="B99" s="26"/>
      <c r="C99" s="30" t="s">
        <v>1278</v>
      </c>
      <c r="D99" s="68">
        <v>46021</v>
      </c>
      <c r="E99" s="27" t="s">
        <v>550</v>
      </c>
      <c r="F99" s="27" t="s">
        <v>1223</v>
      </c>
      <c r="G99" s="33" t="s">
        <v>1224</v>
      </c>
      <c r="H99" s="28"/>
      <c r="I99" s="28"/>
      <c r="J99" s="115"/>
      <c r="K99" s="9">
        <v>117521376</v>
      </c>
      <c r="L99" s="27"/>
      <c r="M99" s="48"/>
      <c r="N99" s="48"/>
      <c r="O99" s="48"/>
      <c r="P99" s="27"/>
      <c r="Q99" s="27"/>
      <c r="R99" s="48"/>
      <c r="S99" s="48"/>
      <c r="T99" s="48"/>
      <c r="U99" s="43">
        <f>SUM(R99:T99)</f>
        <v>0</v>
      </c>
      <c r="V99" s="48"/>
      <c r="W99" s="48"/>
      <c r="X99" s="48"/>
      <c r="Y99" s="43">
        <f>SUM(V99:X99)</f>
        <v>0</v>
      </c>
      <c r="Z99" s="48"/>
      <c r="AA99" s="48"/>
      <c r="AB99" s="48"/>
      <c r="AC99" s="43">
        <f>SUM(Z99:AB99)</f>
        <v>0</v>
      </c>
      <c r="AD99" s="48"/>
      <c r="AE99" s="48"/>
      <c r="AF99" s="9">
        <v>117521376</v>
      </c>
      <c r="AG99" s="43">
        <f>SUM(AD99:AF99)</f>
        <v>117521376</v>
      </c>
      <c r="AH99" s="43">
        <f>SUM(U99,Y99,AC99,AG99)</f>
        <v>117521376</v>
      </c>
      <c r="AI99" s="59">
        <f>IF(ISERROR(AH99/J97),0,AH99/J97)</f>
        <v>0.99323875341003498</v>
      </c>
      <c r="AJ99" s="59">
        <f>IF(ISERROR(AH99/$AH$125),"-",AH99/$AH$125)</f>
        <v>3.0707869247170748E-2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s="19" customFormat="1" ht="24.95" customHeight="1">
      <c r="A100" s="117" t="s">
        <v>75</v>
      </c>
      <c r="B100" s="117"/>
      <c r="C100" s="117"/>
      <c r="D100" s="117"/>
      <c r="E100" s="117"/>
      <c r="F100" s="117"/>
      <c r="G100" s="117"/>
      <c r="H100" s="117"/>
      <c r="I100" s="117"/>
      <c r="J100" s="49">
        <f>+J97</f>
        <v>118321376</v>
      </c>
      <c r="K100" s="49">
        <f>SUM(K98:K99)</f>
        <v>118321376</v>
      </c>
      <c r="L100" s="29"/>
      <c r="M100" s="49">
        <f>SUM(M98:M99)</f>
        <v>0</v>
      </c>
      <c r="N100" s="49">
        <f>SUM(N98:N99)</f>
        <v>0</v>
      </c>
      <c r="O100" s="49">
        <f>SUM(O98:O99)</f>
        <v>0</v>
      </c>
      <c r="P100" s="50"/>
      <c r="Q100" s="56"/>
      <c r="R100" s="49">
        <f t="shared" ref="R100:AH100" si="42">SUM(R98:R99)</f>
        <v>0</v>
      </c>
      <c r="S100" s="49">
        <f t="shared" si="42"/>
        <v>0</v>
      </c>
      <c r="T100" s="49">
        <f t="shared" si="42"/>
        <v>0</v>
      </c>
      <c r="U100" s="49">
        <f t="shared" si="42"/>
        <v>0</v>
      </c>
      <c r="V100" s="49">
        <f t="shared" si="42"/>
        <v>0</v>
      </c>
      <c r="W100" s="49">
        <f t="shared" si="42"/>
        <v>0</v>
      </c>
      <c r="X100" s="49">
        <f t="shared" si="42"/>
        <v>0</v>
      </c>
      <c r="Y100" s="49">
        <f t="shared" si="42"/>
        <v>0</v>
      </c>
      <c r="Z100" s="49">
        <f t="shared" si="42"/>
        <v>0</v>
      </c>
      <c r="AA100" s="49">
        <f t="shared" si="42"/>
        <v>0</v>
      </c>
      <c r="AB100" s="49">
        <f t="shared" si="42"/>
        <v>800000</v>
      </c>
      <c r="AC100" s="49">
        <f t="shared" si="42"/>
        <v>800000</v>
      </c>
      <c r="AD100" s="49">
        <f t="shared" si="42"/>
        <v>0</v>
      </c>
      <c r="AE100" s="49">
        <f t="shared" si="42"/>
        <v>0</v>
      </c>
      <c r="AF100" s="49">
        <f t="shared" si="42"/>
        <v>117521376</v>
      </c>
      <c r="AG100" s="49">
        <f t="shared" si="42"/>
        <v>117521376</v>
      </c>
      <c r="AH100" s="49">
        <f t="shared" si="42"/>
        <v>118321376</v>
      </c>
      <c r="AI100" s="61">
        <f>IF(ISERROR(AH100/J100),0,AH100/J100)</f>
        <v>1</v>
      </c>
      <c r="AJ100" s="61">
        <f>IF(ISERROR(AH100/$AH$125),0,AH100/$AH$125)</f>
        <v>3.0916906072928612E-2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24.95" customHeight="1">
      <c r="A101" s="118" t="s">
        <v>76</v>
      </c>
      <c r="B101" s="118"/>
      <c r="C101" s="118"/>
      <c r="D101" s="118"/>
      <c r="E101" s="118"/>
      <c r="F101" s="23"/>
      <c r="G101" s="24"/>
      <c r="H101" s="25"/>
      <c r="I101" s="25"/>
      <c r="J101" s="113">
        <v>84293448</v>
      </c>
      <c r="K101" s="43"/>
      <c r="L101" s="44"/>
      <c r="M101" s="45"/>
      <c r="N101" s="45"/>
      <c r="O101" s="45"/>
      <c r="P101" s="24"/>
      <c r="Q101" s="55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57"/>
      <c r="AJ101" s="58"/>
    </row>
    <row r="102" spans="1:106" ht="24.95" customHeight="1" outlineLevel="1">
      <c r="A102" s="26">
        <v>1</v>
      </c>
      <c r="B102" s="26"/>
      <c r="C102" s="27"/>
      <c r="D102" s="28"/>
      <c r="E102" s="27"/>
      <c r="F102" s="27"/>
      <c r="G102" s="27"/>
      <c r="H102" s="28"/>
      <c r="I102" s="28"/>
      <c r="J102" s="114"/>
      <c r="K102" s="9">
        <v>800000</v>
      </c>
      <c r="L102" s="42" t="s">
        <v>55</v>
      </c>
      <c r="M102" s="48"/>
      <c r="N102" s="48"/>
      <c r="O102" s="48"/>
      <c r="P102" s="27"/>
      <c r="Q102" s="27"/>
      <c r="R102" s="48"/>
      <c r="S102" s="48"/>
      <c r="T102" s="48"/>
      <c r="U102" s="43">
        <f>SUM(R102:T102)</f>
        <v>0</v>
      </c>
      <c r="V102" s="48"/>
      <c r="W102" s="48"/>
      <c r="X102" s="48"/>
      <c r="Y102" s="43">
        <f>SUM(V102:X102)</f>
        <v>0</v>
      </c>
      <c r="Z102" s="48"/>
      <c r="AA102" s="48"/>
      <c r="AB102" s="48"/>
      <c r="AC102" s="43">
        <f>SUM(Z102:AB102)</f>
        <v>0</v>
      </c>
      <c r="AD102" s="48"/>
      <c r="AE102" s="48">
        <v>800000</v>
      </c>
      <c r="AF102" s="48"/>
      <c r="AG102" s="43">
        <f>SUM(AD102:AF102)</f>
        <v>800000</v>
      </c>
      <c r="AH102" s="43">
        <f>SUM(U102,Y102,AC102,AG102)</f>
        <v>800000</v>
      </c>
      <c r="AI102" s="59">
        <f>IF(ISERROR(AH102/$J$101),0,AH102/$J$101)</f>
        <v>9.4906545998687825E-3</v>
      </c>
      <c r="AJ102" s="59">
        <f>IF(ISERROR(AH102/$AH$125),"-",AH102/$AH$125)</f>
        <v>2.090368257578655E-4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24.95" customHeight="1" outlineLevel="1">
      <c r="A103" s="26">
        <v>2</v>
      </c>
      <c r="B103" s="26"/>
      <c r="C103" s="30" t="s">
        <v>1279</v>
      </c>
      <c r="D103" s="68">
        <v>46017</v>
      </c>
      <c r="E103" s="27" t="s">
        <v>571</v>
      </c>
      <c r="F103" s="27" t="s">
        <v>1223</v>
      </c>
      <c r="G103" s="33" t="s">
        <v>1224</v>
      </c>
      <c r="H103" s="28"/>
      <c r="I103" s="28"/>
      <c r="J103" s="114"/>
      <c r="K103" s="9">
        <v>41971920</v>
      </c>
      <c r="L103" s="42"/>
      <c r="M103" s="48"/>
      <c r="N103" s="48"/>
      <c r="O103" s="48"/>
      <c r="P103" s="27"/>
      <c r="Q103" s="27"/>
      <c r="R103" s="48"/>
      <c r="S103" s="48"/>
      <c r="T103" s="48"/>
      <c r="U103" s="43"/>
      <c r="V103" s="48"/>
      <c r="W103" s="48"/>
      <c r="X103" s="48"/>
      <c r="Y103" s="43">
        <f t="shared" ref="Y103:Y104" si="43">SUM(V103:X103)</f>
        <v>0</v>
      </c>
      <c r="Z103" s="48"/>
      <c r="AA103" s="48"/>
      <c r="AB103" s="48"/>
      <c r="AC103" s="43">
        <f t="shared" ref="AC103:AC104" si="44">SUM(Z103:AB103)</f>
        <v>0</v>
      </c>
      <c r="AD103" s="48"/>
      <c r="AE103" s="48"/>
      <c r="AF103" s="9">
        <v>41971920</v>
      </c>
      <c r="AG103" s="43">
        <f>SUM(AD103:AF103)</f>
        <v>41971920</v>
      </c>
      <c r="AH103" s="43">
        <f>SUM(U103,Y103,AC103,AG103)</f>
        <v>41971920</v>
      </c>
      <c r="AI103" s="59">
        <f>IF(ISERROR(AH103/$J$101),0,AH103/$J$101)</f>
        <v>0.49792624451665568</v>
      </c>
      <c r="AJ103" s="59">
        <f>IF(ISERROR(AH103/$AH$125),"-",AH103/$AH$125)</f>
        <v>1.0967096159703838E-2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24.95" customHeight="1" outlineLevel="1">
      <c r="A104" s="26">
        <v>3</v>
      </c>
      <c r="B104" s="26"/>
      <c r="C104" s="30" t="s">
        <v>1280</v>
      </c>
      <c r="D104" s="68">
        <v>45649</v>
      </c>
      <c r="E104" s="27" t="s">
        <v>1281</v>
      </c>
      <c r="F104" s="27" t="s">
        <v>1223</v>
      </c>
      <c r="G104" s="33" t="s">
        <v>1224</v>
      </c>
      <c r="H104" s="28"/>
      <c r="I104" s="28"/>
      <c r="J104" s="115"/>
      <c r="K104" s="9">
        <v>41521528</v>
      </c>
      <c r="L104" s="27"/>
      <c r="M104" s="48"/>
      <c r="N104" s="48"/>
      <c r="O104" s="48"/>
      <c r="P104" s="27"/>
      <c r="Q104" s="27"/>
      <c r="R104" s="48"/>
      <c r="S104" s="48"/>
      <c r="T104" s="48"/>
      <c r="U104" s="43">
        <f>SUM(R104:T104)</f>
        <v>0</v>
      </c>
      <c r="V104" s="48"/>
      <c r="W104" s="48"/>
      <c r="X104" s="48"/>
      <c r="Y104" s="43">
        <f t="shared" si="43"/>
        <v>0</v>
      </c>
      <c r="Z104" s="48"/>
      <c r="AA104" s="48"/>
      <c r="AB104" s="48"/>
      <c r="AC104" s="43">
        <f t="shared" si="44"/>
        <v>0</v>
      </c>
      <c r="AD104" s="48"/>
      <c r="AE104" s="48"/>
      <c r="AF104" s="9">
        <v>41521528</v>
      </c>
      <c r="AG104" s="43">
        <f t="shared" ref="AG104:AG119" si="45">SUM(AD104:AF104)</f>
        <v>41521528</v>
      </c>
      <c r="AH104" s="43">
        <f t="shared" ref="AH104:AH119" si="46">SUM(U104,Y104,AC104,AG104)</f>
        <v>41521528</v>
      </c>
      <c r="AI104" s="59">
        <f>IF(ISERROR(AH104/$J$101),0,AH104/$J$101)</f>
        <v>0.49258310088347557</v>
      </c>
      <c r="AJ104" s="59">
        <f t="shared" ref="AJ104:AJ119" si="47">IF(ISERROR(AH104/$AH$125),"-",AH104/$AH$125)</f>
        <v>1.0849410517170418E-2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s="19" customFormat="1" ht="24.95" customHeight="1">
      <c r="A105" s="117" t="s">
        <v>94</v>
      </c>
      <c r="B105" s="117"/>
      <c r="C105" s="117"/>
      <c r="D105" s="117"/>
      <c r="E105" s="117"/>
      <c r="F105" s="117"/>
      <c r="G105" s="117"/>
      <c r="H105" s="117"/>
      <c r="I105" s="117"/>
      <c r="J105" s="49">
        <f>+J101</f>
        <v>84293448</v>
      </c>
      <c r="K105" s="49">
        <f>SUM(K102:K104)</f>
        <v>84293448</v>
      </c>
      <c r="L105" s="29"/>
      <c r="M105" s="49">
        <f>SUM(M102:M104)</f>
        <v>0</v>
      </c>
      <c r="N105" s="49">
        <f>SUM(N102:N104)</f>
        <v>0</v>
      </c>
      <c r="O105" s="49">
        <f>SUM(O102:O104)</f>
        <v>0</v>
      </c>
      <c r="P105" s="50"/>
      <c r="Q105" s="56"/>
      <c r="R105" s="49">
        <f t="shared" ref="R105:AH105" si="48">SUM(R102:R104)</f>
        <v>0</v>
      </c>
      <c r="S105" s="49">
        <f t="shared" si="48"/>
        <v>0</v>
      </c>
      <c r="T105" s="49">
        <f t="shared" si="48"/>
        <v>0</v>
      </c>
      <c r="U105" s="49">
        <f t="shared" si="48"/>
        <v>0</v>
      </c>
      <c r="V105" s="49">
        <f t="shared" si="48"/>
        <v>0</v>
      </c>
      <c r="W105" s="49">
        <f t="shared" si="48"/>
        <v>0</v>
      </c>
      <c r="X105" s="49">
        <f>SUM(X102:X104)</f>
        <v>0</v>
      </c>
      <c r="Y105" s="49">
        <f t="shared" si="48"/>
        <v>0</v>
      </c>
      <c r="Z105" s="49">
        <f t="shared" si="48"/>
        <v>0</v>
      </c>
      <c r="AA105" s="49">
        <f t="shared" si="48"/>
        <v>0</v>
      </c>
      <c r="AB105" s="49">
        <f t="shared" si="48"/>
        <v>0</v>
      </c>
      <c r="AC105" s="49">
        <f t="shared" si="48"/>
        <v>0</v>
      </c>
      <c r="AD105" s="49">
        <f t="shared" si="48"/>
        <v>0</v>
      </c>
      <c r="AE105" s="49">
        <f t="shared" si="48"/>
        <v>800000</v>
      </c>
      <c r="AF105" s="49">
        <f t="shared" si="48"/>
        <v>83493448</v>
      </c>
      <c r="AG105" s="49">
        <f t="shared" si="48"/>
        <v>84293448</v>
      </c>
      <c r="AH105" s="49">
        <f t="shared" si="48"/>
        <v>84293448</v>
      </c>
      <c r="AI105" s="61">
        <f>IF(ISERROR(AH105/J105),0,AH105/J105)</f>
        <v>1</v>
      </c>
      <c r="AJ105" s="61">
        <f>IF(ISERROR(AH105/$AH$125),0,AH105/$AH$125)</f>
        <v>2.2025543502632122E-2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24.95" customHeight="1">
      <c r="A106" s="118" t="s">
        <v>78</v>
      </c>
      <c r="B106" s="118"/>
      <c r="C106" s="118"/>
      <c r="D106" s="118"/>
      <c r="E106" s="118"/>
      <c r="F106" s="23"/>
      <c r="G106" s="24"/>
      <c r="H106" s="25"/>
      <c r="I106" s="25"/>
      <c r="J106" s="113">
        <v>1176530000</v>
      </c>
      <c r="K106" s="43"/>
      <c r="L106" s="44"/>
      <c r="M106" s="45"/>
      <c r="N106" s="45"/>
      <c r="O106" s="45"/>
      <c r="P106" s="24"/>
      <c r="Q106" s="55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57"/>
      <c r="AJ106" s="58"/>
    </row>
    <row r="107" spans="1:106" ht="24.95" customHeight="1" outlineLevel="1">
      <c r="A107" s="26">
        <v>1</v>
      </c>
      <c r="B107" s="26"/>
      <c r="C107" s="37" t="s">
        <v>205</v>
      </c>
      <c r="D107" s="76">
        <v>45784</v>
      </c>
      <c r="E107" s="37" t="s">
        <v>1249</v>
      </c>
      <c r="F107" s="27" t="s">
        <v>1223</v>
      </c>
      <c r="G107" s="33" t="s">
        <v>1224</v>
      </c>
      <c r="H107" s="28"/>
      <c r="I107" s="28"/>
      <c r="J107" s="114"/>
      <c r="K107" s="51">
        <v>53478600</v>
      </c>
      <c r="L107" s="42"/>
      <c r="M107" s="48"/>
      <c r="N107" s="48"/>
      <c r="O107" s="48"/>
      <c r="P107" s="27"/>
      <c r="Q107" s="27"/>
      <c r="R107" s="48"/>
      <c r="S107" s="48"/>
      <c r="T107" s="48"/>
      <c r="U107" s="43">
        <f>SUM(R107:T107)</f>
        <v>0</v>
      </c>
      <c r="V107" s="48"/>
      <c r="W107" s="48">
        <v>26739300</v>
      </c>
      <c r="X107" s="48"/>
      <c r="Y107" s="43">
        <f>SUM(V107:X107)</f>
        <v>26739300</v>
      </c>
      <c r="Z107" s="48"/>
      <c r="AA107" s="48"/>
      <c r="AB107" s="48"/>
      <c r="AC107" s="43">
        <f>SUM(Z107:AB107)</f>
        <v>0</v>
      </c>
      <c r="AD107" s="48"/>
      <c r="AE107" s="48"/>
      <c r="AF107" s="48">
        <v>26739300</v>
      </c>
      <c r="AG107" s="43">
        <f t="shared" si="45"/>
        <v>26739300</v>
      </c>
      <c r="AH107" s="43">
        <f t="shared" si="46"/>
        <v>53478600</v>
      </c>
      <c r="AI107" s="59">
        <f t="shared" ref="AI107:AI119" si="49">IF(ISERROR(AH107/$J$106),0,AH107/$J$106)</f>
        <v>4.54545145470154E-2</v>
      </c>
      <c r="AJ107" s="59">
        <f t="shared" si="47"/>
        <v>1.3973745987468233E-2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24.95" customHeight="1" outlineLevel="1">
      <c r="A108" s="26">
        <v>2</v>
      </c>
      <c r="B108" s="26"/>
      <c r="C108" s="37" t="s">
        <v>1282</v>
      </c>
      <c r="D108" s="76">
        <v>45784</v>
      </c>
      <c r="E108" s="37" t="s">
        <v>1283</v>
      </c>
      <c r="F108" s="27" t="s">
        <v>1223</v>
      </c>
      <c r="G108" s="33" t="s">
        <v>1224</v>
      </c>
      <c r="H108" s="28"/>
      <c r="I108" s="28"/>
      <c r="J108" s="114"/>
      <c r="K108" s="51">
        <v>116626104</v>
      </c>
      <c r="L108" s="27"/>
      <c r="M108" s="48"/>
      <c r="N108" s="48"/>
      <c r="O108" s="48"/>
      <c r="P108" s="27"/>
      <c r="Q108" s="27"/>
      <c r="R108" s="48"/>
      <c r="S108" s="48"/>
      <c r="T108" s="48"/>
      <c r="U108" s="43">
        <f>SUM(R108:T108)</f>
        <v>0</v>
      </c>
      <c r="V108" s="48"/>
      <c r="W108" s="48">
        <v>58313052</v>
      </c>
      <c r="X108" s="48"/>
      <c r="Y108" s="43">
        <f>SUM(V108:X108)</f>
        <v>58313052</v>
      </c>
      <c r="Z108" s="48"/>
      <c r="AA108" s="48"/>
      <c r="AB108" s="48"/>
      <c r="AC108" s="43">
        <f>SUM(Z108:AB108)</f>
        <v>0</v>
      </c>
      <c r="AD108" s="48"/>
      <c r="AE108" s="48"/>
      <c r="AF108" s="48">
        <v>58313052</v>
      </c>
      <c r="AG108" s="43">
        <f t="shared" si="45"/>
        <v>58313052</v>
      </c>
      <c r="AH108" s="43">
        <f t="shared" si="46"/>
        <v>116626104</v>
      </c>
      <c r="AI108" s="59">
        <f>IF(ISERROR(AH108/$J$106),0,AH108/$J$106)</f>
        <v>9.91271824772849E-2</v>
      </c>
      <c r="AJ108" s="59">
        <f t="shared" si="47"/>
        <v>3.0473938225833375E-2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customFormat="1" ht="24.95" customHeight="1" outlineLevel="1">
      <c r="A109" s="26">
        <v>3</v>
      </c>
      <c r="B109" s="26"/>
      <c r="C109" s="37" t="s">
        <v>1284</v>
      </c>
      <c r="D109" s="68">
        <v>46020</v>
      </c>
      <c r="E109" s="37" t="s">
        <v>612</v>
      </c>
      <c r="F109" s="27" t="s">
        <v>1223</v>
      </c>
      <c r="G109" s="33" t="s">
        <v>1224</v>
      </c>
      <c r="H109" s="28"/>
      <c r="I109" s="28"/>
      <c r="J109" s="114"/>
      <c r="K109" s="51">
        <v>75549456</v>
      </c>
      <c r="L109" s="27"/>
      <c r="M109" s="48"/>
      <c r="N109" s="48"/>
      <c r="O109" s="48"/>
      <c r="P109" s="27"/>
      <c r="Q109" s="27"/>
      <c r="R109" s="48"/>
      <c r="S109" s="48"/>
      <c r="T109" s="48"/>
      <c r="U109" s="43">
        <f t="shared" ref="U109:U119" si="50">SUM(R109:T109)</f>
        <v>0</v>
      </c>
      <c r="V109" s="48"/>
      <c r="W109" s="48"/>
      <c r="X109" s="48"/>
      <c r="Y109" s="43">
        <f t="shared" ref="Y109:Y119" si="51">SUM(V109:X109)</f>
        <v>0</v>
      </c>
      <c r="Z109" s="48"/>
      <c r="AA109" s="48"/>
      <c r="AB109" s="48"/>
      <c r="AC109" s="43">
        <f t="shared" ref="AC109:AC118" si="52">SUM(Z109:AB109)</f>
        <v>0</v>
      </c>
      <c r="AD109" s="48"/>
      <c r="AE109" s="48"/>
      <c r="AF109" s="51">
        <v>75549456</v>
      </c>
      <c r="AG109" s="43">
        <f t="shared" si="45"/>
        <v>75549456</v>
      </c>
      <c r="AH109" s="43">
        <f t="shared" si="46"/>
        <v>75549456</v>
      </c>
      <c r="AI109" s="59">
        <f t="shared" si="49"/>
        <v>6.4213794803362395E-2</v>
      </c>
      <c r="AJ109" s="59">
        <f t="shared" si="47"/>
        <v>1.9740773087466908E-2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customFormat="1" ht="24.95" customHeight="1" outlineLevel="1">
      <c r="A110" s="26">
        <v>4</v>
      </c>
      <c r="B110" s="26"/>
      <c r="C110" s="37" t="s">
        <v>1285</v>
      </c>
      <c r="D110" s="68">
        <v>46020</v>
      </c>
      <c r="E110" s="37" t="s">
        <v>1286</v>
      </c>
      <c r="F110" s="27" t="s">
        <v>1223</v>
      </c>
      <c r="G110" s="33" t="s">
        <v>1224</v>
      </c>
      <c r="H110" s="28"/>
      <c r="I110" s="28"/>
      <c r="J110" s="114"/>
      <c r="K110" s="51">
        <v>41521528</v>
      </c>
      <c r="L110" s="27"/>
      <c r="M110" s="48"/>
      <c r="N110" s="48"/>
      <c r="O110" s="48"/>
      <c r="P110" s="27"/>
      <c r="Q110" s="27"/>
      <c r="R110" s="48"/>
      <c r="S110" s="48"/>
      <c r="T110" s="48"/>
      <c r="U110" s="43">
        <f t="shared" si="50"/>
        <v>0</v>
      </c>
      <c r="V110" s="48"/>
      <c r="W110" s="48"/>
      <c r="X110" s="48"/>
      <c r="Y110" s="43">
        <f t="shared" si="51"/>
        <v>0</v>
      </c>
      <c r="Z110" s="48"/>
      <c r="AA110" s="48"/>
      <c r="AB110" s="48"/>
      <c r="AC110" s="43">
        <f t="shared" si="52"/>
        <v>0</v>
      </c>
      <c r="AD110" s="48"/>
      <c r="AE110" s="48"/>
      <c r="AF110" s="51">
        <v>41521528</v>
      </c>
      <c r="AG110" s="43">
        <f t="shared" si="45"/>
        <v>41521528</v>
      </c>
      <c r="AH110" s="43">
        <f t="shared" si="46"/>
        <v>41521528</v>
      </c>
      <c r="AI110" s="59">
        <f t="shared" si="49"/>
        <v>3.5291516578412799E-2</v>
      </c>
      <c r="AJ110" s="59">
        <f t="shared" si="47"/>
        <v>1.0849410517170418E-2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customFormat="1" ht="24.95" customHeight="1" outlineLevel="1">
      <c r="A111" s="26">
        <v>5</v>
      </c>
      <c r="B111" s="26"/>
      <c r="C111" s="37" t="s">
        <v>1287</v>
      </c>
      <c r="D111" s="68">
        <v>46020</v>
      </c>
      <c r="E111" s="37" t="s">
        <v>1288</v>
      </c>
      <c r="F111" s="27" t="s">
        <v>1223</v>
      </c>
      <c r="G111" s="33" t="s">
        <v>1224</v>
      </c>
      <c r="H111" s="28"/>
      <c r="I111" s="28"/>
      <c r="J111" s="114"/>
      <c r="K111" s="51">
        <v>41521528</v>
      </c>
      <c r="L111" s="27"/>
      <c r="M111" s="48"/>
      <c r="N111" s="48"/>
      <c r="O111" s="48"/>
      <c r="P111" s="27"/>
      <c r="Q111" s="27"/>
      <c r="R111" s="48"/>
      <c r="S111" s="48"/>
      <c r="T111" s="48"/>
      <c r="U111" s="43">
        <f t="shared" si="50"/>
        <v>0</v>
      </c>
      <c r="V111" s="48"/>
      <c r="W111" s="48"/>
      <c r="X111" s="48"/>
      <c r="Y111" s="43">
        <f t="shared" si="51"/>
        <v>0</v>
      </c>
      <c r="Z111" s="48"/>
      <c r="AA111" s="48"/>
      <c r="AB111" s="48"/>
      <c r="AC111" s="43">
        <f t="shared" si="52"/>
        <v>0</v>
      </c>
      <c r="AD111" s="48"/>
      <c r="AE111" s="48"/>
      <c r="AF111" s="51">
        <v>41521528</v>
      </c>
      <c r="AG111" s="43">
        <f t="shared" si="45"/>
        <v>41521528</v>
      </c>
      <c r="AH111" s="43">
        <f t="shared" si="46"/>
        <v>41521528</v>
      </c>
      <c r="AI111" s="59">
        <f t="shared" si="49"/>
        <v>3.5291516578412799E-2</v>
      </c>
      <c r="AJ111" s="59">
        <f t="shared" si="47"/>
        <v>1.0849410517170418E-2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customFormat="1" ht="24.95" customHeight="1" outlineLevel="1">
      <c r="A112" s="26">
        <v>6</v>
      </c>
      <c r="B112" s="26"/>
      <c r="C112" s="37" t="s">
        <v>1289</v>
      </c>
      <c r="D112" s="68">
        <v>46020</v>
      </c>
      <c r="E112" s="37" t="s">
        <v>1290</v>
      </c>
      <c r="F112" s="27" t="s">
        <v>1223</v>
      </c>
      <c r="G112" s="33" t="s">
        <v>1224</v>
      </c>
      <c r="H112" s="28"/>
      <c r="I112" s="28"/>
      <c r="J112" s="114"/>
      <c r="K112" s="51">
        <v>41971920</v>
      </c>
      <c r="L112" s="27"/>
      <c r="M112" s="48"/>
      <c r="N112" s="48"/>
      <c r="O112" s="48"/>
      <c r="P112" s="27"/>
      <c r="Q112" s="27"/>
      <c r="R112" s="48"/>
      <c r="S112" s="48"/>
      <c r="T112" s="48"/>
      <c r="U112" s="43">
        <f t="shared" si="50"/>
        <v>0</v>
      </c>
      <c r="V112" s="48"/>
      <c r="W112" s="48"/>
      <c r="X112" s="48"/>
      <c r="Y112" s="43">
        <f t="shared" si="51"/>
        <v>0</v>
      </c>
      <c r="Z112" s="48"/>
      <c r="AA112" s="48"/>
      <c r="AB112" s="48"/>
      <c r="AC112" s="43">
        <f t="shared" si="52"/>
        <v>0</v>
      </c>
      <c r="AD112" s="48"/>
      <c r="AE112" s="48"/>
      <c r="AF112" s="51">
        <v>41971920</v>
      </c>
      <c r="AG112" s="43">
        <f t="shared" si="45"/>
        <v>41971920</v>
      </c>
      <c r="AH112" s="43">
        <f t="shared" si="46"/>
        <v>41971920</v>
      </c>
      <c r="AI112" s="59">
        <f t="shared" si="49"/>
        <v>3.5674330446312498E-2</v>
      </c>
      <c r="AJ112" s="59">
        <f t="shared" si="47"/>
        <v>1.0967096159703838E-2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customFormat="1" ht="24.95" customHeight="1" outlineLevel="1">
      <c r="A113" s="26">
        <v>7</v>
      </c>
      <c r="B113" s="26"/>
      <c r="C113" s="37" t="s">
        <v>1291</v>
      </c>
      <c r="D113" s="68">
        <v>46013</v>
      </c>
      <c r="E113" s="37" t="s">
        <v>1292</v>
      </c>
      <c r="F113" s="27" t="s">
        <v>1223</v>
      </c>
      <c r="G113" s="33" t="s">
        <v>1224</v>
      </c>
      <c r="H113" s="28"/>
      <c r="I113" s="28"/>
      <c r="J113" s="114"/>
      <c r="K113" s="51">
        <v>151098912</v>
      </c>
      <c r="L113" s="27"/>
      <c r="M113" s="48"/>
      <c r="N113" s="48"/>
      <c r="O113" s="48"/>
      <c r="P113" s="27"/>
      <c r="Q113" s="27"/>
      <c r="R113" s="48"/>
      <c r="S113" s="48"/>
      <c r="T113" s="48"/>
      <c r="U113" s="43">
        <f t="shared" si="50"/>
        <v>0</v>
      </c>
      <c r="V113" s="48"/>
      <c r="W113" s="48"/>
      <c r="X113" s="48"/>
      <c r="Y113" s="43">
        <f t="shared" si="51"/>
        <v>0</v>
      </c>
      <c r="Z113" s="48"/>
      <c r="AA113" s="48"/>
      <c r="AB113" s="48"/>
      <c r="AC113" s="43">
        <f t="shared" si="52"/>
        <v>0</v>
      </c>
      <c r="AD113" s="48"/>
      <c r="AE113" s="48"/>
      <c r="AF113" s="51">
        <v>151098912</v>
      </c>
      <c r="AG113" s="43">
        <f t="shared" si="45"/>
        <v>151098912</v>
      </c>
      <c r="AH113" s="43">
        <f t="shared" si="46"/>
        <v>151098912</v>
      </c>
      <c r="AI113" s="59">
        <f t="shared" si="49"/>
        <v>0.12842758960672501</v>
      </c>
      <c r="AJ113" s="59">
        <f t="shared" si="47"/>
        <v>3.9481546174933817E-2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customFormat="1" ht="24.95" customHeight="1" outlineLevel="1">
      <c r="A114" s="26">
        <v>8</v>
      </c>
      <c r="B114" s="26"/>
      <c r="C114" s="37" t="s">
        <v>1293</v>
      </c>
      <c r="D114" s="68">
        <v>46010</v>
      </c>
      <c r="E114" s="37" t="s">
        <v>1244</v>
      </c>
      <c r="F114" s="27" t="s">
        <v>1223</v>
      </c>
      <c r="G114" s="33" t="s">
        <v>1224</v>
      </c>
      <c r="H114" s="28"/>
      <c r="I114" s="28"/>
      <c r="J114" s="114"/>
      <c r="K114" s="51">
        <v>109126992</v>
      </c>
      <c r="L114" s="27"/>
      <c r="M114" s="48"/>
      <c r="N114" s="48"/>
      <c r="O114" s="48"/>
      <c r="P114" s="27"/>
      <c r="Q114" s="27"/>
      <c r="R114" s="48"/>
      <c r="S114" s="48"/>
      <c r="T114" s="48"/>
      <c r="U114" s="43">
        <f t="shared" si="50"/>
        <v>0</v>
      </c>
      <c r="V114" s="48"/>
      <c r="W114" s="48"/>
      <c r="X114" s="48"/>
      <c r="Y114" s="43">
        <f t="shared" si="51"/>
        <v>0</v>
      </c>
      <c r="Z114" s="48"/>
      <c r="AA114" s="48"/>
      <c r="AB114" s="48"/>
      <c r="AC114" s="43">
        <f t="shared" si="52"/>
        <v>0</v>
      </c>
      <c r="AD114" s="48"/>
      <c r="AE114" s="48"/>
      <c r="AF114" s="51">
        <v>109126992</v>
      </c>
      <c r="AG114" s="43">
        <f t="shared" si="45"/>
        <v>109126992</v>
      </c>
      <c r="AH114" s="43">
        <f t="shared" si="46"/>
        <v>109126992</v>
      </c>
      <c r="AI114" s="59">
        <f t="shared" si="49"/>
        <v>9.2753259160412396E-2</v>
      </c>
      <c r="AJ114" s="59">
        <f t="shared" si="47"/>
        <v>2.8514450015229977E-2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customFormat="1" ht="24.95" customHeight="1" outlineLevel="1">
      <c r="A115" s="26">
        <v>9</v>
      </c>
      <c r="B115" s="26"/>
      <c r="C115" s="37" t="s">
        <v>1294</v>
      </c>
      <c r="D115" s="68">
        <v>46010</v>
      </c>
      <c r="E115" s="37" t="s">
        <v>1286</v>
      </c>
      <c r="F115" s="27" t="s">
        <v>1223</v>
      </c>
      <c r="G115" s="33" t="s">
        <v>1224</v>
      </c>
      <c r="H115" s="28"/>
      <c r="I115" s="28"/>
      <c r="J115" s="114"/>
      <c r="K115" s="51">
        <v>151098912</v>
      </c>
      <c r="L115" s="27"/>
      <c r="M115" s="48"/>
      <c r="N115" s="48"/>
      <c r="O115" s="48"/>
      <c r="P115" s="27"/>
      <c r="Q115" s="27"/>
      <c r="R115" s="48"/>
      <c r="S115" s="48"/>
      <c r="T115" s="48"/>
      <c r="U115" s="43">
        <f t="shared" si="50"/>
        <v>0</v>
      </c>
      <c r="V115" s="48"/>
      <c r="W115" s="48"/>
      <c r="X115" s="48"/>
      <c r="Y115" s="43">
        <f t="shared" si="51"/>
        <v>0</v>
      </c>
      <c r="Z115" s="48"/>
      <c r="AA115" s="48"/>
      <c r="AB115" s="48"/>
      <c r="AC115" s="43">
        <f t="shared" si="52"/>
        <v>0</v>
      </c>
      <c r="AD115" s="48"/>
      <c r="AE115" s="48"/>
      <c r="AF115" s="51">
        <v>151098912</v>
      </c>
      <c r="AG115" s="43">
        <f t="shared" si="45"/>
        <v>151098912</v>
      </c>
      <c r="AH115" s="43">
        <f t="shared" si="46"/>
        <v>151098912</v>
      </c>
      <c r="AI115" s="59">
        <f t="shared" si="49"/>
        <v>0.12842758960672501</v>
      </c>
      <c r="AJ115" s="59">
        <f t="shared" si="47"/>
        <v>3.9481546174933817E-2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customFormat="1" ht="24.95" customHeight="1" outlineLevel="1">
      <c r="A116" s="26">
        <v>10</v>
      </c>
      <c r="B116" s="26"/>
      <c r="C116" s="37" t="s">
        <v>1295</v>
      </c>
      <c r="D116" s="68">
        <v>46010</v>
      </c>
      <c r="E116" s="37" t="s">
        <v>1296</v>
      </c>
      <c r="F116" s="27" t="s">
        <v>1223</v>
      </c>
      <c r="G116" s="33" t="s">
        <v>1224</v>
      </c>
      <c r="H116" s="28"/>
      <c r="I116" s="28"/>
      <c r="J116" s="114"/>
      <c r="K116" s="51">
        <v>92338224</v>
      </c>
      <c r="L116" s="27"/>
      <c r="M116" s="48"/>
      <c r="N116" s="48"/>
      <c r="O116" s="48"/>
      <c r="P116" s="27"/>
      <c r="Q116" s="27"/>
      <c r="R116" s="48"/>
      <c r="S116" s="48"/>
      <c r="T116" s="48"/>
      <c r="U116" s="43">
        <f t="shared" si="50"/>
        <v>0</v>
      </c>
      <c r="V116" s="48"/>
      <c r="W116" s="48"/>
      <c r="X116" s="48"/>
      <c r="Y116" s="43">
        <f t="shared" si="51"/>
        <v>0</v>
      </c>
      <c r="Z116" s="48"/>
      <c r="AA116" s="48"/>
      <c r="AB116" s="48"/>
      <c r="AC116" s="43">
        <f t="shared" si="52"/>
        <v>0</v>
      </c>
      <c r="AD116" s="48"/>
      <c r="AE116" s="48"/>
      <c r="AF116" s="51">
        <v>92338224</v>
      </c>
      <c r="AG116" s="43">
        <f t="shared" si="45"/>
        <v>92338224</v>
      </c>
      <c r="AH116" s="43">
        <f t="shared" si="46"/>
        <v>92338224</v>
      </c>
      <c r="AI116" s="59">
        <f t="shared" si="49"/>
        <v>7.8483526981887403E-2</v>
      </c>
      <c r="AJ116" s="59">
        <f t="shared" si="47"/>
        <v>2.4127611551348443E-2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customFormat="1" ht="24.95" customHeight="1" outlineLevel="1">
      <c r="A117" s="26">
        <v>11</v>
      </c>
      <c r="B117" s="26"/>
      <c r="C117" s="37" t="s">
        <v>1297</v>
      </c>
      <c r="D117" s="68">
        <v>46010</v>
      </c>
      <c r="E117" s="37" t="s">
        <v>1298</v>
      </c>
      <c r="F117" s="27" t="s">
        <v>1223</v>
      </c>
      <c r="G117" s="33" t="s">
        <v>1224</v>
      </c>
      <c r="H117" s="28"/>
      <c r="I117" s="28"/>
      <c r="J117" s="114"/>
      <c r="K117" s="51">
        <v>142704528</v>
      </c>
      <c r="L117" s="27"/>
      <c r="M117" s="48"/>
      <c r="N117" s="48"/>
      <c r="O117" s="48"/>
      <c r="P117" s="27"/>
      <c r="Q117" s="27"/>
      <c r="R117" s="48"/>
      <c r="S117" s="48"/>
      <c r="T117" s="48"/>
      <c r="U117" s="43">
        <f t="shared" si="50"/>
        <v>0</v>
      </c>
      <c r="V117" s="48"/>
      <c r="W117" s="48"/>
      <c r="X117" s="48"/>
      <c r="Y117" s="43">
        <f t="shared" si="51"/>
        <v>0</v>
      </c>
      <c r="Z117" s="48"/>
      <c r="AA117" s="48"/>
      <c r="AB117" s="48"/>
      <c r="AC117" s="43">
        <f t="shared" si="52"/>
        <v>0</v>
      </c>
      <c r="AD117" s="48"/>
      <c r="AE117" s="48"/>
      <c r="AF117" s="51">
        <v>142704528</v>
      </c>
      <c r="AG117" s="43">
        <f t="shared" si="45"/>
        <v>142704528</v>
      </c>
      <c r="AH117" s="43">
        <f t="shared" si="46"/>
        <v>142704528</v>
      </c>
      <c r="AI117" s="59">
        <f t="shared" si="49"/>
        <v>0.12129272351746199</v>
      </c>
      <c r="AJ117" s="59">
        <f t="shared" si="47"/>
        <v>3.728812694299305E-2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customFormat="1" ht="24.95" customHeight="1" outlineLevel="1">
      <c r="A118" s="26">
        <v>12</v>
      </c>
      <c r="B118" s="26"/>
      <c r="C118" s="37" t="s">
        <v>1299</v>
      </c>
      <c r="D118" s="68">
        <v>46010</v>
      </c>
      <c r="E118" s="37" t="s">
        <v>1300</v>
      </c>
      <c r="F118" s="27" t="s">
        <v>1223</v>
      </c>
      <c r="G118" s="33" t="s">
        <v>1224</v>
      </c>
      <c r="H118" s="28"/>
      <c r="I118" s="28"/>
      <c r="J118" s="114"/>
      <c r="K118" s="51">
        <v>75549456</v>
      </c>
      <c r="L118" s="27"/>
      <c r="M118" s="48"/>
      <c r="N118" s="48"/>
      <c r="O118" s="48"/>
      <c r="P118" s="27"/>
      <c r="Q118" s="27"/>
      <c r="R118" s="48"/>
      <c r="S118" s="48"/>
      <c r="T118" s="48"/>
      <c r="U118" s="43">
        <f t="shared" si="50"/>
        <v>0</v>
      </c>
      <c r="V118" s="48"/>
      <c r="W118" s="48"/>
      <c r="X118" s="48"/>
      <c r="Y118" s="43">
        <f t="shared" si="51"/>
        <v>0</v>
      </c>
      <c r="Z118" s="48"/>
      <c r="AA118" s="48"/>
      <c r="AB118" s="48"/>
      <c r="AC118" s="43">
        <f t="shared" si="52"/>
        <v>0</v>
      </c>
      <c r="AD118" s="48"/>
      <c r="AE118" s="48"/>
      <c r="AF118" s="51">
        <v>75549456</v>
      </c>
      <c r="AG118" s="43">
        <f t="shared" si="45"/>
        <v>75549456</v>
      </c>
      <c r="AH118" s="43">
        <f t="shared" si="46"/>
        <v>75549456</v>
      </c>
      <c r="AI118" s="59">
        <f t="shared" si="49"/>
        <v>6.4213794803362395E-2</v>
      </c>
      <c r="AJ118" s="59">
        <f t="shared" si="47"/>
        <v>1.9740773087466908E-2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customFormat="1" ht="24.95" customHeight="1" outlineLevel="1">
      <c r="A119" s="26">
        <v>13</v>
      </c>
      <c r="B119" s="26"/>
      <c r="C119" s="37" t="s">
        <v>1301</v>
      </c>
      <c r="D119" s="68">
        <v>46010</v>
      </c>
      <c r="E119" s="37" t="s">
        <v>1249</v>
      </c>
      <c r="F119" s="27" t="s">
        <v>1223</v>
      </c>
      <c r="G119" s="33" t="s">
        <v>1224</v>
      </c>
      <c r="H119" s="28"/>
      <c r="I119" s="28"/>
      <c r="J119" s="114"/>
      <c r="K119" s="51">
        <v>83943840</v>
      </c>
      <c r="L119" s="27"/>
      <c r="M119" s="48"/>
      <c r="N119" s="48"/>
      <c r="O119" s="48"/>
      <c r="P119" s="27"/>
      <c r="Q119" s="27"/>
      <c r="R119" s="48"/>
      <c r="S119" s="48"/>
      <c r="T119" s="48"/>
      <c r="U119" s="43">
        <f t="shared" si="50"/>
        <v>0</v>
      </c>
      <c r="V119" s="48"/>
      <c r="W119" s="48"/>
      <c r="X119" s="48"/>
      <c r="Y119" s="43">
        <f t="shared" si="51"/>
        <v>0</v>
      </c>
      <c r="Z119" s="48"/>
      <c r="AA119" s="48"/>
      <c r="AB119" s="48"/>
      <c r="AC119" s="43">
        <f>SUM(Z119:AB119)</f>
        <v>0</v>
      </c>
      <c r="AD119" s="48"/>
      <c r="AE119" s="48"/>
      <c r="AF119" s="51">
        <v>83943840</v>
      </c>
      <c r="AG119" s="43">
        <f t="shared" si="45"/>
        <v>83943840</v>
      </c>
      <c r="AH119" s="43">
        <f t="shared" si="46"/>
        <v>83943840</v>
      </c>
      <c r="AI119" s="59">
        <f t="shared" si="49"/>
        <v>7.1348660892624899E-2</v>
      </c>
      <c r="AJ119" s="59">
        <f t="shared" si="47"/>
        <v>2.1934192319407676E-2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s="19" customFormat="1" ht="24.95" customHeight="1">
      <c r="A120" s="117" t="s">
        <v>79</v>
      </c>
      <c r="B120" s="117"/>
      <c r="C120" s="117"/>
      <c r="D120" s="117"/>
      <c r="E120" s="117"/>
      <c r="F120" s="117"/>
      <c r="G120" s="117"/>
      <c r="H120" s="117"/>
      <c r="I120" s="117"/>
      <c r="J120" s="49">
        <f>+J106</f>
        <v>1176530000</v>
      </c>
      <c r="K120" s="49">
        <f>SUM(K107:K119)</f>
        <v>1176530000</v>
      </c>
      <c r="L120" s="29"/>
      <c r="M120" s="49">
        <f>SUM(M107:M108)</f>
        <v>0</v>
      </c>
      <c r="N120" s="49">
        <f>SUM(N107:N108)</f>
        <v>0</v>
      </c>
      <c r="O120" s="49">
        <f>SUM(O107:O108)</f>
        <v>0</v>
      </c>
      <c r="P120" s="50"/>
      <c r="Q120" s="56"/>
      <c r="R120" s="49">
        <f>SUM(R107:R119)</f>
        <v>0</v>
      </c>
      <c r="S120" s="49">
        <f t="shared" ref="S120:T120" si="53">SUM(S107:S119)</f>
        <v>0</v>
      </c>
      <c r="T120" s="49">
        <f t="shared" si="53"/>
        <v>0</v>
      </c>
      <c r="U120" s="49">
        <f>SUM(U107:U119)</f>
        <v>0</v>
      </c>
      <c r="V120" s="49">
        <f>SUM(V107:V119)</f>
        <v>0</v>
      </c>
      <c r="W120" s="49">
        <f t="shared" ref="W120:X120" si="54">SUM(W107:W119)</f>
        <v>85052352</v>
      </c>
      <c r="X120" s="49">
        <f t="shared" si="54"/>
        <v>0</v>
      </c>
      <c r="Y120" s="49">
        <f>SUM(Y107:Y119)</f>
        <v>85052352</v>
      </c>
      <c r="Z120" s="49">
        <f>SUM(Z107:Z119)</f>
        <v>0</v>
      </c>
      <c r="AA120" s="49">
        <f t="shared" ref="AA120:AB120" si="55">SUM(AA107:AA119)</f>
        <v>0</v>
      </c>
      <c r="AB120" s="49">
        <f t="shared" si="55"/>
        <v>0</v>
      </c>
      <c r="AC120" s="49">
        <f>SUM(AC107:AC119)</f>
        <v>0</v>
      </c>
      <c r="AD120" s="49">
        <f>SUM(AD107:AD119)</f>
        <v>0</v>
      </c>
      <c r="AE120" s="49">
        <f>SUM(AE107:AE119)</f>
        <v>0</v>
      </c>
      <c r="AF120" s="49">
        <f>SUM(AF107:AF119)</f>
        <v>1091477648</v>
      </c>
      <c r="AG120" s="49">
        <f>SUM(AG107:AG119)</f>
        <v>1091477648</v>
      </c>
      <c r="AH120" s="49">
        <f>SUM(AH107:AH119)</f>
        <v>1176530000</v>
      </c>
      <c r="AI120" s="61">
        <f>IF(ISERROR(AH120/J120),0,AH120/J120)</f>
        <v>1</v>
      </c>
      <c r="AJ120" s="61">
        <f>IF(ISERROR(AH120/$AH$125),0,AH120/$AH$125)</f>
        <v>0.30742262076112686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24.95" customHeight="1">
      <c r="A121" s="118" t="s">
        <v>80</v>
      </c>
      <c r="B121" s="118"/>
      <c r="C121" s="118"/>
      <c r="D121" s="118"/>
      <c r="E121" s="118"/>
      <c r="F121" s="23"/>
      <c r="G121" s="24"/>
      <c r="H121" s="25"/>
      <c r="I121" s="25"/>
      <c r="J121" s="110">
        <v>100029374</v>
      </c>
      <c r="K121" s="43"/>
      <c r="L121" s="44"/>
      <c r="M121" s="45"/>
      <c r="N121" s="45"/>
      <c r="O121" s="45"/>
      <c r="P121" s="24"/>
      <c r="Q121" s="55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57"/>
      <c r="AJ121" s="58"/>
    </row>
    <row r="122" spans="1:106" ht="24.95" customHeight="1" outlineLevel="1">
      <c r="A122" s="26">
        <v>1</v>
      </c>
      <c r="B122" s="26"/>
      <c r="C122" s="35"/>
      <c r="D122" s="36"/>
      <c r="E122" s="32"/>
      <c r="F122" s="32"/>
      <c r="G122" s="32"/>
      <c r="H122" s="38"/>
      <c r="I122" s="40"/>
      <c r="J122" s="110"/>
      <c r="K122" s="51">
        <v>52833122</v>
      </c>
      <c r="L122" s="42" t="s">
        <v>64</v>
      </c>
      <c r="M122" s="52"/>
      <c r="N122" s="65"/>
      <c r="O122" s="52"/>
      <c r="P122" s="66"/>
      <c r="Q122" s="66"/>
      <c r="R122" s="51">
        <v>3465646</v>
      </c>
      <c r="S122" s="51">
        <v>3465646</v>
      </c>
      <c r="T122" s="51">
        <v>3491297</v>
      </c>
      <c r="U122" s="43">
        <f>SUM(R122:T122)</f>
        <v>10422589</v>
      </c>
      <c r="V122" s="48">
        <v>3465646</v>
      </c>
      <c r="W122" s="48">
        <v>5184946</v>
      </c>
      <c r="X122" s="48">
        <v>5216792</v>
      </c>
      <c r="Y122" s="43">
        <f>SUM(V122:X122)</f>
        <v>13867384</v>
      </c>
      <c r="Z122" s="51">
        <v>5216792</v>
      </c>
      <c r="AA122" s="51">
        <v>5216792</v>
      </c>
      <c r="AB122" s="51">
        <v>5339896</v>
      </c>
      <c r="AC122" s="43">
        <f>SUM(Z122:AB122)</f>
        <v>15773480</v>
      </c>
      <c r="AD122" s="48">
        <v>5216792</v>
      </c>
      <c r="AE122" s="48">
        <v>3758225</v>
      </c>
      <c r="AF122" s="48">
        <v>3794652</v>
      </c>
      <c r="AG122" s="43">
        <f>SUM(AD122:AF122)</f>
        <v>12769669</v>
      </c>
      <c r="AH122" s="43">
        <f>SUM(U122,Y122,AC122,AG122)</f>
        <v>52833122</v>
      </c>
      <c r="AI122" s="59">
        <f>IF(ISERROR(AH122/J121),0,AH122/J121)</f>
        <v>0.52817607356015195</v>
      </c>
      <c r="AJ122" s="59">
        <f>IF(ISERROR(AH122/$AH$125),"-",AH122/$AH$125)</f>
        <v>1.3805085147197563E-2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24.95" customHeight="1" outlineLevel="1">
      <c r="A123" s="26">
        <v>2</v>
      </c>
      <c r="B123" s="26"/>
      <c r="C123" s="35"/>
      <c r="D123" s="36"/>
      <c r="E123" s="32"/>
      <c r="F123" s="32"/>
      <c r="G123" s="32"/>
      <c r="H123" s="38"/>
      <c r="I123" s="40"/>
      <c r="J123" s="110"/>
      <c r="K123" s="51">
        <v>32131417</v>
      </c>
      <c r="L123" s="42" t="s">
        <v>55</v>
      </c>
      <c r="M123" s="52"/>
      <c r="N123" s="65"/>
      <c r="O123" s="52"/>
      <c r="P123" s="66"/>
      <c r="Q123" s="66"/>
      <c r="R123" s="51"/>
      <c r="S123" s="51">
        <v>445017</v>
      </c>
      <c r="T123" s="51"/>
      <c r="U123" s="43">
        <f>SUM(R123:T123)</f>
        <v>445017</v>
      </c>
      <c r="V123" s="48"/>
      <c r="W123" s="48"/>
      <c r="X123" s="48"/>
      <c r="Y123" s="43"/>
      <c r="Z123" s="51">
        <v>10980</v>
      </c>
      <c r="AA123" s="51">
        <v>487893</v>
      </c>
      <c r="AB123" s="51"/>
      <c r="AC123" s="43">
        <f>SUM(Z123:AB123)</f>
        <v>498873</v>
      </c>
      <c r="AD123" s="48"/>
      <c r="AE123" s="48"/>
      <c r="AF123" s="48">
        <v>25643524</v>
      </c>
      <c r="AG123" s="43">
        <f>SUM(AD123:AF123)</f>
        <v>25643524</v>
      </c>
      <c r="AH123" s="43">
        <f>SUM(U123,Y123,AC123,AG123)</f>
        <v>26587414</v>
      </c>
      <c r="AI123" s="59">
        <f>IF(ISERROR(AH123/J121),0,AH123/J121)</f>
        <v>0.26579606506384801</v>
      </c>
      <c r="AJ123" s="59">
        <f>IF(ISERROR(AH123/$AH$125),"-",AH123/$AH$125)</f>
        <v>6.9471857845877921E-3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s="19" customFormat="1" ht="24.95" customHeight="1">
      <c r="A124" s="117" t="s">
        <v>85</v>
      </c>
      <c r="B124" s="117"/>
      <c r="C124" s="117"/>
      <c r="D124" s="117"/>
      <c r="E124" s="117"/>
      <c r="F124" s="117"/>
      <c r="G124" s="117"/>
      <c r="H124" s="117"/>
      <c r="I124" s="117"/>
      <c r="J124" s="49">
        <f>J121</f>
        <v>100029374</v>
      </c>
      <c r="K124" s="49">
        <f>SUM(K122:K123)</f>
        <v>84964539</v>
      </c>
      <c r="L124" s="29"/>
      <c r="M124" s="49">
        <f>SUM(M122:M122)</f>
        <v>0</v>
      </c>
      <c r="N124" s="49">
        <f>SUM(N122:N122)</f>
        <v>0</v>
      </c>
      <c r="O124" s="49">
        <f>SUM(O122:O122)</f>
        <v>0</v>
      </c>
      <c r="P124" s="50"/>
      <c r="Q124" s="56"/>
      <c r="R124" s="49">
        <f>SUM(R122:R123)</f>
        <v>3465646</v>
      </c>
      <c r="S124" s="49">
        <f>SUM(S122:S123)</f>
        <v>3910663</v>
      </c>
      <c r="T124" s="49">
        <f>SUM(T122:T123)</f>
        <v>3491297</v>
      </c>
      <c r="U124" s="49">
        <f>SUM(U122:U123)</f>
        <v>10867606</v>
      </c>
      <c r="V124" s="49">
        <f>SUM(V122:V122)</f>
        <v>3465646</v>
      </c>
      <c r="W124" s="49">
        <f>SUM(W122:W123)</f>
        <v>5184946</v>
      </c>
      <c r="X124" s="49">
        <f>SUM(X122:X123)</f>
        <v>5216792</v>
      </c>
      <c r="Y124" s="49">
        <f>SUM(Y122:Y123)</f>
        <v>13867384</v>
      </c>
      <c r="Z124" s="49">
        <f>SUM(Z122:Z123)</f>
        <v>5227772</v>
      </c>
      <c r="AA124" s="49">
        <f>SUM(AA122:AA123)</f>
        <v>5704685</v>
      </c>
      <c r="AB124" s="49">
        <f>SUM(AB122:AB123)</f>
        <v>5339896</v>
      </c>
      <c r="AC124" s="49">
        <f>SUM(AC122:AC123)</f>
        <v>16272353</v>
      </c>
      <c r="AD124" s="49">
        <f>SUM(AD122:AD123)</f>
        <v>5216792</v>
      </c>
      <c r="AE124" s="49">
        <f>SUM(AE122:AE123)</f>
        <v>3758225</v>
      </c>
      <c r="AF124" s="49">
        <f>SUM(AF122:AF123)</f>
        <v>29438176</v>
      </c>
      <c r="AG124" s="49">
        <f>SUM(AG122:AG123)</f>
        <v>38413193</v>
      </c>
      <c r="AH124" s="49">
        <f>SUM(AH122:AH123)</f>
        <v>79420536</v>
      </c>
      <c r="AI124" s="61">
        <f>IF(ISERROR(AH124/J124),0,AH124/J124)</f>
        <v>0.79397213862400096</v>
      </c>
      <c r="AJ124" s="61">
        <f>IF(ISERROR(AH124/$AH$125),0,AH124/$AH$125)</f>
        <v>2.0752270931785357E-2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s="20" customFormat="1" ht="44.25" customHeight="1">
      <c r="A125" s="119" t="str">
        <f>"TOTAL ASIG."&amp;" "&amp;$A$5</f>
        <v>TOTAL ASIG. 24-03-343 "Programa de Apoyo a Personas en Situación de Calle"</v>
      </c>
      <c r="B125" s="119"/>
      <c r="C125" s="119"/>
      <c r="D125" s="119"/>
      <c r="E125" s="119"/>
      <c r="F125" s="119"/>
      <c r="G125" s="119"/>
      <c r="H125" s="119"/>
      <c r="I125" s="119"/>
      <c r="J125" s="13">
        <f t="shared" ref="J125:AH125" si="56">SUM(J12,J20,J28,J35,J51,J56,J62,J72,J78,J84,J88,J92,J96,J100,J105,J120,J124)</f>
        <v>3848235000</v>
      </c>
      <c r="K125" s="13">
        <f t="shared" si="56"/>
        <v>3832620870</v>
      </c>
      <c r="L125" s="13">
        <f t="shared" si="56"/>
        <v>0</v>
      </c>
      <c r="M125" s="13">
        <f t="shared" si="56"/>
        <v>0</v>
      </c>
      <c r="N125" s="13">
        <f t="shared" si="56"/>
        <v>0</v>
      </c>
      <c r="O125" s="13">
        <f t="shared" si="56"/>
        <v>0</v>
      </c>
      <c r="P125" s="13">
        <f t="shared" si="56"/>
        <v>0</v>
      </c>
      <c r="Q125" s="13">
        <f t="shared" si="56"/>
        <v>0</v>
      </c>
      <c r="R125" s="13">
        <f t="shared" si="56"/>
        <v>3465646</v>
      </c>
      <c r="S125" s="13">
        <f t="shared" si="56"/>
        <v>3936314</v>
      </c>
      <c r="T125" s="13">
        <f t="shared" si="56"/>
        <v>3491297</v>
      </c>
      <c r="U125" s="13">
        <f t="shared" si="56"/>
        <v>10893257</v>
      </c>
      <c r="V125" s="13">
        <f t="shared" si="56"/>
        <v>3491297</v>
      </c>
      <c r="W125" s="13">
        <f t="shared" si="56"/>
        <v>90262949</v>
      </c>
      <c r="X125" s="13">
        <f t="shared" si="56"/>
        <v>5242443</v>
      </c>
      <c r="Y125" s="13">
        <f t="shared" si="56"/>
        <v>98996689</v>
      </c>
      <c r="Z125" s="13">
        <f t="shared" si="56"/>
        <v>83034458</v>
      </c>
      <c r="AA125" s="13">
        <f t="shared" si="56"/>
        <v>8765781</v>
      </c>
      <c r="AB125" s="13">
        <f t="shared" si="56"/>
        <v>10802716</v>
      </c>
      <c r="AC125" s="13">
        <f t="shared" si="56"/>
        <v>102602955</v>
      </c>
      <c r="AD125" s="13">
        <f t="shared" si="56"/>
        <v>6016792</v>
      </c>
      <c r="AE125" s="13">
        <f t="shared" si="56"/>
        <v>4558225</v>
      </c>
      <c r="AF125" s="13">
        <f t="shared" si="56"/>
        <v>3604008948</v>
      </c>
      <c r="AG125" s="13">
        <f t="shared" si="56"/>
        <v>3614583965</v>
      </c>
      <c r="AH125" s="13">
        <f t="shared" si="56"/>
        <v>3827076866</v>
      </c>
      <c r="AI125" s="67">
        <f>IF(ISERROR(AH125/J125),0,AH125/J125)</f>
        <v>0.99450186020344389</v>
      </c>
      <c r="AJ125" s="67">
        <f>IF(ISERROR(AH125/$AH$125),0,AH125/$AH$125)</f>
        <v>1</v>
      </c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</row>
    <row r="126" spans="1:106">
      <c r="J126" s="14"/>
      <c r="R126" s="14"/>
      <c r="S126" s="14"/>
      <c r="T126" s="14"/>
      <c r="V126" s="14"/>
      <c r="W126" s="14"/>
      <c r="X126" s="14"/>
      <c r="Z126" s="14"/>
      <c r="AA126" s="14"/>
      <c r="AB126" s="14"/>
      <c r="AD126" s="14"/>
      <c r="AE126" s="14"/>
      <c r="AF126" s="14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>
      <c r="J127" s="14"/>
      <c r="K127" s="3"/>
      <c r="R127" s="14"/>
      <c r="S127" s="14"/>
      <c r="T127" s="14"/>
      <c r="V127" s="14"/>
      <c r="W127" s="14"/>
      <c r="X127" s="14"/>
      <c r="Z127" s="14"/>
      <c r="AA127" s="14"/>
      <c r="AB127" s="14"/>
      <c r="AD127" s="14"/>
      <c r="AE127" s="14"/>
      <c r="AF127" s="14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>
      <c r="J128" s="14"/>
      <c r="R128" s="14"/>
      <c r="S128" s="14"/>
      <c r="T128" s="14"/>
      <c r="V128" s="14"/>
      <c r="W128" s="14"/>
      <c r="X128" s="14"/>
      <c r="Z128" s="14"/>
      <c r="AA128" s="14"/>
      <c r="AB128" s="14"/>
      <c r="AD128" s="14"/>
      <c r="AE128" s="14"/>
      <c r="AF128" s="14"/>
    </row>
    <row r="129" spans="1:106">
      <c r="R129" s="14"/>
      <c r="S129" s="14"/>
      <c r="T129" s="14"/>
      <c r="V129" s="14"/>
      <c r="W129" s="14"/>
      <c r="X129" s="14"/>
      <c r="Z129" s="14"/>
      <c r="AA129" s="14"/>
      <c r="AB129" s="14"/>
      <c r="AD129" s="14"/>
      <c r="AE129" s="14"/>
      <c r="AF129" s="14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>
      <c r="R130" s="14"/>
      <c r="S130" s="14"/>
      <c r="T130" s="14"/>
      <c r="V130" s="14"/>
      <c r="W130" s="14"/>
      <c r="X130" s="14"/>
      <c r="Z130" s="14"/>
      <c r="AA130" s="14"/>
      <c r="AB130" s="14"/>
      <c r="AD130" s="14"/>
      <c r="AE130" s="14"/>
      <c r="AF130" s="14"/>
    </row>
    <row r="131" spans="1:106">
      <c r="R131" s="14"/>
      <c r="S131" s="14"/>
      <c r="T131" s="14"/>
      <c r="V131" s="14"/>
      <c r="W131" s="14"/>
      <c r="X131" s="14"/>
      <c r="Z131" s="14"/>
      <c r="AA131" s="14"/>
      <c r="AB131" s="14"/>
      <c r="AD131" s="14"/>
      <c r="AE131" s="14"/>
      <c r="AF131" s="14"/>
    </row>
    <row r="132" spans="1:106">
      <c r="J132" s="14"/>
      <c r="R132" s="14"/>
      <c r="S132" s="14"/>
      <c r="T132" s="14"/>
      <c r="V132" s="14"/>
      <c r="W132" s="14"/>
      <c r="X132" s="14"/>
      <c r="Z132" s="14"/>
      <c r="AA132" s="14"/>
      <c r="AB132" s="14"/>
      <c r="AD132" s="14"/>
      <c r="AE132" s="14"/>
      <c r="AF132" s="14"/>
    </row>
    <row r="133" spans="1:106">
      <c r="J133" s="14"/>
      <c r="K133" s="3"/>
      <c r="R133" s="14"/>
      <c r="S133" s="14"/>
      <c r="T133" s="14"/>
      <c r="V133" s="14"/>
      <c r="W133" s="14"/>
      <c r="X133" s="14"/>
      <c r="Z133" s="14"/>
      <c r="AA133" s="14"/>
      <c r="AB133" s="14"/>
      <c r="AD133" s="14"/>
      <c r="AE133" s="14"/>
      <c r="AF133" s="14"/>
    </row>
    <row r="134" spans="1:106" s="3" customFormat="1">
      <c r="A134" s="5"/>
      <c r="B134" s="2"/>
      <c r="C134" s="2"/>
      <c r="D134" s="2"/>
      <c r="E134" s="5"/>
      <c r="F134" s="5"/>
      <c r="G134" s="2"/>
      <c r="H134" s="2"/>
      <c r="I134" s="2"/>
      <c r="J134" s="14"/>
      <c r="K134" s="14"/>
      <c r="L134" s="5"/>
      <c r="M134" s="2"/>
      <c r="N134" s="2"/>
      <c r="O134" s="2"/>
      <c r="P134" s="2"/>
      <c r="Q134" s="21"/>
      <c r="R134" s="14"/>
      <c r="S134" s="14"/>
      <c r="T134" s="14"/>
      <c r="V134" s="14"/>
      <c r="W134" s="14"/>
      <c r="X134" s="14"/>
      <c r="Z134" s="14"/>
      <c r="AA134" s="14"/>
      <c r="AB134" s="14"/>
      <c r="AD134" s="14"/>
      <c r="AE134" s="14"/>
      <c r="AF134" s="14"/>
      <c r="AI134" s="22"/>
      <c r="AJ134" s="22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</row>
    <row r="135" spans="1:106" s="3" customFormat="1">
      <c r="A135" s="5"/>
      <c r="B135" s="2"/>
      <c r="C135" s="2"/>
      <c r="D135" s="2"/>
      <c r="E135" s="5"/>
      <c r="F135" s="5"/>
      <c r="G135" s="2"/>
      <c r="H135" s="2"/>
      <c r="I135" s="2"/>
      <c r="J135" s="14"/>
      <c r="K135" s="14"/>
      <c r="L135" s="5"/>
      <c r="M135" s="2"/>
      <c r="N135" s="2"/>
      <c r="O135" s="2"/>
      <c r="P135" s="2"/>
      <c r="Q135" s="21"/>
      <c r="R135" s="14"/>
      <c r="S135" s="14"/>
      <c r="T135" s="14"/>
      <c r="V135" s="14"/>
      <c r="W135" s="14"/>
      <c r="X135" s="14"/>
      <c r="Z135" s="14"/>
      <c r="AA135" s="14"/>
      <c r="AB135" s="14"/>
      <c r="AD135" s="14"/>
      <c r="AE135" s="14"/>
      <c r="AF135" s="14"/>
      <c r="AI135" s="22"/>
      <c r="AJ135" s="22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</row>
    <row r="136" spans="1:106" s="3" customFormat="1">
      <c r="A136" s="5"/>
      <c r="B136" s="2"/>
      <c r="C136" s="2"/>
      <c r="D136" s="2"/>
      <c r="E136" s="5"/>
      <c r="F136" s="5"/>
      <c r="G136" s="2"/>
      <c r="H136" s="2"/>
      <c r="I136" s="2"/>
      <c r="J136" s="14"/>
      <c r="K136" s="14"/>
      <c r="L136" s="5"/>
      <c r="M136" s="2"/>
      <c r="N136" s="2"/>
      <c r="O136" s="2"/>
      <c r="P136" s="2"/>
      <c r="Q136" s="21"/>
      <c r="R136" s="14"/>
      <c r="S136" s="14"/>
      <c r="T136" s="14"/>
      <c r="V136" s="14"/>
      <c r="W136" s="14"/>
      <c r="X136" s="14"/>
      <c r="Z136" s="14"/>
      <c r="AA136" s="14"/>
      <c r="AB136" s="14"/>
      <c r="AD136" s="14"/>
      <c r="AE136" s="14"/>
      <c r="AF136" s="14"/>
      <c r="AI136" s="22"/>
      <c r="AJ136" s="22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</row>
    <row r="137" spans="1:106" s="3" customFormat="1">
      <c r="A137" s="5"/>
      <c r="B137" s="2"/>
      <c r="C137" s="2"/>
      <c r="D137" s="2"/>
      <c r="E137" s="5"/>
      <c r="F137" s="5"/>
      <c r="G137" s="2"/>
      <c r="H137" s="2"/>
      <c r="I137" s="2"/>
      <c r="J137" s="14"/>
      <c r="K137" s="14"/>
      <c r="L137" s="5"/>
      <c r="M137" s="2"/>
      <c r="N137" s="2"/>
      <c r="O137" s="2"/>
      <c r="P137" s="2"/>
      <c r="Q137" s="21"/>
      <c r="R137" s="14"/>
      <c r="S137" s="14"/>
      <c r="T137" s="14"/>
      <c r="V137" s="14"/>
      <c r="W137" s="14"/>
      <c r="X137" s="14"/>
      <c r="Z137" s="14"/>
      <c r="AA137" s="14"/>
      <c r="AB137" s="14"/>
      <c r="AD137" s="14"/>
      <c r="AE137" s="14"/>
      <c r="AF137" s="14"/>
      <c r="AI137" s="22"/>
      <c r="AJ137" s="22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</row>
    <row r="138" spans="1:106" s="3" customFormat="1">
      <c r="A138" s="5"/>
      <c r="B138" s="2"/>
      <c r="C138" s="2"/>
      <c r="D138" s="2"/>
      <c r="E138" s="5"/>
      <c r="F138" s="5"/>
      <c r="G138" s="2"/>
      <c r="H138" s="2"/>
      <c r="I138" s="2"/>
      <c r="J138" s="14"/>
      <c r="K138" s="14"/>
      <c r="L138" s="5"/>
      <c r="M138" s="2"/>
      <c r="N138" s="2"/>
      <c r="O138" s="2"/>
      <c r="P138" s="2"/>
      <c r="Q138" s="21"/>
      <c r="R138" s="14"/>
      <c r="S138" s="14"/>
      <c r="T138" s="14"/>
      <c r="V138" s="14"/>
      <c r="W138" s="14"/>
      <c r="X138" s="14"/>
      <c r="Z138" s="14"/>
      <c r="AA138" s="14"/>
      <c r="AB138" s="14"/>
      <c r="AD138" s="14"/>
      <c r="AE138" s="14"/>
      <c r="AF138" s="14"/>
      <c r="AI138" s="22"/>
      <c r="AJ138" s="22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</row>
    <row r="139" spans="1:106" s="3" customFormat="1">
      <c r="A139" s="5"/>
      <c r="B139" s="2"/>
      <c r="C139" s="2"/>
      <c r="D139" s="2"/>
      <c r="E139" s="5"/>
      <c r="F139" s="5"/>
      <c r="G139" s="2"/>
      <c r="H139" s="2"/>
      <c r="I139" s="2"/>
      <c r="J139" s="14"/>
      <c r="K139" s="14"/>
      <c r="L139" s="5"/>
      <c r="M139" s="2"/>
      <c r="N139" s="2"/>
      <c r="O139" s="2"/>
      <c r="P139" s="2"/>
      <c r="Q139" s="21"/>
      <c r="R139" s="14"/>
      <c r="S139" s="14"/>
      <c r="T139" s="14"/>
      <c r="V139" s="14"/>
      <c r="W139" s="14"/>
      <c r="X139" s="14"/>
      <c r="Z139" s="14"/>
      <c r="AA139" s="14"/>
      <c r="AB139" s="14"/>
      <c r="AD139" s="14"/>
      <c r="AE139" s="14"/>
      <c r="AF139" s="14"/>
      <c r="AI139" s="22"/>
      <c r="AJ139" s="22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</row>
    <row r="140" spans="1:106" s="3" customFormat="1">
      <c r="A140" s="5"/>
      <c r="B140" s="2"/>
      <c r="C140" s="2"/>
      <c r="D140" s="2"/>
      <c r="E140" s="5"/>
      <c r="F140" s="5"/>
      <c r="G140" s="2"/>
      <c r="H140" s="2"/>
      <c r="I140" s="2"/>
      <c r="J140" s="14"/>
      <c r="K140" s="14"/>
      <c r="L140" s="5"/>
      <c r="M140" s="2"/>
      <c r="N140" s="2"/>
      <c r="O140" s="2"/>
      <c r="P140" s="2"/>
      <c r="Q140" s="21"/>
      <c r="R140" s="14"/>
      <c r="S140" s="14"/>
      <c r="T140" s="14"/>
      <c r="V140" s="14"/>
      <c r="W140" s="14"/>
      <c r="X140" s="14"/>
      <c r="Z140" s="14"/>
      <c r="AA140" s="14"/>
      <c r="AB140" s="14"/>
      <c r="AD140" s="14"/>
      <c r="AE140" s="14"/>
      <c r="AF140" s="14"/>
      <c r="AI140" s="22"/>
      <c r="AJ140" s="22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</row>
    <row r="141" spans="1:106" s="3" customFormat="1">
      <c r="A141" s="5"/>
      <c r="B141" s="2"/>
      <c r="C141" s="2"/>
      <c r="D141" s="2"/>
      <c r="E141" s="5"/>
      <c r="F141" s="5"/>
      <c r="G141" s="2"/>
      <c r="H141" s="2"/>
      <c r="I141" s="2"/>
      <c r="J141" s="14"/>
      <c r="K141" s="14"/>
      <c r="L141" s="5"/>
      <c r="M141" s="2"/>
      <c r="N141" s="2"/>
      <c r="O141" s="2"/>
      <c r="P141" s="2"/>
      <c r="Q141" s="21"/>
      <c r="R141" s="14"/>
      <c r="S141" s="14"/>
      <c r="T141" s="14"/>
      <c r="V141" s="14"/>
      <c r="W141" s="14"/>
      <c r="X141" s="14"/>
      <c r="Z141" s="14"/>
      <c r="AA141" s="14"/>
      <c r="AB141" s="14"/>
      <c r="AD141" s="14"/>
      <c r="AE141" s="14"/>
      <c r="AF141" s="14"/>
      <c r="AI141" s="22"/>
      <c r="AJ141" s="22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</row>
    <row r="142" spans="1:106" s="3" customFormat="1">
      <c r="A142" s="5"/>
      <c r="B142" s="2"/>
      <c r="C142" s="2"/>
      <c r="D142" s="2"/>
      <c r="E142" s="5"/>
      <c r="F142" s="5"/>
      <c r="G142" s="2"/>
      <c r="H142" s="2"/>
      <c r="I142" s="2"/>
      <c r="J142" s="14"/>
      <c r="K142" s="14"/>
      <c r="L142" s="5"/>
      <c r="M142" s="2"/>
      <c r="N142" s="2"/>
      <c r="O142" s="2"/>
      <c r="P142" s="2"/>
      <c r="Q142" s="21"/>
      <c r="R142" s="14"/>
      <c r="S142" s="14"/>
      <c r="T142" s="14"/>
      <c r="V142" s="14"/>
      <c r="W142" s="14"/>
      <c r="X142" s="14"/>
      <c r="Z142" s="14"/>
      <c r="AA142" s="14"/>
      <c r="AB142" s="14"/>
      <c r="AD142" s="14"/>
      <c r="AE142" s="14"/>
      <c r="AF142" s="14"/>
      <c r="AI142" s="22"/>
      <c r="AJ142" s="22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</row>
    <row r="144" spans="1:106" s="3" customFormat="1">
      <c r="A144" s="2"/>
      <c r="B144" s="2"/>
      <c r="C144" s="2"/>
      <c r="D144" s="2"/>
      <c r="E144" s="63"/>
      <c r="F144" s="5"/>
      <c r="G144" s="2"/>
      <c r="H144" s="2"/>
      <c r="I144" s="2"/>
      <c r="K144" s="14"/>
      <c r="L144" s="5"/>
      <c r="M144" s="2"/>
      <c r="N144" s="2"/>
      <c r="O144" s="2"/>
      <c r="P144" s="2"/>
      <c r="Q144" s="21"/>
      <c r="AI144" s="22"/>
      <c r="AJ144" s="22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</row>
  </sheetData>
  <mergeCells count="80">
    <mergeCell ref="A1:AJ1"/>
    <mergeCell ref="A2:AJ2"/>
    <mergeCell ref="A3:AJ3"/>
    <mergeCell ref="A4:AJ4"/>
    <mergeCell ref="A5:AJ5"/>
    <mergeCell ref="AI6:AJ6"/>
    <mergeCell ref="A8:E8"/>
    <mergeCell ref="A12:I12"/>
    <mergeCell ref="A13:E13"/>
    <mergeCell ref="J6:J7"/>
    <mergeCell ref="J8:J11"/>
    <mergeCell ref="J13:J19"/>
    <mergeCell ref="K6:K7"/>
    <mergeCell ref="L6:L7"/>
    <mergeCell ref="P6:P7"/>
    <mergeCell ref="Q6:Q7"/>
    <mergeCell ref="U6:U7"/>
    <mergeCell ref="Y6:Y7"/>
    <mergeCell ref="AC6:AC7"/>
    <mergeCell ref="AG6:AG7"/>
    <mergeCell ref="H6:I6"/>
    <mergeCell ref="A20:I20"/>
    <mergeCell ref="A21:E21"/>
    <mergeCell ref="A28:I28"/>
    <mergeCell ref="A29:E29"/>
    <mergeCell ref="A35:I35"/>
    <mergeCell ref="A36:E36"/>
    <mergeCell ref="A51:I51"/>
    <mergeCell ref="A52:E52"/>
    <mergeCell ref="A56:I56"/>
    <mergeCell ref="A57:E57"/>
    <mergeCell ref="A62:I62"/>
    <mergeCell ref="A63:E63"/>
    <mergeCell ref="A72:I72"/>
    <mergeCell ref="A73:E73"/>
    <mergeCell ref="A78:I78"/>
    <mergeCell ref="A97:E97"/>
    <mergeCell ref="A100:I100"/>
    <mergeCell ref="A79:E79"/>
    <mergeCell ref="A84:I84"/>
    <mergeCell ref="A85:E85"/>
    <mergeCell ref="A88:I88"/>
    <mergeCell ref="A89:E89"/>
    <mergeCell ref="A124:I124"/>
    <mergeCell ref="A125:I125"/>
    <mergeCell ref="A6:A7"/>
    <mergeCell ref="B6:B7"/>
    <mergeCell ref="D6:D7"/>
    <mergeCell ref="E6:E7"/>
    <mergeCell ref="F6:F7"/>
    <mergeCell ref="G6:G7"/>
    <mergeCell ref="A101:E101"/>
    <mergeCell ref="A105:I105"/>
    <mergeCell ref="A106:E106"/>
    <mergeCell ref="A120:I120"/>
    <mergeCell ref="A121:E121"/>
    <mergeCell ref="A92:I92"/>
    <mergeCell ref="A93:E93"/>
    <mergeCell ref="A96:I96"/>
    <mergeCell ref="J121:J123"/>
    <mergeCell ref="J63:J71"/>
    <mergeCell ref="J73:J77"/>
    <mergeCell ref="J79:J83"/>
    <mergeCell ref="J85:J87"/>
    <mergeCell ref="J89:J91"/>
    <mergeCell ref="AH6:AH7"/>
    <mergeCell ref="J93:J95"/>
    <mergeCell ref="J97:J99"/>
    <mergeCell ref="J101:J104"/>
    <mergeCell ref="J106:J119"/>
    <mergeCell ref="J21:J27"/>
    <mergeCell ref="J29:J34"/>
    <mergeCell ref="J36:J50"/>
    <mergeCell ref="J52:J55"/>
    <mergeCell ref="J57:J61"/>
    <mergeCell ref="AD6:AF6"/>
    <mergeCell ref="M6:O6"/>
    <mergeCell ref="R6:T6"/>
    <mergeCell ref="V6:X6"/>
    <mergeCell ref="Z6:AB6"/>
  </mergeCells>
  <dataValidations disablePrompts="1" count="8">
    <dataValidation type="textLength" operator="lessThanOrEqual" allowBlank="1" showInputMessage="1" showErrorMessage="1" errorTitle="MÁXIMO DE CARACTERES SOBREPASADO" error="Sólo 255 caracteres por celdas" sqref="E9:G11 L11 P9:Q11 E14:G19 E23:G27 E30:G34 E37:G50 E53:G55 E58:G61 E64:G71 E74:G77 E80:G83 L83 Q86 E86:G87 L87 P87:Q87 E90:G91 L91 C94:C95 E94:G95 L95 E98:G99 L99 E102:G104 C102:C104 L104 P102:Q104 E107:G119 C9:C11 C14:C19 C23:C27 C30:C34 C39:C50 C53:C55 C58:C61 C64:C71 C86:C87 C90:C91 C98:C99 C107:C119 L23:L26 L108:L119 N37:N50 N74:N77 N80:N82 N122:N123 P14:Q19 P53:Q55 P90:Q91 P94:Q95 P98:Q99 P122:Q123 P23:Q27 P80:Q83 P30:Q34 P107:Q119 P37:Q50 E122:G123 P58:Q61 P64:Q71 P74:Q77" xr:uid="{00000000-0002-0000-1200-000000000000}">
      <formula1>255</formula1>
    </dataValidation>
    <dataValidation type="date" operator="greaterThan" allowBlank="1" showInputMessage="1" showErrorMessage="1" errorTitle="Error en Ingresos de Fechas" error="La fecha debe corresponder al Año 2014." sqref="D9:D11 D81:D83 D102:D104 D14:D19 D23:D27 D64:D71 D53:D55 D58:D61 D30:D34 D86:D87 D90:D91 D94:D95 D98:D99 D107:D119" xr:uid="{00000000-0002-0000-1200-000001000000}">
      <formula1>41275</formula1>
    </dataValidation>
    <dataValidation type="date" errorStyle="information" operator="greaterThan" allowBlank="1" showInputMessage="1" showErrorMessage="1" errorTitle="SÓLO FECHAS" error="Las fechas corresponden al presupuesto 2015" sqref="H9:H10" xr:uid="{00000000-0002-0000-12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0" xr:uid="{00000000-0002-0000-1200-000003000000}">
      <formula1>42005</formula1>
    </dataValidation>
    <dataValidation type="textLength" operator="lessThanOrEqual" allowBlank="1" showInputMessage="1" showErrorMessage="1" sqref="Z9:Z10 K9:K11 AF10:AF11 AF18 K18:K19 AF87 AC95 AF95 AF99 K102:K104 AF103:AF104 K23:K27 K37:K50 K58:K61 K74:K77 K80:K82 K86:K87 K90:K91 K94:K95 K98:K99 K107:K119 Z23:Z26 Z38:Z50 AB80:AB82 AF24:AF27 AF39:AF50 AF59:AF61 AF75:AF77 AF81:AF82 AF109:AF119" xr:uid="{00000000-0002-0000-1200-000004000000}">
      <formula1>255</formula1>
    </dataValidation>
    <dataValidation type="decimal" allowBlank="1" showInputMessage="1" showErrorMessage="1" errorTitle="Sólo números" error="Sólo ingresar números sin letras_x000a_" sqref="AD9:AF9 AA9:AB10 M9:N11 R9:T11 V9:X11 Z11:AB11 AD10:AE11 AA14 AD16:AE18 AA18:AA19 AD19:AF19 AD23:AF23 Z27 AD30:AF30 Z37 AD53:AF53 AD58:AF58 AD64:AF64 AD74:AF74 AD80:AF80 M83:N83 AB83 AD86:AF86 AD87:AE87 AD94:AF94 AD95:AE95 AD98:AF98 AD99:AE99 AD102:AF102 M102:N104 R102:T104 V102:X104 Z107:AB119 AD103:AE104 R123 T123 V123:X123 AB123 M37:M50 M74:M77 M80:M82 M122:M123 Z14:Z19 AA37:AA50 AB14:AB19 AB38:AB50 Z53:AA55 AD54:AE55 R14:T19 AD14:AF15 R53:T55 R86:T87 R90:T91 AD90:AF91 R94:T95 R98:T99 AD122:AF123 M58:N61 V74:X77 M14:N19 M53:N55 M86:N87 M90:N91 M94:N95 M98:N99 AD24:AE27 Z80:AA83 AD81:AE83 M23:N27 AA23:AB27 V64:X71 R23:T27 AD37:AF38 R80:T83 AD107:AF108 R74:T77 Z30:AA34 AD31:AE34 V23:X27 V80:X83 V14:X19 V53:X55 V86:X87 V90:X91 V94:X95 V98:X99 AD109:AE119 AD39:AE50 Z86:AB87 Z90:AB91 Z94:AB95 Z98:AB99 Z58:AB61 R58:T61 V30:X34 AD59:AE61 R37:T50 R30:T34 M64:N71 AA64:AB71 M30:N34 V37:X50 AD65:AE71 AD75:AE77 V58:X61 Z74:AB77 V107:X119 M107:N119 R107:T119 R64:T71 Z102:AB104" xr:uid="{00000000-0002-0000-1200-000005000000}">
      <formula1>-100000000</formula1>
      <formula2>10000000000</formula2>
    </dataValidation>
    <dataValidation allowBlank="1" showInputMessage="1" showErrorMessage="1" errorTitle="Sólo números" error="Sólo ingresar números sin letras_x000a_" sqref="P86 O8:O11 O13:O19 O21:O27 O29:O34 O36:O50 O52:O55 O57:O61 O63:O71 O73:O77 O79:O83 O85:O87 O89:O91 O93:O95 O97:O99 O101:O104 O106:O119 O121:O123" xr:uid="{00000000-0002-0000-1200-000006000000}"/>
    <dataValidation type="date" errorStyle="information" operator="greaterThan" allowBlank="1" showInputMessage="1" showErrorMessage="1" errorTitle="SÓLO FECHAS" error="Las fechas corresponden al presupuesto 2014" sqref="H11:I11 H83:I83 H102:I104 H14:I19 H53:I55 H86:I87 H90:I91 H94:I95 H98:I99 H23:I27 H30:I34 H107:I119 H58:I61 H64:I71" xr:uid="{00000000-0002-0000-1200-000007000000}">
      <formula1>42005</formula1>
    </dataValidation>
  </dataValidations>
  <printOptions horizontalCentered="1" verticalCentered="1"/>
  <pageMargins left="0" right="0" top="0" bottom="0.74803149606299202" header="0.31496062992126" footer="0.31496062992126"/>
  <pageSetup paperSize="41" scale="62" orientation="landscape"/>
  <ignoredErrors>
    <ignoredError sqref="AI123" formula="1"/>
    <ignoredError sqref="AG10" formulaRange="1"/>
  </ignoredErrors>
  <legacyDrawingHF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33CCFF"/>
    <pageSetUpPr fitToPage="1"/>
  </sheetPr>
  <dimension ref="A1:Y42"/>
  <sheetViews>
    <sheetView topLeftCell="A5" workbookViewId="0">
      <selection activeCell="B18" sqref="B18"/>
    </sheetView>
  </sheetViews>
  <sheetFormatPr baseColWidth="10" defaultColWidth="11.42578125" defaultRowHeight="10.5" outlineLevelCol="1"/>
  <cols>
    <col min="1" max="1" width="51.5703125" style="2" customWidth="1"/>
    <col min="2" max="2" width="15.7109375" style="3" customWidth="1"/>
    <col min="3" max="3" width="15.7109375" style="2" customWidth="1"/>
    <col min="4" max="4" width="10" style="2" hidden="1" customWidth="1"/>
    <col min="5" max="5" width="10.28515625" style="2" hidden="1" customWidth="1"/>
    <col min="6" max="6" width="9.85546875" style="2" hidden="1" customWidth="1"/>
    <col min="7" max="9" width="15.7109375" style="3" hidden="1" customWidth="1" outlineLevel="1"/>
    <col min="10" max="10" width="15.7109375" style="3" customWidth="1" collapsed="1"/>
    <col min="11" max="13" width="15.7109375" style="3" hidden="1" customWidth="1" outlineLevel="1"/>
    <col min="14" max="14" width="15.7109375" style="3" customWidth="1" collapsed="1"/>
    <col min="15" max="17" width="15.7109375" style="3" hidden="1" customWidth="1" outlineLevel="1"/>
    <col min="18" max="18" width="15.7109375" style="3" customWidth="1" collapsed="1"/>
    <col min="19" max="21" width="15.7109375" style="3" hidden="1" customWidth="1" outlineLevel="1"/>
    <col min="22" max="22" width="15.7109375" style="3" customWidth="1" collapsed="1"/>
    <col min="23" max="23" width="15.7109375" style="3" customWidth="1"/>
    <col min="24" max="25" width="15.7109375" style="4" customWidth="1"/>
    <col min="26" max="16384" width="11.42578125" style="5"/>
  </cols>
  <sheetData>
    <row r="1" spans="1:25" s="1" customFormat="1" ht="15" customHeight="1">
      <c r="A1" s="132" t="s">
        <v>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s="1" customFormat="1" ht="1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s="1" customFormat="1" ht="15" customHeight="1">
      <c r="A3" s="121" t="s">
        <v>2</v>
      </c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</row>
    <row r="4" spans="1:25" s="1" customFormat="1" ht="1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8.25" customHeight="1">
      <c r="A5" s="133" t="s">
        <v>4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5"/>
    </row>
    <row r="6" spans="1:25" s="2" customFormat="1" ht="26.25" customHeight="1">
      <c r="A6" s="112" t="s">
        <v>7</v>
      </c>
      <c r="B6" s="127" t="s">
        <v>13</v>
      </c>
      <c r="C6" s="127" t="s">
        <v>86</v>
      </c>
      <c r="D6" s="129" t="s">
        <v>16</v>
      </c>
      <c r="E6" s="130"/>
      <c r="F6" s="131"/>
      <c r="G6" s="111" t="s">
        <v>19</v>
      </c>
      <c r="H6" s="111"/>
      <c r="I6" s="111"/>
      <c r="J6" s="127" t="s">
        <v>20</v>
      </c>
      <c r="K6" s="111" t="s">
        <v>19</v>
      </c>
      <c r="L6" s="111"/>
      <c r="M6" s="111"/>
      <c r="N6" s="127" t="s">
        <v>21</v>
      </c>
      <c r="O6" s="111" t="s">
        <v>19</v>
      </c>
      <c r="P6" s="111"/>
      <c r="Q6" s="111"/>
      <c r="R6" s="127" t="s">
        <v>22</v>
      </c>
      <c r="S6" s="111" t="s">
        <v>19</v>
      </c>
      <c r="T6" s="111"/>
      <c r="U6" s="111"/>
      <c r="V6" s="127" t="s">
        <v>23</v>
      </c>
      <c r="W6" s="127" t="s">
        <v>24</v>
      </c>
      <c r="X6" s="126" t="s">
        <v>87</v>
      </c>
      <c r="Y6" s="126"/>
    </row>
    <row r="7" spans="1:25" s="2" customFormat="1" ht="31.5">
      <c r="A7" s="112"/>
      <c r="B7" s="128"/>
      <c r="C7" s="128"/>
      <c r="D7" s="7" t="s">
        <v>29</v>
      </c>
      <c r="E7" s="7" t="s">
        <v>30</v>
      </c>
      <c r="F7" s="7" t="s">
        <v>31</v>
      </c>
      <c r="G7" s="7" t="s">
        <v>32</v>
      </c>
      <c r="H7" s="7" t="s">
        <v>33</v>
      </c>
      <c r="I7" s="7" t="s">
        <v>34</v>
      </c>
      <c r="J7" s="128"/>
      <c r="K7" s="7" t="s">
        <v>35</v>
      </c>
      <c r="L7" s="7" t="s">
        <v>36</v>
      </c>
      <c r="M7" s="7" t="s">
        <v>37</v>
      </c>
      <c r="N7" s="128"/>
      <c r="O7" s="7" t="s">
        <v>38</v>
      </c>
      <c r="P7" s="7" t="s">
        <v>39</v>
      </c>
      <c r="Q7" s="7" t="s">
        <v>40</v>
      </c>
      <c r="R7" s="128"/>
      <c r="S7" s="7" t="s">
        <v>41</v>
      </c>
      <c r="T7" s="7" t="s">
        <v>42</v>
      </c>
      <c r="U7" s="7" t="s">
        <v>43</v>
      </c>
      <c r="V7" s="128"/>
      <c r="W7" s="128"/>
      <c r="X7" s="15" t="s">
        <v>44</v>
      </c>
      <c r="Y7" s="15" t="s">
        <v>88</v>
      </c>
    </row>
    <row r="8" spans="1:25" ht="24.75" customHeight="1">
      <c r="A8" s="8" t="s">
        <v>46</v>
      </c>
      <c r="B8" s="9">
        <f>+'24-01-010 Ind. Prog. Bonif. '!J11</f>
        <v>0</v>
      </c>
      <c r="C8" s="9">
        <f>+'24-01-010 Ind. Prog. Bonif. '!K11</f>
        <v>0</v>
      </c>
      <c r="D8" s="9">
        <f>+'24-01-010 Ind. Prog. Bonif. '!M11</f>
        <v>0</v>
      </c>
      <c r="E8" s="9">
        <f>+'24-01-010 Ind. Prog. Bonif. '!N11</f>
        <v>0</v>
      </c>
      <c r="F8" s="9">
        <f>+'24-01-010 Ind. Prog. Bonif. '!O11</f>
        <v>0</v>
      </c>
      <c r="G8" s="9">
        <f>+'24-01-010 Ind. Prog. Bonif. '!R11</f>
        <v>0</v>
      </c>
      <c r="H8" s="9">
        <f>+'24-01-010 Ind. Prog. Bonif. '!S11</f>
        <v>0</v>
      </c>
      <c r="I8" s="9">
        <f>+'24-01-010 Ind. Prog. Bonif. '!T11</f>
        <v>0</v>
      </c>
      <c r="J8" s="9">
        <f>+'24-01-010 Ind. Prog. Bonif. '!U11</f>
        <v>0</v>
      </c>
      <c r="K8" s="9">
        <f>+'24-01-010 Ind. Prog. Bonif. '!V11</f>
        <v>0</v>
      </c>
      <c r="L8" s="9">
        <f>+'24-01-010 Ind. Prog. Bonif. '!W11</f>
        <v>0</v>
      </c>
      <c r="M8" s="9">
        <f>+'24-01-010 Ind. Prog. Bonif. '!X11</f>
        <v>0</v>
      </c>
      <c r="N8" s="9">
        <f>+'24-01-010 Ind. Prog. Bonif. '!Y11</f>
        <v>0</v>
      </c>
      <c r="O8" s="9">
        <f>+'24-01-010 Ind. Prog. Bonif. '!Z11</f>
        <v>0</v>
      </c>
      <c r="P8" s="9">
        <f>+'24-01-010 Ind. Prog. Bonif. '!AA11</f>
        <v>0</v>
      </c>
      <c r="Q8" s="9">
        <f>+'24-01-010 Ind. Prog. Bonif. '!AB11</f>
        <v>0</v>
      </c>
      <c r="R8" s="9">
        <f>+'24-01-010 Ind. Prog. Bonif. '!AC11</f>
        <v>0</v>
      </c>
      <c r="S8" s="9">
        <f>+'24-01-010 Ind. Prog. Bonif. '!AD11</f>
        <v>0</v>
      </c>
      <c r="T8" s="9">
        <f>+'24-01-010 Ind. Prog. Bonif. '!AE11</f>
        <v>0</v>
      </c>
      <c r="U8" s="9">
        <f>+'24-01-010 Ind. Prog. Bonif. '!AF11</f>
        <v>0</v>
      </c>
      <c r="V8" s="9">
        <f>+'24-01-010 Ind. Prog. Bonif. '!AG11</f>
        <v>0</v>
      </c>
      <c r="W8" s="9">
        <f>+'24-01-010 Ind. Prog. Bonif. '!AH11</f>
        <v>0</v>
      </c>
      <c r="X8" s="16">
        <f>+'24-01-010 Ind. Prog. Bonif. '!AI11</f>
        <v>0</v>
      </c>
      <c r="Y8" s="16">
        <f>+'24-01-010 Ind. Prog. Bonif. '!AJ11</f>
        <v>0</v>
      </c>
    </row>
    <row r="9" spans="1:25" ht="24.75" customHeight="1">
      <c r="A9" s="8" t="s">
        <v>48</v>
      </c>
      <c r="B9" s="9">
        <f>+'24-01-010 Ind. Prog. Bonif. '!J15</f>
        <v>0</v>
      </c>
      <c r="C9" s="9">
        <f>+'24-01-010 Ind. Prog. Bonif. '!K15</f>
        <v>0</v>
      </c>
      <c r="D9" s="9">
        <f>+'24-01-010 Ind. Prog. Bonif. '!M15</f>
        <v>0</v>
      </c>
      <c r="E9" s="9">
        <f>+'24-01-010 Ind. Prog. Bonif. '!N15</f>
        <v>0</v>
      </c>
      <c r="F9" s="9">
        <f>+'24-01-010 Ind. Prog. Bonif. '!O15</f>
        <v>0</v>
      </c>
      <c r="G9" s="9">
        <f>+'24-01-010 Ind. Prog. Bonif. '!R15</f>
        <v>0</v>
      </c>
      <c r="H9" s="9">
        <f>+'24-01-010 Ind. Prog. Bonif. '!S15</f>
        <v>0</v>
      </c>
      <c r="I9" s="9">
        <f>+'24-01-010 Ind. Prog. Bonif. '!T15</f>
        <v>0</v>
      </c>
      <c r="J9" s="9">
        <f>+'24-01-010 Ind. Prog. Bonif. '!U15</f>
        <v>0</v>
      </c>
      <c r="K9" s="9">
        <f>+'24-01-010 Ind. Prog. Bonif. '!V15</f>
        <v>0</v>
      </c>
      <c r="L9" s="9">
        <f>+'24-01-010 Ind. Prog. Bonif. '!W15</f>
        <v>0</v>
      </c>
      <c r="M9" s="9">
        <f>+'24-01-010 Ind. Prog. Bonif. '!X15</f>
        <v>0</v>
      </c>
      <c r="N9" s="9">
        <f>+'24-01-010 Ind. Prog. Bonif. '!Y15</f>
        <v>0</v>
      </c>
      <c r="O9" s="9">
        <f>+'24-01-010 Ind. Prog. Bonif. '!Z15</f>
        <v>0</v>
      </c>
      <c r="P9" s="9">
        <f>+'24-01-010 Ind. Prog. Bonif. '!AA15</f>
        <v>0</v>
      </c>
      <c r="Q9" s="9">
        <f>+'24-01-010 Ind. Prog. Bonif. '!AB15</f>
        <v>0</v>
      </c>
      <c r="R9" s="9">
        <f>+'24-01-010 Ind. Prog. Bonif. '!AC15</f>
        <v>0</v>
      </c>
      <c r="S9" s="9">
        <f>+'24-01-010 Ind. Prog. Bonif. '!AD15</f>
        <v>0</v>
      </c>
      <c r="T9" s="9">
        <f>+'24-01-010 Ind. Prog. Bonif. '!AE15</f>
        <v>0</v>
      </c>
      <c r="U9" s="9">
        <f>+'24-01-010 Ind. Prog. Bonif. '!AF15</f>
        <v>0</v>
      </c>
      <c r="V9" s="9">
        <f>+'24-01-010 Ind. Prog. Bonif. '!AG15</f>
        <v>0</v>
      </c>
      <c r="W9" s="9">
        <f>+'24-01-010 Ind. Prog. Bonif. '!AH15</f>
        <v>0</v>
      </c>
      <c r="X9" s="16">
        <f>+'24-01-010 Ind. Prog. Bonif. '!AI15</f>
        <v>0</v>
      </c>
      <c r="Y9" s="16">
        <f>+'24-01-010 Ind. Prog. Bonif. '!AJ15</f>
        <v>0</v>
      </c>
    </row>
    <row r="10" spans="1:25" ht="24.75" customHeight="1">
      <c r="A10" s="8" t="s">
        <v>50</v>
      </c>
      <c r="B10" s="9">
        <f>+'24-01-010 Ind. Prog. Bonif. '!J19</f>
        <v>0</v>
      </c>
      <c r="C10" s="9">
        <f>+'24-01-010 Ind. Prog. Bonif. '!K19</f>
        <v>0</v>
      </c>
      <c r="D10" s="9">
        <f>+'24-01-010 Ind. Prog. Bonif. '!M19</f>
        <v>0</v>
      </c>
      <c r="E10" s="9">
        <f>+'24-01-010 Ind. Prog. Bonif. '!N19</f>
        <v>0</v>
      </c>
      <c r="F10" s="9">
        <f>+'24-01-010 Ind. Prog. Bonif. '!O19</f>
        <v>0</v>
      </c>
      <c r="G10" s="9">
        <f>+'24-01-010 Ind. Prog. Bonif. '!R19</f>
        <v>0</v>
      </c>
      <c r="H10" s="9">
        <f>+'24-01-010 Ind. Prog. Bonif. '!S19</f>
        <v>0</v>
      </c>
      <c r="I10" s="9">
        <f>+'24-01-010 Ind. Prog. Bonif. '!T19</f>
        <v>0</v>
      </c>
      <c r="J10" s="9">
        <f>+'24-01-010 Ind. Prog. Bonif. '!U19</f>
        <v>0</v>
      </c>
      <c r="K10" s="9">
        <f>+'24-01-010 Ind. Prog. Bonif. '!V19</f>
        <v>0</v>
      </c>
      <c r="L10" s="9">
        <f>+'24-01-010 Ind. Prog. Bonif. '!W19</f>
        <v>0</v>
      </c>
      <c r="M10" s="9">
        <f>+'24-01-010 Ind. Prog. Bonif. '!X19</f>
        <v>0</v>
      </c>
      <c r="N10" s="9">
        <f>+'24-01-010 Ind. Prog. Bonif. '!Y19</f>
        <v>0</v>
      </c>
      <c r="O10" s="9">
        <f>+'24-01-010 Ind. Prog. Bonif. '!Z19</f>
        <v>0</v>
      </c>
      <c r="P10" s="9">
        <f>+'24-01-010 Ind. Prog. Bonif. '!AA19</f>
        <v>0</v>
      </c>
      <c r="Q10" s="9">
        <f>+'24-01-010 Ind. Prog. Bonif. '!AB19</f>
        <v>0</v>
      </c>
      <c r="R10" s="9">
        <f>+'24-01-010 Ind. Prog. Bonif. '!AC19</f>
        <v>0</v>
      </c>
      <c r="S10" s="9">
        <f>+'24-01-010 Ind. Prog. Bonif. '!AD19</f>
        <v>0</v>
      </c>
      <c r="T10" s="9">
        <f>+'24-01-010 Ind. Prog. Bonif. '!AE19</f>
        <v>0</v>
      </c>
      <c r="U10" s="9">
        <f>+'24-01-010 Ind. Prog. Bonif. '!AF19</f>
        <v>0</v>
      </c>
      <c r="V10" s="9">
        <f>+'24-01-010 Ind. Prog. Bonif. '!AG19</f>
        <v>0</v>
      </c>
      <c r="W10" s="9">
        <f>+'24-01-010 Ind. Prog. Bonif. '!AH19</f>
        <v>0</v>
      </c>
      <c r="X10" s="16">
        <f>+'24-01-010 Ind. Prog. Bonif. '!AI19</f>
        <v>0</v>
      </c>
      <c r="Y10" s="16">
        <f>+'24-01-010 Ind. Prog. Bonif. '!AJ19</f>
        <v>0</v>
      </c>
    </row>
    <row r="11" spans="1:25" ht="24.75" customHeight="1">
      <c r="A11" s="8" t="s">
        <v>52</v>
      </c>
      <c r="B11" s="9">
        <f>+'24-01-010 Ind. Prog. Bonif. '!J23</f>
        <v>0</v>
      </c>
      <c r="C11" s="9">
        <f>+'24-01-010 Ind. Prog. Bonif. '!K23</f>
        <v>0</v>
      </c>
      <c r="D11" s="9">
        <f>+'24-01-010 Ind. Prog. Bonif. '!M23</f>
        <v>0</v>
      </c>
      <c r="E11" s="9">
        <f>+'24-01-010 Ind. Prog. Bonif. '!N23</f>
        <v>0</v>
      </c>
      <c r="F11" s="9">
        <f>+'24-01-010 Ind. Prog. Bonif. '!O23</f>
        <v>0</v>
      </c>
      <c r="G11" s="9">
        <f>+'24-01-010 Ind. Prog. Bonif. '!R23</f>
        <v>0</v>
      </c>
      <c r="H11" s="9">
        <f>+'24-01-010 Ind. Prog. Bonif. '!S23</f>
        <v>0</v>
      </c>
      <c r="I11" s="9">
        <f>+'24-01-010 Ind. Prog. Bonif. '!T23</f>
        <v>0</v>
      </c>
      <c r="J11" s="9">
        <f>+'24-01-010 Ind. Prog. Bonif. '!U23</f>
        <v>0</v>
      </c>
      <c r="K11" s="9">
        <f>+'24-01-010 Ind. Prog. Bonif. '!V23</f>
        <v>0</v>
      </c>
      <c r="L11" s="9">
        <f>+'24-01-010 Ind. Prog. Bonif. '!W23</f>
        <v>0</v>
      </c>
      <c r="M11" s="9">
        <f>+'24-01-010 Ind. Prog. Bonif. '!X23</f>
        <v>0</v>
      </c>
      <c r="N11" s="9">
        <f>+'24-01-010 Ind. Prog. Bonif. '!Y23</f>
        <v>0</v>
      </c>
      <c r="O11" s="9">
        <f>+'24-01-010 Ind. Prog. Bonif. '!Z23</f>
        <v>0</v>
      </c>
      <c r="P11" s="9">
        <f>+'24-01-010 Ind. Prog. Bonif. '!AA23</f>
        <v>0</v>
      </c>
      <c r="Q11" s="9">
        <f>+'24-01-010 Ind. Prog. Bonif. '!AB23</f>
        <v>0</v>
      </c>
      <c r="R11" s="9">
        <f>+'24-01-010 Ind. Prog. Bonif. '!AC23</f>
        <v>0</v>
      </c>
      <c r="S11" s="9">
        <f>+'24-01-010 Ind. Prog. Bonif. '!AD23</f>
        <v>0</v>
      </c>
      <c r="T11" s="9">
        <f>+'24-01-010 Ind. Prog. Bonif. '!AE23</f>
        <v>0</v>
      </c>
      <c r="U11" s="9">
        <f>+'24-01-010 Ind. Prog. Bonif. '!AF23</f>
        <v>0</v>
      </c>
      <c r="V11" s="9">
        <f>+'24-01-010 Ind. Prog. Bonif. '!AG23</f>
        <v>0</v>
      </c>
      <c r="W11" s="9">
        <f>+'24-01-010 Ind. Prog. Bonif. '!AH23</f>
        <v>0</v>
      </c>
      <c r="X11" s="16">
        <f>+'24-01-010 Ind. Prog. Bonif. '!AI23</f>
        <v>0</v>
      </c>
      <c r="Y11" s="16">
        <f>+'24-01-010 Ind. Prog. Bonif. '!AJ23</f>
        <v>0</v>
      </c>
    </row>
    <row r="12" spans="1:25" ht="24.75" customHeight="1">
      <c r="A12" s="8" t="s">
        <v>54</v>
      </c>
      <c r="B12" s="9">
        <f>+'24-01-010 Ind. Prog. Bonif. '!J27</f>
        <v>720000</v>
      </c>
      <c r="C12" s="9">
        <f>+'24-01-010 Ind. Prog. Bonif. '!K27</f>
        <v>720000</v>
      </c>
      <c r="D12" s="9">
        <f>+'24-01-010 Ind. Prog. Bonif. '!M27</f>
        <v>0</v>
      </c>
      <c r="E12" s="9">
        <f>+'24-01-010 Ind. Prog. Bonif. '!N27</f>
        <v>0</v>
      </c>
      <c r="F12" s="9">
        <f>+'24-01-010 Ind. Prog. Bonif. '!O27</f>
        <v>0</v>
      </c>
      <c r="G12" s="9">
        <f>+'24-01-010 Ind. Prog. Bonif. '!R27</f>
        <v>0</v>
      </c>
      <c r="H12" s="9">
        <f>+'24-01-010 Ind. Prog. Bonif. '!S27</f>
        <v>0</v>
      </c>
      <c r="I12" s="9">
        <f>+'24-01-010 Ind. Prog. Bonif. '!T27</f>
        <v>0</v>
      </c>
      <c r="J12" s="9">
        <f>+'24-01-010 Ind. Prog. Bonif. '!U27</f>
        <v>0</v>
      </c>
      <c r="K12" s="9">
        <f>+'24-01-010 Ind. Prog. Bonif. '!V27</f>
        <v>0</v>
      </c>
      <c r="L12" s="9">
        <f>+'24-01-010 Ind. Prog. Bonif. '!W27</f>
        <v>720000</v>
      </c>
      <c r="M12" s="9">
        <f>+'24-01-010 Ind. Prog. Bonif. '!X27</f>
        <v>0</v>
      </c>
      <c r="N12" s="9">
        <f>+'24-01-010 Ind. Prog. Bonif. '!Y27</f>
        <v>720000</v>
      </c>
      <c r="O12" s="9">
        <f>+'24-01-010 Ind. Prog. Bonif. '!Z27</f>
        <v>0</v>
      </c>
      <c r="P12" s="9">
        <f>+'24-01-010 Ind. Prog. Bonif. '!AA27</f>
        <v>0</v>
      </c>
      <c r="Q12" s="9">
        <f>+'24-01-010 Ind. Prog. Bonif. '!AB27</f>
        <v>0</v>
      </c>
      <c r="R12" s="9">
        <f>+'24-01-010 Ind. Prog. Bonif. '!AC27</f>
        <v>0</v>
      </c>
      <c r="S12" s="9">
        <f>+'24-01-010 Ind. Prog. Bonif. '!AD27</f>
        <v>0</v>
      </c>
      <c r="T12" s="9">
        <f>+'24-01-010 Ind. Prog. Bonif. '!AE27</f>
        <v>0</v>
      </c>
      <c r="U12" s="9">
        <f>+'24-01-010 Ind. Prog. Bonif. '!AF27</f>
        <v>0</v>
      </c>
      <c r="V12" s="9">
        <f>+'24-01-010 Ind. Prog. Bonif. '!AG27</f>
        <v>0</v>
      </c>
      <c r="W12" s="9">
        <f>+'24-01-010 Ind. Prog. Bonif. '!AH27</f>
        <v>720000</v>
      </c>
      <c r="X12" s="16">
        <f>+'24-01-010 Ind. Prog. Bonif. '!AI27</f>
        <v>1</v>
      </c>
      <c r="Y12" s="16">
        <f>+'24-01-010 Ind. Prog. Bonif. '!AJ27</f>
        <v>1.0784940350291101E-5</v>
      </c>
    </row>
    <row r="13" spans="1:25" ht="24.75" customHeight="1">
      <c r="A13" s="8" t="s">
        <v>57</v>
      </c>
      <c r="B13" s="9">
        <f>+'24-01-010 Ind. Prog. Bonif. '!J31</f>
        <v>200000</v>
      </c>
      <c r="C13" s="9">
        <f>+'24-01-010 Ind. Prog. Bonif. '!K31</f>
        <v>200000</v>
      </c>
      <c r="D13" s="9">
        <f>+'24-01-010 Ind. Prog. Bonif. '!M31</f>
        <v>0</v>
      </c>
      <c r="E13" s="9">
        <f>+'24-01-010 Ind. Prog. Bonif. '!N31</f>
        <v>0</v>
      </c>
      <c r="F13" s="9">
        <f>+'24-01-010 Ind. Prog. Bonif. '!O31</f>
        <v>0</v>
      </c>
      <c r="G13" s="9">
        <f>+'24-01-010 Ind. Prog. Bonif. '!R31</f>
        <v>0</v>
      </c>
      <c r="H13" s="9">
        <f>+'24-01-010 Ind. Prog. Bonif. '!S31</f>
        <v>0</v>
      </c>
      <c r="I13" s="9">
        <f>+'24-01-010 Ind. Prog. Bonif. '!T31</f>
        <v>0</v>
      </c>
      <c r="J13" s="9">
        <f>+'24-01-010 Ind. Prog. Bonif. '!U31</f>
        <v>0</v>
      </c>
      <c r="K13" s="9">
        <f>+'24-01-010 Ind. Prog. Bonif. '!V31</f>
        <v>0</v>
      </c>
      <c r="L13" s="9">
        <f>+'24-01-010 Ind. Prog. Bonif. '!W31</f>
        <v>0</v>
      </c>
      <c r="M13" s="9">
        <f>+'24-01-010 Ind. Prog. Bonif. '!X31</f>
        <v>0</v>
      </c>
      <c r="N13" s="9">
        <f>+'24-01-010 Ind. Prog. Bonif. '!Y31</f>
        <v>0</v>
      </c>
      <c r="O13" s="9">
        <f>+'24-01-010 Ind. Prog. Bonif. '!Z31</f>
        <v>200000</v>
      </c>
      <c r="P13" s="9">
        <f>+'24-01-010 Ind. Prog. Bonif. '!AA31</f>
        <v>0</v>
      </c>
      <c r="Q13" s="9">
        <f>+'24-01-010 Ind. Prog. Bonif. '!AB31</f>
        <v>0</v>
      </c>
      <c r="R13" s="9">
        <f>+'24-01-010 Ind. Prog. Bonif. '!AC31</f>
        <v>200000</v>
      </c>
      <c r="S13" s="9">
        <f>+'24-01-010 Ind. Prog. Bonif. '!AD31</f>
        <v>0</v>
      </c>
      <c r="T13" s="9">
        <f>+'24-01-010 Ind. Prog. Bonif. '!AE31</f>
        <v>0</v>
      </c>
      <c r="U13" s="9">
        <f>+'24-01-010 Ind. Prog. Bonif. '!AF31</f>
        <v>0</v>
      </c>
      <c r="V13" s="9">
        <f>+'24-01-010 Ind. Prog. Bonif. '!AG31</f>
        <v>0</v>
      </c>
      <c r="W13" s="9">
        <f>+'24-01-010 Ind. Prog. Bonif. '!AH31</f>
        <v>200000</v>
      </c>
      <c r="X13" s="16">
        <f>+'24-01-010 Ind. Prog. Bonif. '!AI31</f>
        <v>1</v>
      </c>
      <c r="Y13" s="16">
        <f>+'24-01-010 Ind. Prog. Bonif. '!AJ31</f>
        <v>2.9958167639697402E-6</v>
      </c>
    </row>
    <row r="14" spans="1:25" ht="24.75" customHeight="1">
      <c r="A14" s="8" t="s">
        <v>59</v>
      </c>
      <c r="B14" s="9">
        <f>+'24-01-010 Ind. Prog. Bonif. '!J35</f>
        <v>0</v>
      </c>
      <c r="C14" s="9">
        <f>+'24-01-010 Ind. Prog. Bonif. '!K35</f>
        <v>0</v>
      </c>
      <c r="D14" s="9">
        <f>+'24-01-010 Ind. Prog. Bonif. '!M35</f>
        <v>0</v>
      </c>
      <c r="E14" s="9">
        <f>+'24-01-010 Ind. Prog. Bonif. '!N35</f>
        <v>0</v>
      </c>
      <c r="F14" s="9">
        <f>+'24-01-010 Ind. Prog. Bonif. '!O35</f>
        <v>0</v>
      </c>
      <c r="G14" s="9">
        <f>+'24-01-010 Ind. Prog. Bonif. '!R35</f>
        <v>0</v>
      </c>
      <c r="H14" s="9">
        <f>+'24-01-010 Ind. Prog. Bonif. '!S35</f>
        <v>0</v>
      </c>
      <c r="I14" s="9">
        <f>+'24-01-010 Ind. Prog. Bonif. '!T35</f>
        <v>0</v>
      </c>
      <c r="J14" s="9">
        <f>+'24-01-010 Ind. Prog. Bonif. '!U35</f>
        <v>0</v>
      </c>
      <c r="K14" s="9">
        <f>+'24-01-010 Ind. Prog. Bonif. '!V35</f>
        <v>0</v>
      </c>
      <c r="L14" s="9">
        <f>+'24-01-010 Ind. Prog. Bonif. '!W35</f>
        <v>0</v>
      </c>
      <c r="M14" s="9">
        <f>+'24-01-010 Ind. Prog. Bonif. '!X35</f>
        <v>0</v>
      </c>
      <c r="N14" s="9">
        <f>+'24-01-010 Ind. Prog. Bonif. '!Y35</f>
        <v>0</v>
      </c>
      <c r="O14" s="9">
        <f>+'24-01-010 Ind. Prog. Bonif. '!Z35</f>
        <v>0</v>
      </c>
      <c r="P14" s="9">
        <f>+'24-01-010 Ind. Prog. Bonif. '!AA35</f>
        <v>0</v>
      </c>
      <c r="Q14" s="9">
        <f>+'24-01-010 Ind. Prog. Bonif. '!AB35</f>
        <v>0</v>
      </c>
      <c r="R14" s="9">
        <f>+'24-01-010 Ind. Prog. Bonif. '!AC35</f>
        <v>0</v>
      </c>
      <c r="S14" s="9">
        <f>+'24-01-010 Ind. Prog. Bonif. '!AD35</f>
        <v>0</v>
      </c>
      <c r="T14" s="9">
        <f>+'24-01-010 Ind. Prog. Bonif. '!AE35</f>
        <v>0</v>
      </c>
      <c r="U14" s="9">
        <f>+'24-01-010 Ind. Prog. Bonif. '!AF35</f>
        <v>0</v>
      </c>
      <c r="V14" s="9">
        <f>+'24-01-010 Ind. Prog. Bonif. '!AG35</f>
        <v>0</v>
      </c>
      <c r="W14" s="9">
        <f>+'24-01-010 Ind. Prog. Bonif. '!AH35</f>
        <v>0</v>
      </c>
      <c r="X14" s="16">
        <f>+'24-01-010 Ind. Prog. Bonif. '!AI35</f>
        <v>0</v>
      </c>
      <c r="Y14" s="16">
        <f>+'24-01-010 Ind. Prog. Bonif. '!AJ35</f>
        <v>0</v>
      </c>
    </row>
    <row r="15" spans="1:25" ht="24.75" customHeight="1">
      <c r="A15" s="8" t="s">
        <v>61</v>
      </c>
      <c r="B15" s="9">
        <f>+'24-01-010 Ind. Prog. Bonif. '!J39</f>
        <v>0</v>
      </c>
      <c r="C15" s="9">
        <f>+'24-01-010 Ind. Prog. Bonif. '!K39</f>
        <v>0</v>
      </c>
      <c r="D15" s="9">
        <f>+'24-01-010 Ind. Prog. Bonif. '!M39</f>
        <v>0</v>
      </c>
      <c r="E15" s="9">
        <f>+'24-01-010 Ind. Prog. Bonif. '!N39</f>
        <v>0</v>
      </c>
      <c r="F15" s="9">
        <f>+'24-01-010 Ind. Prog. Bonif. '!O39</f>
        <v>0</v>
      </c>
      <c r="G15" s="9">
        <f>+'24-01-010 Ind. Prog. Bonif. '!R39</f>
        <v>0</v>
      </c>
      <c r="H15" s="9">
        <f>+'24-01-010 Ind. Prog. Bonif. '!S39</f>
        <v>0</v>
      </c>
      <c r="I15" s="9">
        <f>+'24-01-010 Ind. Prog. Bonif. '!T39</f>
        <v>0</v>
      </c>
      <c r="J15" s="9">
        <f>+'24-01-010 Ind. Prog. Bonif. '!U39</f>
        <v>0</v>
      </c>
      <c r="K15" s="9">
        <f>+'24-01-010 Ind. Prog. Bonif. '!V39</f>
        <v>0</v>
      </c>
      <c r="L15" s="9">
        <f>+'24-01-010 Ind. Prog. Bonif. '!W39</f>
        <v>0</v>
      </c>
      <c r="M15" s="9">
        <f>+'24-01-010 Ind. Prog. Bonif. '!X39</f>
        <v>0</v>
      </c>
      <c r="N15" s="9">
        <f>+'24-01-010 Ind. Prog. Bonif. '!Y39</f>
        <v>0</v>
      </c>
      <c r="O15" s="9">
        <f>+'24-01-010 Ind. Prog. Bonif. '!Z39</f>
        <v>0</v>
      </c>
      <c r="P15" s="9">
        <f>+'24-01-010 Ind. Prog. Bonif. '!AA39</f>
        <v>0</v>
      </c>
      <c r="Q15" s="9">
        <f>+'24-01-010 Ind. Prog. Bonif. '!AB39</f>
        <v>0</v>
      </c>
      <c r="R15" s="9">
        <f>+'24-01-010 Ind. Prog. Bonif. '!AC39</f>
        <v>0</v>
      </c>
      <c r="S15" s="9">
        <f>+'24-01-010 Ind. Prog. Bonif. '!AD39</f>
        <v>0</v>
      </c>
      <c r="T15" s="9">
        <f>+'24-01-010 Ind. Prog. Bonif. '!AE39</f>
        <v>0</v>
      </c>
      <c r="U15" s="9">
        <f>+'24-01-010 Ind. Prog. Bonif. '!AF39</f>
        <v>0</v>
      </c>
      <c r="V15" s="9">
        <f>+'24-01-010 Ind. Prog. Bonif. '!AG39</f>
        <v>0</v>
      </c>
      <c r="W15" s="9">
        <f>+'24-01-010 Ind. Prog. Bonif. '!AH39</f>
        <v>0</v>
      </c>
      <c r="X15" s="16">
        <f>+'24-01-010 Ind. Prog. Bonif. '!AI39</f>
        <v>0</v>
      </c>
      <c r="Y15" s="16">
        <f>+'24-01-010 Ind. Prog. Bonif. '!AJ39</f>
        <v>0</v>
      </c>
    </row>
    <row r="16" spans="1:25" ht="24.75" customHeight="1">
      <c r="A16" s="8" t="s">
        <v>63</v>
      </c>
      <c r="B16" s="9">
        <f>+'24-01-010 Ind. Prog. Bonif. '!J43</f>
        <v>711002</v>
      </c>
      <c r="C16" s="9">
        <f>+'24-01-010 Ind. Prog. Bonif. '!K43</f>
        <v>711002</v>
      </c>
      <c r="D16" s="9">
        <f>+'24-01-010 Ind. Prog. Bonif. '!M43</f>
        <v>0</v>
      </c>
      <c r="E16" s="9">
        <f>+'24-01-010 Ind. Prog. Bonif. '!N43</f>
        <v>0</v>
      </c>
      <c r="F16" s="9">
        <f>+'24-01-010 Ind. Prog. Bonif. '!O43</f>
        <v>0</v>
      </c>
      <c r="G16" s="9">
        <f>+'24-01-010 Ind. Prog. Bonif. '!R43</f>
        <v>711002</v>
      </c>
      <c r="H16" s="9">
        <f>+'24-01-010 Ind. Prog. Bonif. '!S43</f>
        <v>0</v>
      </c>
      <c r="I16" s="9">
        <f>+'24-01-010 Ind. Prog. Bonif. '!T43</f>
        <v>0</v>
      </c>
      <c r="J16" s="9">
        <f>+'24-01-010 Ind. Prog. Bonif. '!U43</f>
        <v>711002</v>
      </c>
      <c r="K16" s="9">
        <f>+'24-01-010 Ind. Prog. Bonif. '!V43</f>
        <v>0</v>
      </c>
      <c r="L16" s="9">
        <f>+'24-01-010 Ind. Prog. Bonif. '!W43</f>
        <v>0</v>
      </c>
      <c r="M16" s="9">
        <f>+'24-01-010 Ind. Prog. Bonif. '!X43</f>
        <v>0</v>
      </c>
      <c r="N16" s="9">
        <f>+'24-01-010 Ind. Prog. Bonif. '!Y43</f>
        <v>0</v>
      </c>
      <c r="O16" s="9">
        <f>+'24-01-010 Ind. Prog. Bonif. '!Z43</f>
        <v>0</v>
      </c>
      <c r="P16" s="9">
        <f>+'24-01-010 Ind. Prog. Bonif. '!AA43</f>
        <v>0</v>
      </c>
      <c r="Q16" s="9">
        <f>+'24-01-010 Ind. Prog. Bonif. '!AB43</f>
        <v>0</v>
      </c>
      <c r="R16" s="9">
        <f>+'24-01-010 Ind. Prog. Bonif. '!AC43</f>
        <v>0</v>
      </c>
      <c r="S16" s="9">
        <f>+'24-01-010 Ind. Prog. Bonif. '!AD43</f>
        <v>0</v>
      </c>
      <c r="T16" s="9">
        <f>+'24-01-010 Ind. Prog. Bonif. '!AE43</f>
        <v>0</v>
      </c>
      <c r="U16" s="9">
        <f>+'24-01-010 Ind. Prog. Bonif. '!AF43</f>
        <v>0</v>
      </c>
      <c r="V16" s="9">
        <f>+'24-01-010 Ind. Prog. Bonif. '!AG43</f>
        <v>0</v>
      </c>
      <c r="W16" s="9">
        <f>+'24-01-010 Ind. Prog. Bonif. '!AH43</f>
        <v>711002</v>
      </c>
      <c r="X16" s="16">
        <f>+'24-01-010 Ind. Prog. Bonif. '!AI43</f>
        <v>1</v>
      </c>
      <c r="Y16" s="16">
        <f>+'24-01-010 Ind. Prog. Bonif. '!AJ43</f>
        <v>1.0650158554080099E-5</v>
      </c>
    </row>
    <row r="17" spans="1:25" ht="24.75" customHeight="1">
      <c r="A17" s="8" t="s">
        <v>66</v>
      </c>
      <c r="B17" s="9">
        <f>+'24-01-010 Ind. Prog. Bonif. '!J47</f>
        <v>0</v>
      </c>
      <c r="C17" s="9">
        <f>+'24-01-010 Ind. Prog. Bonif. '!K47</f>
        <v>0</v>
      </c>
      <c r="D17" s="9">
        <f>+'24-01-010 Ind. Prog. Bonif. '!M47</f>
        <v>0</v>
      </c>
      <c r="E17" s="9">
        <f>+'24-01-010 Ind. Prog. Bonif. '!N47</f>
        <v>0</v>
      </c>
      <c r="F17" s="9">
        <f>+'24-01-010 Ind. Prog. Bonif. '!O47</f>
        <v>0</v>
      </c>
      <c r="G17" s="9">
        <f>+'24-01-010 Ind. Prog. Bonif. '!R47</f>
        <v>0</v>
      </c>
      <c r="H17" s="9">
        <f>+'24-01-010 Ind. Prog. Bonif. '!S47</f>
        <v>0</v>
      </c>
      <c r="I17" s="9">
        <f>+'24-01-010 Ind. Prog. Bonif. '!T47</f>
        <v>0</v>
      </c>
      <c r="J17" s="9">
        <f>+'24-01-010 Ind. Prog. Bonif. '!U47</f>
        <v>0</v>
      </c>
      <c r="K17" s="9">
        <f>+'24-01-010 Ind. Prog. Bonif. '!V47</f>
        <v>0</v>
      </c>
      <c r="L17" s="9">
        <f>+'24-01-010 Ind. Prog. Bonif. '!W47</f>
        <v>0</v>
      </c>
      <c r="M17" s="9">
        <f>+'24-01-010 Ind. Prog. Bonif. '!X47</f>
        <v>0</v>
      </c>
      <c r="N17" s="9">
        <f>+'24-01-010 Ind. Prog. Bonif. '!Y47</f>
        <v>0</v>
      </c>
      <c r="O17" s="9">
        <f>+'24-01-010 Ind. Prog. Bonif. '!Z47</f>
        <v>0</v>
      </c>
      <c r="P17" s="9">
        <f>+'24-01-010 Ind. Prog. Bonif. '!AA47</f>
        <v>0</v>
      </c>
      <c r="Q17" s="9">
        <f>+'24-01-010 Ind. Prog. Bonif. '!AB47</f>
        <v>0</v>
      </c>
      <c r="R17" s="9">
        <f>+'24-01-010 Ind. Prog. Bonif. '!AC47</f>
        <v>0</v>
      </c>
      <c r="S17" s="9">
        <f>+'24-01-010 Ind. Prog. Bonif. '!AD47</f>
        <v>0</v>
      </c>
      <c r="T17" s="9">
        <f>+'24-01-010 Ind. Prog. Bonif. '!AE47</f>
        <v>0</v>
      </c>
      <c r="U17" s="9">
        <f>+'24-01-010 Ind. Prog. Bonif. '!AF47</f>
        <v>0</v>
      </c>
      <c r="V17" s="9">
        <f>+'24-01-010 Ind. Prog. Bonif. '!AG47</f>
        <v>0</v>
      </c>
      <c r="W17" s="9">
        <f>+'24-01-010 Ind. Prog. Bonif. '!AH47</f>
        <v>0</v>
      </c>
      <c r="X17" s="16">
        <f>+'24-01-010 Ind. Prog. Bonif. '!AI47</f>
        <v>0</v>
      </c>
      <c r="Y17" s="16">
        <f>+'24-01-010 Ind. Prog. Bonif. '!AJ44</f>
        <v>0</v>
      </c>
    </row>
    <row r="18" spans="1:25" ht="24.75" customHeight="1">
      <c r="A18" s="8" t="s">
        <v>68</v>
      </c>
      <c r="B18" s="9">
        <f>+'24-01-010 Ind. Prog. Bonif. '!J51</f>
        <v>0</v>
      </c>
      <c r="C18" s="9">
        <f>+'24-01-010 Ind. Prog. Bonif. '!K51</f>
        <v>0</v>
      </c>
      <c r="D18" s="9">
        <f>+'24-01-010 Ind. Prog. Bonif. '!M51</f>
        <v>0</v>
      </c>
      <c r="E18" s="9">
        <f>+'24-01-010 Ind. Prog. Bonif. '!N51</f>
        <v>0</v>
      </c>
      <c r="F18" s="9">
        <f>+'24-01-010 Ind. Prog. Bonif. '!O51</f>
        <v>0</v>
      </c>
      <c r="G18" s="9">
        <f>+'24-01-010 Ind. Prog. Bonif. '!R51</f>
        <v>0</v>
      </c>
      <c r="H18" s="9">
        <f>+'24-01-010 Ind. Prog. Bonif. '!S51</f>
        <v>0</v>
      </c>
      <c r="I18" s="9">
        <f>+'24-01-010 Ind. Prog. Bonif. '!T51</f>
        <v>0</v>
      </c>
      <c r="J18" s="9">
        <f>+'24-01-010 Ind. Prog. Bonif. '!U51</f>
        <v>0</v>
      </c>
      <c r="K18" s="9">
        <f>+'24-01-010 Ind. Prog. Bonif. '!V51</f>
        <v>0</v>
      </c>
      <c r="L18" s="9">
        <f>+'24-01-010 Ind. Prog. Bonif. '!W51</f>
        <v>0</v>
      </c>
      <c r="M18" s="9">
        <f>+'24-01-010 Ind. Prog. Bonif. '!X51</f>
        <v>0</v>
      </c>
      <c r="N18" s="9">
        <f>+'24-01-010 Ind. Prog. Bonif. '!Y51</f>
        <v>0</v>
      </c>
      <c r="O18" s="9">
        <f>+'24-01-010 Ind. Prog. Bonif. '!Z51</f>
        <v>0</v>
      </c>
      <c r="P18" s="9">
        <f>+'24-01-010 Ind. Prog. Bonif. '!AA51</f>
        <v>0</v>
      </c>
      <c r="Q18" s="9">
        <f>+'24-01-010 Ind. Prog. Bonif. '!AB51</f>
        <v>0</v>
      </c>
      <c r="R18" s="9">
        <f>+'24-01-010 Ind. Prog. Bonif. '!AC51</f>
        <v>0</v>
      </c>
      <c r="S18" s="9">
        <f>+'24-01-010 Ind. Prog. Bonif. '!AD51</f>
        <v>0</v>
      </c>
      <c r="T18" s="9">
        <f>+'24-01-010 Ind. Prog. Bonif. '!AE51</f>
        <v>0</v>
      </c>
      <c r="U18" s="9">
        <f>+'24-01-010 Ind. Prog. Bonif. '!AF51</f>
        <v>0</v>
      </c>
      <c r="V18" s="9">
        <f>+'24-01-010 Ind. Prog. Bonif. '!AG51</f>
        <v>0</v>
      </c>
      <c r="W18" s="9">
        <f>+'24-01-010 Ind. Prog. Bonif. '!AH51</f>
        <v>0</v>
      </c>
      <c r="X18" s="16">
        <f>+'24-01-010 Ind. Prog. Bonif. '!AI51</f>
        <v>0</v>
      </c>
      <c r="Y18" s="16">
        <f>+'24-01-010 Ind. Prog. Bonif. '!AJ51</f>
        <v>0</v>
      </c>
    </row>
    <row r="19" spans="1:25" ht="24.75" customHeight="1">
      <c r="A19" s="8" t="s">
        <v>70</v>
      </c>
      <c r="B19" s="9">
        <f>+'24-01-010 Ind. Prog. Bonif. '!J55</f>
        <v>0</v>
      </c>
      <c r="C19" s="9">
        <f>+'24-01-010 Ind. Prog. Bonif. '!K55</f>
        <v>0</v>
      </c>
      <c r="D19" s="9">
        <f>+'24-01-010 Ind. Prog. Bonif. '!M55</f>
        <v>0</v>
      </c>
      <c r="E19" s="9">
        <f>+'24-01-010 Ind. Prog. Bonif. '!N55</f>
        <v>0</v>
      </c>
      <c r="F19" s="9">
        <f>+'24-01-010 Ind. Prog. Bonif. '!O55</f>
        <v>0</v>
      </c>
      <c r="G19" s="9">
        <f>+'24-01-010 Ind. Prog. Bonif. '!R55</f>
        <v>0</v>
      </c>
      <c r="H19" s="9">
        <f>+'24-01-010 Ind. Prog. Bonif. '!S55</f>
        <v>0</v>
      </c>
      <c r="I19" s="9">
        <f>+'24-01-010 Ind. Prog. Bonif. '!T55</f>
        <v>0</v>
      </c>
      <c r="J19" s="9">
        <f>+'24-01-010 Ind. Prog. Bonif. '!U55</f>
        <v>0</v>
      </c>
      <c r="K19" s="9">
        <f>+'24-01-010 Ind. Prog. Bonif. '!V55</f>
        <v>0</v>
      </c>
      <c r="L19" s="9">
        <f>+'24-01-010 Ind. Prog. Bonif. '!W55</f>
        <v>0</v>
      </c>
      <c r="M19" s="9">
        <f>+'24-01-010 Ind. Prog. Bonif. '!X55</f>
        <v>0</v>
      </c>
      <c r="N19" s="9">
        <f>+'24-01-010 Ind. Prog. Bonif. '!Y55</f>
        <v>0</v>
      </c>
      <c r="O19" s="9">
        <f>+'24-01-010 Ind. Prog. Bonif. '!Z55</f>
        <v>0</v>
      </c>
      <c r="P19" s="9">
        <f>+'24-01-010 Ind. Prog. Bonif. '!AA55</f>
        <v>0</v>
      </c>
      <c r="Q19" s="9">
        <f>+'24-01-010 Ind. Prog. Bonif. '!AB55</f>
        <v>0</v>
      </c>
      <c r="R19" s="9">
        <f>+'24-01-010 Ind. Prog. Bonif. '!AC55</f>
        <v>0</v>
      </c>
      <c r="S19" s="9">
        <f>+'24-01-010 Ind. Prog. Bonif. '!AD55</f>
        <v>0</v>
      </c>
      <c r="T19" s="9">
        <f>+'24-01-010 Ind. Prog. Bonif. '!AE55</f>
        <v>0</v>
      </c>
      <c r="U19" s="9">
        <f>+'24-01-010 Ind. Prog. Bonif. '!AF55</f>
        <v>0</v>
      </c>
      <c r="V19" s="9">
        <f>+'24-01-010 Ind. Prog. Bonif. '!AG55</f>
        <v>0</v>
      </c>
      <c r="W19" s="9">
        <f>+'24-01-010 Ind. Prog. Bonif. '!AH55</f>
        <v>0</v>
      </c>
      <c r="X19" s="16">
        <f>+'24-01-010 Ind. Prog. Bonif. '!AI55</f>
        <v>0</v>
      </c>
      <c r="Y19" s="16">
        <f>+'24-01-010 Ind. Prog. Bonif. '!AJ55</f>
        <v>0</v>
      </c>
    </row>
    <row r="20" spans="1:25" ht="24.75" customHeight="1">
      <c r="A20" s="10" t="s">
        <v>72</v>
      </c>
      <c r="B20" s="9">
        <f>+'24-01-010 Ind. Prog. Bonif. '!J59</f>
        <v>0</v>
      </c>
      <c r="C20" s="9">
        <f>+'24-01-010 Ind. Prog. Bonif. '!K59</f>
        <v>0</v>
      </c>
      <c r="D20" s="9">
        <f>+'24-01-010 Ind. Prog. Bonif. '!M59</f>
        <v>0</v>
      </c>
      <c r="E20" s="9">
        <f>+'24-01-010 Ind. Prog. Bonif. '!N59</f>
        <v>0</v>
      </c>
      <c r="F20" s="9">
        <f>+'24-01-010 Ind. Prog. Bonif. '!O59</f>
        <v>0</v>
      </c>
      <c r="G20" s="9">
        <f>+'24-01-010 Ind. Prog. Bonif. '!R59</f>
        <v>0</v>
      </c>
      <c r="H20" s="9">
        <f>+'24-01-010 Ind. Prog. Bonif. '!S59</f>
        <v>0</v>
      </c>
      <c r="I20" s="9">
        <f>+'24-01-010 Ind. Prog. Bonif. '!T59</f>
        <v>0</v>
      </c>
      <c r="J20" s="9">
        <f>+'24-01-010 Ind. Prog. Bonif. '!U59</f>
        <v>0</v>
      </c>
      <c r="K20" s="9">
        <f>+'24-01-010 Ind. Prog. Bonif. '!V59</f>
        <v>0</v>
      </c>
      <c r="L20" s="9">
        <f>+'24-01-010 Ind. Prog. Bonif. '!W59</f>
        <v>0</v>
      </c>
      <c r="M20" s="9">
        <f>+'24-01-010 Ind. Prog. Bonif. '!X59</f>
        <v>0</v>
      </c>
      <c r="N20" s="9">
        <f>+'24-01-010 Ind. Prog. Bonif. '!Y59</f>
        <v>0</v>
      </c>
      <c r="O20" s="9">
        <f>+'24-01-010 Ind. Prog. Bonif. '!Z59</f>
        <v>0</v>
      </c>
      <c r="P20" s="9">
        <f>+'24-01-010 Ind. Prog. Bonif. '!AA59</f>
        <v>0</v>
      </c>
      <c r="Q20" s="9">
        <f>+'24-01-010 Ind. Prog. Bonif. '!AB59</f>
        <v>0</v>
      </c>
      <c r="R20" s="9">
        <f>+'24-01-010 Ind. Prog. Bonif. '!AC59</f>
        <v>0</v>
      </c>
      <c r="S20" s="9">
        <f>+'24-01-010 Ind. Prog. Bonif. '!AD59</f>
        <v>0</v>
      </c>
      <c r="T20" s="9">
        <f>+'24-01-010 Ind. Prog. Bonif. '!AE59</f>
        <v>0</v>
      </c>
      <c r="U20" s="9">
        <f>+'24-01-010 Ind. Prog. Bonif. '!AF59</f>
        <v>0</v>
      </c>
      <c r="V20" s="9">
        <f>+'24-01-010 Ind. Prog. Bonif. '!AG59</f>
        <v>0</v>
      </c>
      <c r="W20" s="9">
        <f>+'24-01-010 Ind. Prog. Bonif. '!AH59</f>
        <v>0</v>
      </c>
      <c r="X20" s="16">
        <f>+'24-01-010 Ind. Prog. Bonif. '!AI59</f>
        <v>0</v>
      </c>
      <c r="Y20" s="16">
        <f>+'24-01-010 Ind. Prog. Bonif. '!AJ59</f>
        <v>0</v>
      </c>
    </row>
    <row r="21" spans="1:25" ht="24.75" customHeight="1">
      <c r="A21" s="10" t="s">
        <v>74</v>
      </c>
      <c r="B21" s="9">
        <f>+'24-01-010 Ind. Prog. Bonif. '!J63</f>
        <v>520000</v>
      </c>
      <c r="C21" s="9">
        <f>+'24-01-010 Ind. Prog. Bonif. '!K63</f>
        <v>520000</v>
      </c>
      <c r="D21" s="9">
        <f>+'24-01-010 Ind. Prog. Bonif. '!M63</f>
        <v>0</v>
      </c>
      <c r="E21" s="9">
        <f>+'24-01-010 Ind. Prog. Bonif. '!N63</f>
        <v>0</v>
      </c>
      <c r="F21" s="9">
        <f>+'24-01-010 Ind. Prog. Bonif. '!O63</f>
        <v>0</v>
      </c>
      <c r="G21" s="9">
        <f>+'24-01-010 Ind. Prog. Bonif. '!R63</f>
        <v>0</v>
      </c>
      <c r="H21" s="9">
        <f>+'24-01-010 Ind. Prog. Bonif. '!S63</f>
        <v>0</v>
      </c>
      <c r="I21" s="9">
        <f>+'24-01-010 Ind. Prog. Bonif. '!T63</f>
        <v>0</v>
      </c>
      <c r="J21" s="9">
        <f>+'24-01-010 Ind. Prog. Bonif. '!U63</f>
        <v>0</v>
      </c>
      <c r="K21" s="9">
        <f>+'24-01-010 Ind. Prog. Bonif. '!V63</f>
        <v>0</v>
      </c>
      <c r="L21" s="9">
        <f>+'24-01-010 Ind. Prog. Bonif. '!W63</f>
        <v>0</v>
      </c>
      <c r="M21" s="9">
        <f>+'24-01-010 Ind. Prog. Bonif. '!X63</f>
        <v>520000</v>
      </c>
      <c r="N21" s="9">
        <f>+'24-01-010 Ind. Prog. Bonif. '!Y63</f>
        <v>520000</v>
      </c>
      <c r="O21" s="9">
        <f>+'24-01-010 Ind. Prog. Bonif. '!Z63</f>
        <v>0</v>
      </c>
      <c r="P21" s="9">
        <f>+'24-01-010 Ind. Prog. Bonif. '!AA63</f>
        <v>0</v>
      </c>
      <c r="Q21" s="9">
        <f>+'24-01-010 Ind. Prog. Bonif. '!AB63</f>
        <v>0</v>
      </c>
      <c r="R21" s="9">
        <f>+'24-01-010 Ind. Prog. Bonif. '!AC63</f>
        <v>0</v>
      </c>
      <c r="S21" s="9">
        <f>+'24-01-010 Ind. Prog. Bonif. '!AD63</f>
        <v>0</v>
      </c>
      <c r="T21" s="9">
        <f>+'24-01-010 Ind. Prog. Bonif. '!AE63</f>
        <v>0</v>
      </c>
      <c r="U21" s="9">
        <f>+'24-01-010 Ind. Prog. Bonif. '!AF63</f>
        <v>0</v>
      </c>
      <c r="V21" s="9">
        <f>+'24-01-010 Ind. Prog. Bonif. '!AG63</f>
        <v>0</v>
      </c>
      <c r="W21" s="9">
        <f>+'24-01-010 Ind. Prog. Bonif. '!AH63</f>
        <v>520000</v>
      </c>
      <c r="X21" s="16">
        <f>+'24-01-010 Ind. Prog. Bonif. '!AI63</f>
        <v>1</v>
      </c>
      <c r="Y21" s="16">
        <f>+'24-01-010 Ind. Prog. Bonif. '!AJ63</f>
        <v>7.7891235863213197E-6</v>
      </c>
    </row>
    <row r="22" spans="1:25" ht="24.75" customHeight="1">
      <c r="A22" s="10" t="s">
        <v>76</v>
      </c>
      <c r="B22" s="9">
        <f>+'24-01-010 Ind. Prog. Bonif. '!J67</f>
        <v>725900</v>
      </c>
      <c r="C22" s="9">
        <f>+'24-01-010 Ind. Prog. Bonif. '!K67</f>
        <v>725900</v>
      </c>
      <c r="D22" s="9">
        <f>+'24-01-010 Ind. Prog. Bonif. '!M64</f>
        <v>0</v>
      </c>
      <c r="E22" s="9">
        <f>+'24-01-010 Ind. Prog. Bonif. '!N64</f>
        <v>0</v>
      </c>
      <c r="F22" s="9">
        <f>+'24-01-010 Ind. Prog. Bonif. '!O64</f>
        <v>0</v>
      </c>
      <c r="G22" s="9">
        <f>+'24-01-010 Ind. Prog. Bonif. '!R64</f>
        <v>0</v>
      </c>
      <c r="H22" s="9">
        <f>+'24-01-010 Ind. Prog. Bonif. '!S64</f>
        <v>0</v>
      </c>
      <c r="I22" s="9">
        <f>+'24-01-010 Ind. Prog. Bonif. '!T64</f>
        <v>0</v>
      </c>
      <c r="J22" s="9">
        <f>+'24-01-010 Ind. Prog. Bonif. '!U67</f>
        <v>0</v>
      </c>
      <c r="K22" s="9">
        <f>+'24-01-010 Ind. Prog. Bonif. '!V64</f>
        <v>0</v>
      </c>
      <c r="L22" s="9">
        <f>+'24-01-010 Ind. Prog. Bonif. '!W64</f>
        <v>0</v>
      </c>
      <c r="M22" s="9">
        <f>+'24-01-010 Ind. Prog. Bonif. '!X64</f>
        <v>0</v>
      </c>
      <c r="N22" s="9">
        <f>+'24-01-010 Ind. Prog. Bonif. '!Y67</f>
        <v>725900</v>
      </c>
      <c r="O22" s="9">
        <f>+'24-01-010 Ind. Prog. Bonif. '!Z64</f>
        <v>0</v>
      </c>
      <c r="P22" s="9">
        <f>+'24-01-010 Ind. Prog. Bonif. '!AA64</f>
        <v>0</v>
      </c>
      <c r="Q22" s="9">
        <f>+'24-01-010 Ind. Prog. Bonif. '!AB64</f>
        <v>0</v>
      </c>
      <c r="R22" s="9">
        <f>+'24-01-010 Ind. Prog. Bonif. '!AC67</f>
        <v>0</v>
      </c>
      <c r="S22" s="9">
        <f>+'24-01-010 Ind. Prog. Bonif. '!AD64</f>
        <v>0</v>
      </c>
      <c r="T22" s="9">
        <f>+'24-01-010 Ind. Prog. Bonif. '!AE64</f>
        <v>0</v>
      </c>
      <c r="U22" s="9">
        <f>+'24-01-010 Ind. Prog. Bonif. '!AF64</f>
        <v>0</v>
      </c>
      <c r="V22" s="9">
        <f>+'24-01-010 Ind. Prog. Bonif. '!AG67</f>
        <v>0</v>
      </c>
      <c r="W22" s="9">
        <f>+'24-01-010 Ind. Prog. Bonif. '!AH67</f>
        <v>725900</v>
      </c>
      <c r="X22" s="16">
        <f>+'24-01-010 Ind. Prog. Bonif. '!AI67</f>
        <v>1</v>
      </c>
      <c r="Y22" s="16">
        <f>+'24-01-010 Ind. Prog. Bonif. '!AJ67</f>
        <v>1.08733169448282E-5</v>
      </c>
    </row>
    <row r="23" spans="1:25" ht="24.75" customHeight="1">
      <c r="A23" s="10" t="s">
        <v>78</v>
      </c>
      <c r="B23" s="9">
        <f>+'24-01-010 Ind. Prog. Bonif. '!J71</f>
        <v>0</v>
      </c>
      <c r="C23" s="9">
        <f>+'24-01-010 Ind. Prog. Bonif. '!K71</f>
        <v>0</v>
      </c>
      <c r="D23" s="9">
        <f>+'24-01-010 Ind. Prog. Bonif. '!M71</f>
        <v>0</v>
      </c>
      <c r="E23" s="9">
        <f>+'24-01-010 Ind. Prog. Bonif. '!N71</f>
        <v>0</v>
      </c>
      <c r="F23" s="9">
        <f>+'24-01-010 Ind. Prog. Bonif. '!O71</f>
        <v>0</v>
      </c>
      <c r="G23" s="9">
        <f>+'24-01-010 Ind. Prog. Bonif. '!R71</f>
        <v>0</v>
      </c>
      <c r="H23" s="9">
        <f>+'24-01-010 Ind. Prog. Bonif. '!S71</f>
        <v>0</v>
      </c>
      <c r="I23" s="9">
        <f>+'24-01-010 Ind. Prog. Bonif. '!T71</f>
        <v>0</v>
      </c>
      <c r="J23" s="9">
        <f>+'24-01-010 Ind. Prog. Bonif. '!U71</f>
        <v>0</v>
      </c>
      <c r="K23" s="9">
        <f>+'24-01-010 Ind. Prog. Bonif. '!V71</f>
        <v>0</v>
      </c>
      <c r="L23" s="9">
        <f>+'24-01-010 Ind. Prog. Bonif. '!W71</f>
        <v>0</v>
      </c>
      <c r="M23" s="9">
        <f>+'24-01-010 Ind. Prog. Bonif. '!X71</f>
        <v>0</v>
      </c>
      <c r="N23" s="9">
        <f>+'24-01-010 Ind. Prog. Bonif. '!Y71</f>
        <v>0</v>
      </c>
      <c r="O23" s="9">
        <f>+'24-01-010 Ind. Prog. Bonif. '!Z71</f>
        <v>0</v>
      </c>
      <c r="P23" s="9">
        <f>+'24-01-010 Ind. Prog. Bonif. '!AA71</f>
        <v>0</v>
      </c>
      <c r="Q23" s="9">
        <f>+'24-01-010 Ind. Prog. Bonif. '!AB71</f>
        <v>0</v>
      </c>
      <c r="R23" s="9">
        <f>+'24-01-010 Ind. Prog. Bonif. '!AC71</f>
        <v>0</v>
      </c>
      <c r="S23" s="9">
        <f>+'24-01-010 Ind. Prog. Bonif. '!AD71</f>
        <v>0</v>
      </c>
      <c r="T23" s="9">
        <f>+'24-01-010 Ind. Prog. Bonif. '!AE71</f>
        <v>0</v>
      </c>
      <c r="U23" s="9">
        <f>+'24-01-010 Ind. Prog. Bonif. '!AF71</f>
        <v>0</v>
      </c>
      <c r="V23" s="9">
        <f>+'24-01-010 Ind. Prog. Bonif. '!AG71</f>
        <v>0</v>
      </c>
      <c r="W23" s="9">
        <f>+'24-01-010 Ind. Prog. Bonif. '!AH71</f>
        <v>0</v>
      </c>
      <c r="X23" s="16">
        <f>+'24-01-010 Ind. Prog. Bonif. '!AI71</f>
        <v>0</v>
      </c>
      <c r="Y23" s="16">
        <f>+'24-01-010 Ind. Prog. Bonif. '!AJ71</f>
        <v>0</v>
      </c>
    </row>
    <row r="24" spans="1:25" ht="24.75" customHeight="1">
      <c r="A24" s="11" t="s">
        <v>80</v>
      </c>
      <c r="B24" s="9">
        <f>+'24-01-010 Ind. Prog. Bonif. '!J76</f>
        <v>67170535098</v>
      </c>
      <c r="C24" s="9">
        <f>+'24-01-010 Ind. Prog. Bonif. '!K76</f>
        <v>66856964539</v>
      </c>
      <c r="D24" s="9">
        <f>+'24-01-010 Ind. Prog. Bonif. '!M76</f>
        <v>0</v>
      </c>
      <c r="E24" s="9">
        <f>+'24-01-010 Ind. Prog. Bonif. '!N76</f>
        <v>0</v>
      </c>
      <c r="F24" s="9">
        <f>+'24-01-010 Ind. Prog. Bonif. '!O76</f>
        <v>0</v>
      </c>
      <c r="G24" s="9">
        <f>+'24-01-010 Ind. Prog. Bonif. '!R76</f>
        <v>19640217</v>
      </c>
      <c r="H24" s="9">
        <f>+'24-01-010 Ind. Prog. Bonif. '!S76</f>
        <v>46238137</v>
      </c>
      <c r="I24" s="9">
        <f>+'24-01-010 Ind. Prog. Bonif. '!T76</f>
        <v>23910199</v>
      </c>
      <c r="J24" s="9">
        <f>+'24-01-010 Ind. Prog. Bonif. '!U76</f>
        <v>89788553</v>
      </c>
      <c r="K24" s="9">
        <f>+'24-01-010 Ind. Prog. Bonif. '!V76</f>
        <v>14980673</v>
      </c>
      <c r="L24" s="9">
        <f>+'24-01-010 Ind. Prog. Bonif. '!W76</f>
        <v>14980673</v>
      </c>
      <c r="M24" s="9">
        <f>+'24-01-010 Ind. Prog. Bonif. '!X76</f>
        <v>15056737</v>
      </c>
      <c r="N24" s="9">
        <f>+'24-01-010 Ind. Prog. Bonif. '!Y76</f>
        <v>29408185778</v>
      </c>
      <c r="O24" s="9">
        <f>+'24-01-010 Ind. Prog. Bonif. '!Z76</f>
        <v>50722518</v>
      </c>
      <c r="P24" s="9">
        <f>+'24-01-010 Ind. Prog. Bonif. '!AA76</f>
        <v>21952893675</v>
      </c>
      <c r="Q24" s="9">
        <f>+'24-01-010 Ind. Prog. Bonif. '!AB76</f>
        <v>66933399</v>
      </c>
      <c r="R24" s="9">
        <f>+'24-01-010 Ind. Prog. Bonif. '!AC76</f>
        <v>22070549592</v>
      </c>
      <c r="S24" s="9">
        <f>+'24-01-010 Ind. Prog. Bonif. '!AD76</f>
        <v>58740607</v>
      </c>
      <c r="T24" s="9">
        <f>+'24-01-010 Ind. Prog. Bonif. '!AE76</f>
        <v>15748884</v>
      </c>
      <c r="U24" s="9">
        <f>+'24-01-010 Ind. Prog. Bonif. '!AF76</f>
        <v>15113866958</v>
      </c>
      <c r="V24" s="9">
        <f>+'24-01-010 Ind. Prog. Bonif. '!AG76</f>
        <v>15188356449</v>
      </c>
      <c r="W24" s="9">
        <f>+'24-01-010 Ind. Prog. Bonif. '!AH76</f>
        <v>66756880372</v>
      </c>
      <c r="X24" s="16">
        <f>+'24-01-010 Ind. Prog. Bonif. '!AI76</f>
        <v>0.99384172352659605</v>
      </c>
      <c r="Y24" s="16">
        <f>+'24-01-010 Ind. Prog. Bonif. '!AJ76</f>
        <v>0.99995690664380099</v>
      </c>
    </row>
    <row r="25" spans="1:25" ht="34.5" customHeight="1">
      <c r="A25" s="12" t="str">
        <f>"TOTAL ASIG."&amp;" "&amp;$A$5</f>
        <v>TOTAL ASIG. 24-01-010 "Programa Bonificación Ley N°20.595"</v>
      </c>
      <c r="B25" s="13">
        <f>SUM(B8:B24)</f>
        <v>67173412000</v>
      </c>
      <c r="C25" s="13">
        <f t="shared" ref="C25:W25" si="0">SUM(C8:C24)</f>
        <v>66859841441</v>
      </c>
      <c r="D25" s="13">
        <f t="shared" si="0"/>
        <v>0</v>
      </c>
      <c r="E25" s="13">
        <f t="shared" si="0"/>
        <v>0</v>
      </c>
      <c r="F25" s="13">
        <f t="shared" si="0"/>
        <v>0</v>
      </c>
      <c r="G25" s="13">
        <f t="shared" si="0"/>
        <v>20351219</v>
      </c>
      <c r="H25" s="13">
        <f t="shared" si="0"/>
        <v>46238137</v>
      </c>
      <c r="I25" s="13">
        <f t="shared" si="0"/>
        <v>23910199</v>
      </c>
      <c r="J25" s="13">
        <f t="shared" si="0"/>
        <v>90499555</v>
      </c>
      <c r="K25" s="13">
        <f t="shared" si="0"/>
        <v>14980673</v>
      </c>
      <c r="L25" s="13">
        <f t="shared" si="0"/>
        <v>15700673</v>
      </c>
      <c r="M25" s="13">
        <f t="shared" si="0"/>
        <v>15576737</v>
      </c>
      <c r="N25" s="13">
        <f t="shared" si="0"/>
        <v>29410151678</v>
      </c>
      <c r="O25" s="13">
        <f t="shared" si="0"/>
        <v>50922518</v>
      </c>
      <c r="P25" s="13">
        <f t="shared" si="0"/>
        <v>21952893675</v>
      </c>
      <c r="Q25" s="13">
        <f t="shared" si="0"/>
        <v>66933399</v>
      </c>
      <c r="R25" s="13">
        <f t="shared" si="0"/>
        <v>22070749592</v>
      </c>
      <c r="S25" s="13">
        <f t="shared" si="0"/>
        <v>58740607</v>
      </c>
      <c r="T25" s="13">
        <f t="shared" si="0"/>
        <v>15748884</v>
      </c>
      <c r="U25" s="13">
        <f t="shared" si="0"/>
        <v>15113866958</v>
      </c>
      <c r="V25" s="13">
        <f t="shared" si="0"/>
        <v>15188356449</v>
      </c>
      <c r="W25" s="13">
        <f t="shared" si="0"/>
        <v>66759757274</v>
      </c>
      <c r="X25" s="17">
        <f>+'24-01-010 Ind. Prog. Bonif. '!AI77</f>
        <v>0.99384198727317885</v>
      </c>
      <c r="Y25" s="17">
        <f>'24-01-010 Ind. Prog. Bonif. '!AJ77</f>
        <v>1</v>
      </c>
    </row>
    <row r="26" spans="1:25">
      <c r="B26" s="14"/>
      <c r="G26" s="14"/>
      <c r="H26" s="14"/>
      <c r="I26" s="14"/>
      <c r="K26" s="14"/>
      <c r="L26" s="14"/>
      <c r="M26" s="14"/>
      <c r="O26" s="14"/>
      <c r="P26" s="14"/>
      <c r="Q26" s="14"/>
      <c r="S26" s="14"/>
      <c r="T26" s="14"/>
      <c r="U26" s="14"/>
    </row>
    <row r="27" spans="1:25">
      <c r="B27" s="14"/>
      <c r="G27" s="14"/>
      <c r="H27" s="14"/>
      <c r="I27" s="14"/>
      <c r="K27" s="14"/>
      <c r="L27" s="14"/>
      <c r="M27" s="14"/>
      <c r="O27" s="14"/>
      <c r="P27" s="14"/>
      <c r="Q27" s="14"/>
      <c r="S27" s="14"/>
      <c r="T27" s="14"/>
      <c r="U27" s="14"/>
    </row>
    <row r="28" spans="1:25">
      <c r="B28" s="14"/>
      <c r="G28" s="14"/>
      <c r="H28" s="14"/>
      <c r="I28" s="14"/>
      <c r="K28" s="14"/>
      <c r="L28" s="14"/>
      <c r="M28" s="14"/>
      <c r="O28" s="14"/>
      <c r="P28" s="14"/>
      <c r="Q28" s="14"/>
      <c r="S28" s="14"/>
      <c r="T28" s="14"/>
      <c r="U28" s="14"/>
    </row>
    <row r="29" spans="1:25">
      <c r="B29" s="14"/>
      <c r="G29" s="14"/>
      <c r="H29" s="14"/>
      <c r="I29" s="14"/>
      <c r="K29" s="14"/>
      <c r="L29" s="14"/>
      <c r="M29" s="14"/>
      <c r="O29" s="14"/>
      <c r="P29" s="14"/>
      <c r="Q29" s="14"/>
      <c r="S29" s="14"/>
      <c r="T29" s="14"/>
      <c r="U29" s="14"/>
    </row>
    <row r="30" spans="1:25">
      <c r="B30" s="14"/>
      <c r="G30" s="14"/>
      <c r="H30" s="14"/>
      <c r="I30" s="14"/>
      <c r="K30" s="14"/>
      <c r="L30" s="14"/>
      <c r="M30" s="14"/>
      <c r="O30" s="14"/>
      <c r="P30" s="14"/>
      <c r="Q30" s="14"/>
      <c r="S30" s="14"/>
      <c r="T30" s="14"/>
      <c r="U30" s="14"/>
    </row>
    <row r="31" spans="1:25">
      <c r="B31" s="14"/>
      <c r="G31" s="14"/>
      <c r="H31" s="14"/>
      <c r="I31" s="14"/>
      <c r="K31" s="14"/>
      <c r="L31" s="14"/>
      <c r="M31" s="14"/>
      <c r="O31" s="14"/>
      <c r="P31" s="14"/>
      <c r="Q31" s="14"/>
      <c r="S31" s="14"/>
      <c r="T31" s="14"/>
      <c r="U31" s="14"/>
    </row>
    <row r="32" spans="1:25">
      <c r="B32" s="14"/>
      <c r="G32" s="14"/>
      <c r="H32" s="14"/>
      <c r="I32" s="14"/>
      <c r="K32" s="14"/>
      <c r="L32" s="14"/>
      <c r="M32" s="14"/>
      <c r="O32" s="14"/>
      <c r="P32" s="14"/>
      <c r="Q32" s="14"/>
      <c r="S32" s="14"/>
      <c r="T32" s="14"/>
      <c r="U32" s="14"/>
    </row>
    <row r="33" spans="1:25">
      <c r="B33" s="14"/>
      <c r="G33" s="14"/>
      <c r="H33" s="14"/>
      <c r="I33" s="14"/>
      <c r="K33" s="14"/>
      <c r="L33" s="14"/>
      <c r="M33" s="14"/>
      <c r="O33" s="14"/>
      <c r="P33" s="14"/>
      <c r="Q33" s="14"/>
      <c r="S33" s="14"/>
      <c r="T33" s="14"/>
      <c r="U33" s="14"/>
    </row>
    <row r="34" spans="1:25">
      <c r="A34" s="5"/>
      <c r="B34" s="14"/>
      <c r="G34" s="14"/>
      <c r="H34" s="14"/>
      <c r="I34" s="14"/>
      <c r="K34" s="14"/>
      <c r="L34" s="14"/>
      <c r="M34" s="14"/>
      <c r="O34" s="14"/>
      <c r="P34" s="14"/>
      <c r="Q34" s="14"/>
      <c r="S34" s="14"/>
      <c r="T34" s="14"/>
      <c r="U34" s="14"/>
      <c r="V34" s="5"/>
      <c r="W34" s="5"/>
      <c r="X34" s="2"/>
      <c r="Y34" s="2"/>
    </row>
    <row r="35" spans="1:25">
      <c r="A35" s="5"/>
      <c r="B35" s="14"/>
      <c r="G35" s="14"/>
      <c r="H35" s="14"/>
      <c r="I35" s="14"/>
      <c r="K35" s="14"/>
      <c r="L35" s="14"/>
      <c r="M35" s="14"/>
      <c r="O35" s="14"/>
      <c r="P35" s="14"/>
      <c r="Q35" s="14"/>
      <c r="S35" s="14"/>
      <c r="T35" s="14"/>
      <c r="U35" s="14"/>
      <c r="V35" s="5"/>
      <c r="W35" s="5"/>
      <c r="X35" s="2"/>
      <c r="Y35" s="2"/>
    </row>
    <row r="36" spans="1:25">
      <c r="A36" s="5"/>
      <c r="B36" s="14"/>
      <c r="G36" s="14"/>
      <c r="H36" s="14"/>
      <c r="I36" s="14"/>
      <c r="K36" s="14"/>
      <c r="L36" s="14"/>
      <c r="M36" s="14"/>
      <c r="O36" s="14"/>
      <c r="P36" s="14"/>
      <c r="Q36" s="14"/>
      <c r="S36" s="14"/>
      <c r="T36" s="14"/>
      <c r="U36" s="14"/>
      <c r="V36" s="5"/>
      <c r="W36" s="5"/>
      <c r="X36" s="2"/>
      <c r="Y36" s="2"/>
    </row>
    <row r="37" spans="1:25">
      <c r="A37" s="5"/>
      <c r="B37" s="14"/>
      <c r="G37" s="14"/>
      <c r="H37" s="14"/>
      <c r="I37" s="14"/>
      <c r="K37" s="14"/>
      <c r="L37" s="14"/>
      <c r="M37" s="14"/>
      <c r="O37" s="14"/>
      <c r="P37" s="14"/>
      <c r="Q37" s="14"/>
      <c r="S37" s="14"/>
      <c r="T37" s="14"/>
      <c r="U37" s="14"/>
      <c r="V37" s="5"/>
      <c r="W37" s="5"/>
      <c r="X37" s="2"/>
      <c r="Y37" s="2"/>
    </row>
    <row r="38" spans="1:25">
      <c r="A38" s="5"/>
      <c r="B38" s="14"/>
      <c r="G38" s="14"/>
      <c r="H38" s="14"/>
      <c r="I38" s="14"/>
      <c r="K38" s="14"/>
      <c r="L38" s="14"/>
      <c r="M38" s="14"/>
      <c r="O38" s="14"/>
      <c r="P38" s="14"/>
      <c r="Q38" s="14"/>
      <c r="S38" s="14"/>
      <c r="T38" s="14"/>
      <c r="U38" s="14"/>
      <c r="V38" s="5"/>
      <c r="W38" s="5"/>
      <c r="X38" s="2"/>
      <c r="Y38" s="2"/>
    </row>
    <row r="39" spans="1:25">
      <c r="A39" s="5"/>
      <c r="B39" s="14"/>
      <c r="G39" s="14"/>
      <c r="H39" s="14"/>
      <c r="I39" s="14"/>
      <c r="K39" s="14"/>
      <c r="L39" s="14"/>
      <c r="M39" s="14"/>
      <c r="O39" s="14"/>
      <c r="P39" s="14"/>
      <c r="Q39" s="14"/>
      <c r="S39" s="14"/>
      <c r="T39" s="14"/>
      <c r="U39" s="14"/>
      <c r="V39" s="5"/>
      <c r="W39" s="5"/>
      <c r="X39" s="2"/>
      <c r="Y39" s="2"/>
    </row>
    <row r="40" spans="1:25">
      <c r="A40" s="5"/>
      <c r="B40" s="14"/>
      <c r="G40" s="14"/>
      <c r="H40" s="14"/>
      <c r="I40" s="14"/>
      <c r="K40" s="14"/>
      <c r="L40" s="14"/>
      <c r="M40" s="14"/>
      <c r="O40" s="14"/>
      <c r="P40" s="14"/>
      <c r="Q40" s="14"/>
      <c r="S40" s="14"/>
      <c r="T40" s="14"/>
      <c r="U40" s="14"/>
      <c r="V40" s="5"/>
      <c r="W40" s="5"/>
      <c r="X40" s="2"/>
      <c r="Y40" s="2"/>
    </row>
    <row r="41" spans="1:25">
      <c r="A41" s="5"/>
      <c r="B41" s="14"/>
      <c r="G41" s="14"/>
      <c r="H41" s="14"/>
      <c r="I41" s="14"/>
      <c r="K41" s="14"/>
      <c r="L41" s="14"/>
      <c r="M41" s="14"/>
      <c r="O41" s="14"/>
      <c r="P41" s="14"/>
      <c r="Q41" s="14"/>
      <c r="S41" s="14"/>
      <c r="T41" s="14"/>
      <c r="U41" s="14"/>
      <c r="V41" s="5"/>
      <c r="W41" s="5"/>
      <c r="X41" s="2"/>
      <c r="Y41" s="2"/>
    </row>
    <row r="42" spans="1:25">
      <c r="A42" s="5"/>
      <c r="B42" s="14"/>
      <c r="G42" s="14"/>
      <c r="H42" s="14"/>
      <c r="I42" s="14"/>
      <c r="K42" s="14"/>
      <c r="L42" s="14"/>
      <c r="M42" s="14"/>
      <c r="O42" s="14"/>
      <c r="P42" s="14"/>
      <c r="Q42" s="14"/>
      <c r="S42" s="14"/>
      <c r="T42" s="14"/>
      <c r="U42" s="14"/>
      <c r="V42" s="5"/>
      <c r="W42" s="5"/>
      <c r="X42" s="2"/>
      <c r="Y42" s="2"/>
    </row>
  </sheetData>
  <mergeCells count="19">
    <mergeCell ref="A1:Y1"/>
    <mergeCell ref="A2:Y2"/>
    <mergeCell ref="A3:Y3"/>
    <mergeCell ref="A4:Y4"/>
    <mergeCell ref="A5:Y5"/>
    <mergeCell ref="X6:Y6"/>
    <mergeCell ref="A6:A7"/>
    <mergeCell ref="B6:B7"/>
    <mergeCell ref="C6:C7"/>
    <mergeCell ref="J6:J7"/>
    <mergeCell ref="N6:N7"/>
    <mergeCell ref="R6:R7"/>
    <mergeCell ref="V6:V7"/>
    <mergeCell ref="W6:W7"/>
    <mergeCell ref="D6:F6"/>
    <mergeCell ref="G6:I6"/>
    <mergeCell ref="K6:M6"/>
    <mergeCell ref="O6:Q6"/>
    <mergeCell ref="S6:U6"/>
  </mergeCells>
  <printOptions horizontalCentered="1" verticalCentered="1"/>
  <pageMargins left="0" right="0" top="0.74803149606299202" bottom="0.74803149606299202" header="0.31496062992126" footer="0.31496062992126"/>
  <pageSetup paperSize="41" scale="70" orientation="landscape"/>
  <legacyDrawingHF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>
    <tabColor rgb="FF33CCFF"/>
    <pageSetUpPr fitToPage="1"/>
  </sheetPr>
  <dimension ref="A1:Y42"/>
  <sheetViews>
    <sheetView topLeftCell="A7" workbookViewId="0">
      <selection activeCell="J28" sqref="J28"/>
    </sheetView>
  </sheetViews>
  <sheetFormatPr baseColWidth="10" defaultColWidth="11.42578125" defaultRowHeight="10.5" outlineLevelCol="1"/>
  <cols>
    <col min="1" max="1" width="51.5703125" style="2" customWidth="1"/>
    <col min="2" max="2" width="15.7109375" style="3" customWidth="1"/>
    <col min="3" max="3" width="15.7109375" style="2" customWidth="1"/>
    <col min="4" max="4" width="10" style="2" hidden="1" customWidth="1"/>
    <col min="5" max="5" width="10.28515625" style="2" hidden="1" customWidth="1"/>
    <col min="6" max="6" width="9.85546875" style="2" hidden="1" customWidth="1"/>
    <col min="7" max="9" width="15.7109375" style="3" hidden="1" customWidth="1" outlineLevel="1"/>
    <col min="10" max="10" width="15.7109375" style="3" customWidth="1" collapsed="1"/>
    <col min="11" max="13" width="15.7109375" style="3" hidden="1" customWidth="1" outlineLevel="1"/>
    <col min="14" max="14" width="15.7109375" style="3" customWidth="1" collapsed="1"/>
    <col min="15" max="17" width="15.7109375" style="3" hidden="1" customWidth="1" outlineLevel="1"/>
    <col min="18" max="18" width="15.7109375" style="3" customWidth="1" collapsed="1"/>
    <col min="19" max="21" width="15.7109375" style="3" hidden="1" customWidth="1" outlineLevel="1"/>
    <col min="22" max="22" width="15.7109375" style="3" customWidth="1" collapsed="1"/>
    <col min="23" max="23" width="15.7109375" style="3" customWidth="1"/>
    <col min="24" max="25" width="15.7109375" style="4" customWidth="1"/>
    <col min="26" max="16384" width="11.42578125" style="5"/>
  </cols>
  <sheetData>
    <row r="1" spans="1:25" s="1" customFormat="1" ht="15" customHeight="1">
      <c r="A1" s="132" t="s">
        <v>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s="1" customFormat="1" ht="1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s="1" customFormat="1" ht="15" customHeight="1">
      <c r="A3" s="121" t="s">
        <v>1302</v>
      </c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</row>
    <row r="4" spans="1:25" s="1" customFormat="1" ht="1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8.25" customHeight="1">
      <c r="A5" s="133" t="s">
        <v>1220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5"/>
    </row>
    <row r="6" spans="1:25" s="2" customFormat="1" ht="26.25" customHeight="1">
      <c r="A6" s="112" t="s">
        <v>7</v>
      </c>
      <c r="B6" s="127" t="s">
        <v>13</v>
      </c>
      <c r="C6" s="127" t="s">
        <v>86</v>
      </c>
      <c r="D6" s="129" t="s">
        <v>16</v>
      </c>
      <c r="E6" s="130"/>
      <c r="F6" s="131"/>
      <c r="G6" s="111" t="s">
        <v>19</v>
      </c>
      <c r="H6" s="111"/>
      <c r="I6" s="111"/>
      <c r="J6" s="127" t="s">
        <v>20</v>
      </c>
      <c r="K6" s="111" t="s">
        <v>19</v>
      </c>
      <c r="L6" s="111"/>
      <c r="M6" s="111"/>
      <c r="N6" s="127" t="s">
        <v>21</v>
      </c>
      <c r="O6" s="111" t="s">
        <v>19</v>
      </c>
      <c r="P6" s="111"/>
      <c r="Q6" s="111"/>
      <c r="R6" s="127" t="s">
        <v>22</v>
      </c>
      <c r="S6" s="111" t="s">
        <v>19</v>
      </c>
      <c r="T6" s="111"/>
      <c r="U6" s="111"/>
      <c r="V6" s="127" t="s">
        <v>23</v>
      </c>
      <c r="W6" s="127" t="s">
        <v>24</v>
      </c>
      <c r="X6" s="126" t="s">
        <v>87</v>
      </c>
      <c r="Y6" s="126"/>
    </row>
    <row r="7" spans="1:25" s="2" customFormat="1" ht="31.5">
      <c r="A7" s="112"/>
      <c r="B7" s="128"/>
      <c r="C7" s="128"/>
      <c r="D7" s="7" t="s">
        <v>29</v>
      </c>
      <c r="E7" s="7" t="s">
        <v>30</v>
      </c>
      <c r="F7" s="7" t="s">
        <v>31</v>
      </c>
      <c r="G7" s="7" t="s">
        <v>32</v>
      </c>
      <c r="H7" s="7" t="s">
        <v>33</v>
      </c>
      <c r="I7" s="7" t="s">
        <v>34</v>
      </c>
      <c r="J7" s="128"/>
      <c r="K7" s="7" t="s">
        <v>35</v>
      </c>
      <c r="L7" s="7" t="s">
        <v>36</v>
      </c>
      <c r="M7" s="7" t="s">
        <v>37</v>
      </c>
      <c r="N7" s="128"/>
      <c r="O7" s="7" t="s">
        <v>38</v>
      </c>
      <c r="P7" s="7" t="s">
        <v>39</v>
      </c>
      <c r="Q7" s="7" t="s">
        <v>40</v>
      </c>
      <c r="R7" s="128"/>
      <c r="S7" s="7" t="s">
        <v>41</v>
      </c>
      <c r="T7" s="7" t="s">
        <v>42</v>
      </c>
      <c r="U7" s="7" t="s">
        <v>43</v>
      </c>
      <c r="V7" s="128"/>
      <c r="W7" s="128"/>
      <c r="X7" s="15" t="s">
        <v>44</v>
      </c>
      <c r="Y7" s="15" t="s">
        <v>88</v>
      </c>
    </row>
    <row r="8" spans="1:25" ht="24.75" customHeight="1">
      <c r="A8" s="8" t="s">
        <v>46</v>
      </c>
      <c r="B8" s="9">
        <f>+'24-03-343 Ind. CALLE'!J12</f>
        <v>109926992</v>
      </c>
      <c r="C8" s="9">
        <f>+'24-03-343 Ind. CALLE'!K12</f>
        <v>109919960</v>
      </c>
      <c r="D8" s="9">
        <f>+'24-03-343 Ind. CALLE'!M12</f>
        <v>0</v>
      </c>
      <c r="E8" s="9">
        <f>+'24-03-343 Ind. CALLE'!N12</f>
        <v>0</v>
      </c>
      <c r="F8" s="9">
        <f>+'24-03-343 Ind. CALLE'!O12</f>
        <v>0</v>
      </c>
      <c r="G8" s="9">
        <f>+'24-03-343 Ind. CALLE'!R12</f>
        <v>0</v>
      </c>
      <c r="H8" s="9">
        <f>+'24-03-343 Ind. CALLE'!S12</f>
        <v>0</v>
      </c>
      <c r="I8" s="9">
        <f>+'24-03-343 Ind. CALLE'!T12</f>
        <v>0</v>
      </c>
      <c r="J8" s="9">
        <f>+'24-03-343 Ind. CALLE'!U12</f>
        <v>0</v>
      </c>
      <c r="K8" s="9">
        <f>+'24-03-343 Ind. CALLE'!V12</f>
        <v>0</v>
      </c>
      <c r="L8" s="9">
        <f>+'24-03-343 Ind. CALLE'!W12</f>
        <v>0</v>
      </c>
      <c r="M8" s="9">
        <f>+'24-03-343 Ind. CALLE'!X12</f>
        <v>0</v>
      </c>
      <c r="N8" s="9">
        <f>+'24-03-343 Ind. CALLE'!Y12</f>
        <v>0</v>
      </c>
      <c r="O8" s="9">
        <f>+'24-03-343 Ind. CALLE'!Z12</f>
        <v>792968</v>
      </c>
      <c r="P8" s="9">
        <f>+'24-03-343 Ind. CALLE'!AA12</f>
        <v>0</v>
      </c>
      <c r="Q8" s="9">
        <f>+'24-03-343 Ind. CALLE'!AB12</f>
        <v>0</v>
      </c>
      <c r="R8" s="9">
        <f>+'24-03-343 Ind. CALLE'!AC12</f>
        <v>792968</v>
      </c>
      <c r="S8" s="9">
        <f>+'24-03-343 Ind. CALLE'!AD12</f>
        <v>0</v>
      </c>
      <c r="T8" s="9">
        <f>+'24-03-343 Ind. CALLE'!AE12</f>
        <v>0</v>
      </c>
      <c r="U8" s="9">
        <f>+'24-03-343 Ind. CALLE'!AF12</f>
        <v>109126992</v>
      </c>
      <c r="V8" s="9">
        <f>+'24-03-343 Ind. CALLE'!AG12</f>
        <v>109126992</v>
      </c>
      <c r="W8" s="9">
        <f>+'24-03-343 Ind. CALLE'!AH12</f>
        <v>109919960</v>
      </c>
      <c r="X8" s="16">
        <f>+'24-03-343 Ind. CALLE'!AI12</f>
        <v>0.99993603026998101</v>
      </c>
      <c r="Y8" s="16">
        <f>+'24-03-343 Ind. CALLE'!AJ12</f>
        <v>2.8721649407289433E-2</v>
      </c>
    </row>
    <row r="9" spans="1:25" ht="24.75" customHeight="1">
      <c r="A9" s="8" t="s">
        <v>48</v>
      </c>
      <c r="B9" s="9">
        <f>+'24-03-343 Ind. CALLE'!J20</f>
        <v>186079029</v>
      </c>
      <c r="C9" s="9">
        <f>+'24-03-343 Ind. CALLE'!K20</f>
        <v>186036729</v>
      </c>
      <c r="D9" s="9">
        <f>+'24-03-343 Ind. CALLE'!M20</f>
        <v>0</v>
      </c>
      <c r="E9" s="9">
        <f>+'24-03-343 Ind. CALLE'!N20</f>
        <v>0</v>
      </c>
      <c r="F9" s="9">
        <f>+'24-03-343 Ind. CALLE'!O20</f>
        <v>0</v>
      </c>
      <c r="G9" s="9">
        <f>+'24-03-343 Ind. CALLE'!R20</f>
        <v>0</v>
      </c>
      <c r="H9" s="9">
        <f>+'24-03-343 Ind. CALLE'!S20</f>
        <v>25651</v>
      </c>
      <c r="I9" s="9">
        <f>+'24-03-343 Ind. CALLE'!T20</f>
        <v>0</v>
      </c>
      <c r="J9" s="9">
        <f>+'24-03-343 Ind. CALLE'!U20</f>
        <v>25651</v>
      </c>
      <c r="K9" s="9">
        <f>+'24-03-343 Ind. CALLE'!V20</f>
        <v>25651</v>
      </c>
      <c r="L9" s="9">
        <f>+'24-03-343 Ind. CALLE'!W20</f>
        <v>25651</v>
      </c>
      <c r="M9" s="9">
        <f>+'24-03-343 Ind. CALLE'!X20</f>
        <v>25651</v>
      </c>
      <c r="N9" s="9">
        <f>+'24-03-343 Ind. CALLE'!Y20</f>
        <v>76953</v>
      </c>
      <c r="O9" s="9">
        <f>+'24-03-343 Ind. CALLE'!Z20</f>
        <v>0</v>
      </c>
      <c r="P9" s="9">
        <f>+'24-03-343 Ind. CALLE'!AA20</f>
        <v>765096</v>
      </c>
      <c r="Q9" s="9">
        <f>+'24-03-343 Ind. CALLE'!AB20</f>
        <v>0</v>
      </c>
      <c r="R9" s="9">
        <f>+'24-03-343 Ind. CALLE'!AC20</f>
        <v>765096</v>
      </c>
      <c r="S9" s="9">
        <f>+'24-03-343 Ind. CALLE'!AD20</f>
        <v>0</v>
      </c>
      <c r="T9" s="9">
        <f>+'24-03-343 Ind. CALLE'!AE20</f>
        <v>0</v>
      </c>
      <c r="U9" s="9">
        <f>+'24-03-343 Ind. CALLE'!AF20</f>
        <v>185169028</v>
      </c>
      <c r="V9" s="9">
        <f>+'24-03-343 Ind. CALLE'!AG20</f>
        <v>185169028</v>
      </c>
      <c r="W9" s="9">
        <f>+'24-03-343 Ind. CALLE'!AH20</f>
        <v>186036728</v>
      </c>
      <c r="X9" s="16">
        <f>+'24-03-343 Ind. CALLE'!AI20</f>
        <v>0.99977267185761165</v>
      </c>
      <c r="Y9" s="16">
        <f>+'24-03-343 Ind. CALLE'!AJ20</f>
        <v>4.8610658869374275E-2</v>
      </c>
    </row>
    <row r="10" spans="1:25" ht="24.75" customHeight="1">
      <c r="A10" s="8" t="s">
        <v>50</v>
      </c>
      <c r="B10" s="9">
        <f>+'24-03-343 Ind. CALLE'!J28</f>
        <v>220069609</v>
      </c>
      <c r="C10" s="9">
        <f>+'24-03-343 Ind. CALLE'!K28</f>
        <v>219999552</v>
      </c>
      <c r="D10" s="9">
        <f>+'24-03-343 Ind. CALLE'!M28</f>
        <v>0</v>
      </c>
      <c r="E10" s="9">
        <f>+'24-03-343 Ind. CALLE'!N28</f>
        <v>0</v>
      </c>
      <c r="F10" s="9">
        <f>+'24-03-343 Ind. CALLE'!O28</f>
        <v>0</v>
      </c>
      <c r="G10" s="9">
        <f>+'24-03-343 Ind. CALLE'!R28</f>
        <v>0</v>
      </c>
      <c r="H10" s="9">
        <f>+'24-03-343 Ind. CALLE'!S28</f>
        <v>0</v>
      </c>
      <c r="I10" s="9">
        <f>+'24-03-343 Ind. CALLE'!T28</f>
        <v>0</v>
      </c>
      <c r="J10" s="9">
        <f>+'24-03-343 Ind. CALLE'!U28</f>
        <v>0</v>
      </c>
      <c r="K10" s="9">
        <f>+'24-03-343 Ind. CALLE'!V28</f>
        <v>0</v>
      </c>
      <c r="L10" s="9">
        <f>+'24-03-343 Ind. CALLE'!W28</f>
        <v>0</v>
      </c>
      <c r="M10" s="9">
        <f>+'24-03-343 Ind. CALLE'!X28</f>
        <v>0</v>
      </c>
      <c r="N10" s="9">
        <f>+'24-03-343 Ind. CALLE'!Y28</f>
        <v>0</v>
      </c>
      <c r="O10" s="9">
        <f>+'24-03-343 Ind. CALLE'!Z28</f>
        <v>38036250</v>
      </c>
      <c r="P10" s="9">
        <f>+'24-03-343 Ind. CALLE'!AA28</f>
        <v>0</v>
      </c>
      <c r="Q10" s="9">
        <f>+'24-03-343 Ind. CALLE'!AB28</f>
        <v>729944</v>
      </c>
      <c r="R10" s="9">
        <f>+'24-03-343 Ind. CALLE'!AC28</f>
        <v>38766194</v>
      </c>
      <c r="S10" s="9">
        <f>+'24-03-343 Ind. CALLE'!AD28</f>
        <v>0</v>
      </c>
      <c r="T10" s="9">
        <f>+'24-03-343 Ind. CALLE'!AE28</f>
        <v>0</v>
      </c>
      <c r="U10" s="9">
        <f>+'24-03-343 Ind. CALLE'!AF28</f>
        <v>181233358</v>
      </c>
      <c r="V10" s="9">
        <f>+'24-03-343 Ind. CALLE'!AG28</f>
        <v>181233358</v>
      </c>
      <c r="W10" s="9">
        <f>+'24-03-343 Ind. CALLE'!AH28</f>
        <v>219999552</v>
      </c>
      <c r="X10" s="16">
        <f>+'24-03-343 Ind. CALLE'!AI28</f>
        <v>0.99968165981519097</v>
      </c>
      <c r="Y10" s="16">
        <f>+'24-03-343 Ind. CALLE'!AJ28</f>
        <v>5.7485010022790592E-2</v>
      </c>
    </row>
    <row r="11" spans="1:25" ht="24.75" customHeight="1">
      <c r="A11" s="8" t="s">
        <v>52</v>
      </c>
      <c r="B11" s="9">
        <f>+'24-03-343 Ind. CALLE'!J35</f>
        <v>159842904</v>
      </c>
      <c r="C11" s="9">
        <f>+'24-03-343 Ind. CALLE'!K35</f>
        <v>159618105</v>
      </c>
      <c r="D11" s="9">
        <f>+'24-03-343 Ind. CALLE'!M35</f>
        <v>0</v>
      </c>
      <c r="E11" s="9">
        <f>+'24-03-343 Ind. CALLE'!N35</f>
        <v>0</v>
      </c>
      <c r="F11" s="9">
        <f>+'24-03-343 Ind. CALLE'!O35</f>
        <v>0</v>
      </c>
      <c r="G11" s="9">
        <f>+'24-03-343 Ind. CALLE'!R35</f>
        <v>0</v>
      </c>
      <c r="H11" s="9">
        <f>+'24-03-343 Ind. CALLE'!S35</f>
        <v>0</v>
      </c>
      <c r="I11" s="9">
        <f>+'24-03-343 Ind. CALLE'!T35</f>
        <v>0</v>
      </c>
      <c r="J11" s="9">
        <f>+'24-03-343 Ind. CALLE'!U35</f>
        <v>0</v>
      </c>
      <c r="K11" s="9">
        <f>+'24-03-343 Ind. CALLE'!V35</f>
        <v>0</v>
      </c>
      <c r="L11" s="9">
        <f>+'24-03-343 Ind. CALLE'!W35</f>
        <v>0</v>
      </c>
      <c r="M11" s="9">
        <f>+'24-03-343 Ind. CALLE'!X35</f>
        <v>0</v>
      </c>
      <c r="N11" s="9">
        <f>+'24-03-343 Ind. CALLE'!Y35</f>
        <v>0</v>
      </c>
      <c r="O11" s="9">
        <f>+'24-03-343 Ind. CALLE'!Z35</f>
        <v>0</v>
      </c>
      <c r="P11" s="9">
        <f>+'24-03-343 Ind. CALLE'!AA35</f>
        <v>0</v>
      </c>
      <c r="Q11" s="9">
        <f>+'24-03-343 Ind. CALLE'!AB35</f>
        <v>575201</v>
      </c>
      <c r="R11" s="9">
        <f>+'24-03-343 Ind. CALLE'!AC35</f>
        <v>575201</v>
      </c>
      <c r="S11" s="9">
        <f>+'24-03-343 Ind. CALLE'!AD35</f>
        <v>0</v>
      </c>
      <c r="T11" s="9">
        <f>+'24-03-343 Ind. CALLE'!AE35</f>
        <v>0</v>
      </c>
      <c r="U11" s="9">
        <f>+'24-03-343 Ind. CALLE'!AF35</f>
        <v>159042904</v>
      </c>
      <c r="V11" s="9">
        <f>+'24-03-343 Ind. CALLE'!AG35</f>
        <v>159042904</v>
      </c>
      <c r="W11" s="9">
        <f>+'24-03-343 Ind. CALLE'!AH35</f>
        <v>159618105</v>
      </c>
      <c r="X11" s="16">
        <f>+'24-03-343 Ind. CALLE'!AI35</f>
        <v>0.99859362540110008</v>
      </c>
      <c r="Y11" s="16">
        <f>+'24-03-343 Ind. CALLE'!AJ35</f>
        <v>4.1707577503357102E-2</v>
      </c>
    </row>
    <row r="12" spans="1:25" ht="24.75" customHeight="1">
      <c r="A12" s="8" t="s">
        <v>54</v>
      </c>
      <c r="B12" s="9">
        <f>+'24-03-343 Ind. CALLE'!J51</f>
        <v>655834604</v>
      </c>
      <c r="C12" s="9">
        <f>+'24-03-343 Ind. CALLE'!K51</f>
        <v>655792604</v>
      </c>
      <c r="D12" s="9">
        <f>+'24-03-343 Ind. CALLE'!M51</f>
        <v>0</v>
      </c>
      <c r="E12" s="9">
        <f>+'24-03-343 Ind. CALLE'!N51</f>
        <v>0</v>
      </c>
      <c r="F12" s="9">
        <f>+'24-03-343 Ind. CALLE'!O51</f>
        <v>0</v>
      </c>
      <c r="G12" s="9">
        <f>+'24-03-343 Ind. CALLE'!R51</f>
        <v>0</v>
      </c>
      <c r="H12" s="9">
        <f>+'24-03-343 Ind. CALLE'!S51</f>
        <v>0</v>
      </c>
      <c r="I12" s="9">
        <f>+'24-03-343 Ind. CALLE'!T51</f>
        <v>0</v>
      </c>
      <c r="J12" s="9">
        <f>+'24-03-343 Ind. CALLE'!U51</f>
        <v>0</v>
      </c>
      <c r="K12" s="9">
        <f>+'24-03-343 Ind. CALLE'!V51</f>
        <v>0</v>
      </c>
      <c r="L12" s="9">
        <f>+'24-03-343 Ind. CALLE'!W51</f>
        <v>0</v>
      </c>
      <c r="M12" s="9">
        <f>+'24-03-343 Ind. CALLE'!X51</f>
        <v>0</v>
      </c>
      <c r="N12" s="9">
        <f>+'24-03-343 Ind. CALLE'!Y51</f>
        <v>0</v>
      </c>
      <c r="O12" s="9">
        <f>+'24-03-343 Ind. CALLE'!Z51</f>
        <v>38036250</v>
      </c>
      <c r="P12" s="9">
        <f>+'24-03-343 Ind. CALLE'!AA51</f>
        <v>0</v>
      </c>
      <c r="Q12" s="9">
        <f>+'24-03-343 Ind. CALLE'!AB51</f>
        <v>958000</v>
      </c>
      <c r="R12" s="9">
        <f>+'24-03-343 Ind. CALLE'!AC51</f>
        <v>38994250</v>
      </c>
      <c r="S12" s="9">
        <f>+'24-03-343 Ind. CALLE'!AD51</f>
        <v>0</v>
      </c>
      <c r="T12" s="9">
        <f>+'24-03-343 Ind. CALLE'!AE51</f>
        <v>0</v>
      </c>
      <c r="U12" s="9">
        <f>+'24-03-343 Ind. CALLE'!AF51</f>
        <v>616798354</v>
      </c>
      <c r="V12" s="9">
        <f>+'24-03-343 Ind. CALLE'!AG51</f>
        <v>616798354</v>
      </c>
      <c r="W12" s="9">
        <f>+'24-03-343 Ind. CALLE'!AH51</f>
        <v>655792604</v>
      </c>
      <c r="X12" s="16">
        <f>+'24-03-343 Ind. CALLE'!AI51</f>
        <v>0.99993595946334057</v>
      </c>
      <c r="Y12" s="16">
        <f>+'24-03-343 Ind. CALLE'!AJ51</f>
        <v>0.17135600536955611</v>
      </c>
    </row>
    <row r="13" spans="1:25" ht="24.75" customHeight="1">
      <c r="A13" s="8" t="s">
        <v>57</v>
      </c>
      <c r="B13" s="9">
        <f>+'24-03-343 Ind. CALLE'!J56</f>
        <v>134659752</v>
      </c>
      <c r="C13" s="9">
        <f>+'24-03-343 Ind. CALLE'!K56</f>
        <v>134659432</v>
      </c>
      <c r="D13" s="9">
        <f>+'24-03-343 Ind. CALLE'!M56</f>
        <v>0</v>
      </c>
      <c r="E13" s="9">
        <f>+'24-03-343 Ind. CALLE'!N56</f>
        <v>0</v>
      </c>
      <c r="F13" s="9">
        <f>+'24-03-343 Ind. CALLE'!O56</f>
        <v>0</v>
      </c>
      <c r="G13" s="9">
        <f>+'24-03-343 Ind. CALLE'!R56</f>
        <v>0</v>
      </c>
      <c r="H13" s="9">
        <f>+'24-03-343 Ind. CALLE'!S56</f>
        <v>0</v>
      </c>
      <c r="I13" s="9">
        <f>+'24-03-343 Ind. CALLE'!T56</f>
        <v>0</v>
      </c>
      <c r="J13" s="9">
        <f>+'24-03-343 Ind. CALLE'!U56</f>
        <v>0</v>
      </c>
      <c r="K13" s="9">
        <f>+'24-03-343 Ind. CALLE'!V56</f>
        <v>0</v>
      </c>
      <c r="L13" s="9">
        <f>+'24-03-343 Ind. CALLE'!W56</f>
        <v>0</v>
      </c>
      <c r="M13" s="9">
        <f>+'24-03-343 Ind. CALLE'!X56</f>
        <v>0</v>
      </c>
      <c r="N13" s="9">
        <f>+'24-03-343 Ind. CALLE'!Y56</f>
        <v>0</v>
      </c>
      <c r="O13" s="9">
        <f>+'24-03-343 Ind. CALLE'!Z56</f>
        <v>0</v>
      </c>
      <c r="P13" s="9">
        <f>+'24-03-343 Ind. CALLE'!AA56</f>
        <v>0</v>
      </c>
      <c r="Q13" s="9">
        <f>+'24-03-343 Ind. CALLE'!AB56</f>
        <v>799680</v>
      </c>
      <c r="R13" s="9">
        <f>+'24-03-343 Ind. CALLE'!AC56</f>
        <v>799680</v>
      </c>
      <c r="S13" s="9">
        <f>+'24-03-343 Ind. CALLE'!AD56</f>
        <v>0</v>
      </c>
      <c r="T13" s="9">
        <f>+'24-03-343 Ind. CALLE'!AE56</f>
        <v>0</v>
      </c>
      <c r="U13" s="9">
        <f>+'24-03-343 Ind. CALLE'!AF56</f>
        <v>133859752</v>
      </c>
      <c r="V13" s="9">
        <f>+'24-03-343 Ind. CALLE'!AG56</f>
        <v>133859752</v>
      </c>
      <c r="W13" s="9">
        <f>+'24-03-343 Ind. CALLE'!AH56</f>
        <v>134659432</v>
      </c>
      <c r="X13" s="16">
        <f>+'24-03-343 Ind. CALLE'!AI56</f>
        <v>0.99999762364035805</v>
      </c>
      <c r="Y13" s="16">
        <f>+'24-03-343 Ind. CALLE'!AJ56</f>
        <v>3.5185975279546422E-2</v>
      </c>
    </row>
    <row r="14" spans="1:25" ht="24.75" customHeight="1">
      <c r="A14" s="8" t="s">
        <v>59</v>
      </c>
      <c r="B14" s="9">
        <f>+'24-03-343 Ind. CALLE'!J62</f>
        <v>159842904</v>
      </c>
      <c r="C14" s="9">
        <f>+'24-03-343 Ind. CALLE'!K62</f>
        <v>159842904</v>
      </c>
      <c r="D14" s="9">
        <f>+'24-03-343 Ind. CALLE'!M62</f>
        <v>0</v>
      </c>
      <c r="E14" s="9">
        <f>+'24-03-343 Ind. CALLE'!N62</f>
        <v>0</v>
      </c>
      <c r="F14" s="9">
        <f>+'24-03-343 Ind. CALLE'!O62</f>
        <v>0</v>
      </c>
      <c r="G14" s="9">
        <f>+'24-03-343 Ind. CALLE'!R62</f>
        <v>0</v>
      </c>
      <c r="H14" s="9">
        <f>+'24-03-343 Ind. CALLE'!S62</f>
        <v>0</v>
      </c>
      <c r="I14" s="9">
        <f>+'24-03-343 Ind. CALLE'!T62</f>
        <v>0</v>
      </c>
      <c r="J14" s="9">
        <f>+'24-03-343 Ind. CALLE'!U62</f>
        <v>0</v>
      </c>
      <c r="K14" s="9">
        <f>+'24-03-343 Ind. CALLE'!V62</f>
        <v>0</v>
      </c>
      <c r="L14" s="9">
        <f>+'24-03-343 Ind. CALLE'!W62</f>
        <v>0</v>
      </c>
      <c r="M14" s="9">
        <f>+'24-03-343 Ind. CALLE'!X62</f>
        <v>0</v>
      </c>
      <c r="N14" s="9">
        <f>+'24-03-343 Ind. CALLE'!Y62</f>
        <v>0</v>
      </c>
      <c r="O14" s="9">
        <f>+'24-03-343 Ind. CALLE'!Z62</f>
        <v>0</v>
      </c>
      <c r="P14" s="9">
        <f>+'24-03-343 Ind. CALLE'!AA62</f>
        <v>800000</v>
      </c>
      <c r="Q14" s="9">
        <f>+'24-03-343 Ind. CALLE'!AB62</f>
        <v>0</v>
      </c>
      <c r="R14" s="9">
        <f>+'24-03-343 Ind. CALLE'!AC62</f>
        <v>800000</v>
      </c>
      <c r="S14" s="9">
        <f>+'24-03-343 Ind. CALLE'!AD62</f>
        <v>0</v>
      </c>
      <c r="T14" s="9">
        <f>+'24-03-343 Ind. CALLE'!AE62</f>
        <v>0</v>
      </c>
      <c r="U14" s="9">
        <f>+'24-03-343 Ind. CALLE'!AF62</f>
        <v>159042904</v>
      </c>
      <c r="V14" s="9">
        <f>+'24-03-343 Ind. CALLE'!AG62</f>
        <v>159042904</v>
      </c>
      <c r="W14" s="9">
        <f>+'24-03-343 Ind. CALLE'!AH62</f>
        <v>159842904</v>
      </c>
      <c r="X14" s="16">
        <f>+'24-03-343 Ind. CALLE'!AI62</f>
        <v>1</v>
      </c>
      <c r="Y14" s="16">
        <f>+'24-03-343 Ind. CALLE'!AJ62</f>
        <v>4.176631659009903E-2</v>
      </c>
    </row>
    <row r="15" spans="1:25" ht="24.75" customHeight="1">
      <c r="A15" s="8" t="s">
        <v>61</v>
      </c>
      <c r="B15" s="9">
        <f>+'24-03-343 Ind. CALLE'!J72</f>
        <v>311141816</v>
      </c>
      <c r="C15" s="9">
        <f>+'24-03-343 Ind. CALLE'!K72</f>
        <v>311083034</v>
      </c>
      <c r="D15" s="9">
        <f>+'24-03-343 Ind. CALLE'!M72</f>
        <v>0</v>
      </c>
      <c r="E15" s="9">
        <f>+'24-03-343 Ind. CALLE'!N72</f>
        <v>0</v>
      </c>
      <c r="F15" s="9">
        <f>+'24-03-343 Ind. CALLE'!O72</f>
        <v>0</v>
      </c>
      <c r="G15" s="9">
        <f>+'24-03-343 Ind. CALLE'!R72</f>
        <v>0</v>
      </c>
      <c r="H15" s="9">
        <f>+'24-03-343 Ind. CALLE'!S72</f>
        <v>0</v>
      </c>
      <c r="I15" s="9">
        <f>+'24-03-343 Ind. CALLE'!T72</f>
        <v>0</v>
      </c>
      <c r="J15" s="9">
        <f>+'24-03-343 Ind. CALLE'!U72</f>
        <v>0</v>
      </c>
      <c r="K15" s="9">
        <f>+'24-03-343 Ind. CALLE'!V72</f>
        <v>0</v>
      </c>
      <c r="L15" s="9">
        <f>+'24-03-343 Ind. CALLE'!W72</f>
        <v>0</v>
      </c>
      <c r="M15" s="9">
        <f>+'24-03-343 Ind. CALLE'!X72</f>
        <v>0</v>
      </c>
      <c r="N15" s="9">
        <f>+'24-03-343 Ind. CALLE'!Y72</f>
        <v>0</v>
      </c>
      <c r="O15" s="9">
        <f>+'24-03-343 Ind. CALLE'!Z72</f>
        <v>941218</v>
      </c>
      <c r="P15" s="9">
        <f>+'24-03-343 Ind. CALLE'!AA72</f>
        <v>0</v>
      </c>
      <c r="Q15" s="9">
        <f>+'24-03-343 Ind. CALLE'!AB72</f>
        <v>0</v>
      </c>
      <c r="R15" s="9">
        <f>+'24-03-343 Ind. CALLE'!AC72</f>
        <v>941218</v>
      </c>
      <c r="S15" s="9">
        <f>+'24-03-343 Ind. CALLE'!AD72</f>
        <v>0</v>
      </c>
      <c r="T15" s="9">
        <f>+'24-03-343 Ind. CALLE'!AE72</f>
        <v>0</v>
      </c>
      <c r="U15" s="9">
        <f>+'24-03-343 Ind. CALLE'!AF72</f>
        <v>310141816</v>
      </c>
      <c r="V15" s="9">
        <f>+'24-03-343 Ind. CALLE'!AG72</f>
        <v>310141816</v>
      </c>
      <c r="W15" s="9">
        <f>+'24-03-343 Ind. CALLE'!AH72</f>
        <v>311083034</v>
      </c>
      <c r="X15" s="16">
        <f>+'24-03-343 Ind. CALLE'!AI72</f>
        <v>0.99981107650281198</v>
      </c>
      <c r="Y15" s="16">
        <f>+'24-03-343 Ind. CALLE'!AJ72</f>
        <v>8.1284762468107688E-2</v>
      </c>
    </row>
    <row r="16" spans="1:25" ht="24.75" customHeight="1">
      <c r="A16" s="8" t="s">
        <v>63</v>
      </c>
      <c r="B16" s="9">
        <f>+'24-03-343 Ind. CALLE'!J78</f>
        <v>126265368</v>
      </c>
      <c r="C16" s="9">
        <f>+'24-03-343 Ind. CALLE'!K78</f>
        <v>126265368</v>
      </c>
      <c r="D16" s="9">
        <f>+'24-03-343 Ind. CALLE'!M78</f>
        <v>0</v>
      </c>
      <c r="E16" s="9">
        <f>+'24-03-343 Ind. CALLE'!N78</f>
        <v>0</v>
      </c>
      <c r="F16" s="9">
        <f>+'24-03-343 Ind. CALLE'!O78</f>
        <v>0</v>
      </c>
      <c r="G16" s="9">
        <f>+'24-03-343 Ind. CALLE'!R78</f>
        <v>0</v>
      </c>
      <c r="H16" s="9">
        <f>+'24-03-343 Ind. CALLE'!S78</f>
        <v>0</v>
      </c>
      <c r="I16" s="9">
        <f>+'24-03-343 Ind. CALLE'!T78</f>
        <v>0</v>
      </c>
      <c r="J16" s="9">
        <f>+'24-03-343 Ind. CALLE'!U78</f>
        <v>0</v>
      </c>
      <c r="K16" s="9">
        <f>+'24-03-343 Ind. CALLE'!V78</f>
        <v>0</v>
      </c>
      <c r="L16" s="9">
        <f>+'24-03-343 Ind. CALLE'!W78</f>
        <v>0</v>
      </c>
      <c r="M16" s="9">
        <f>+'24-03-343 Ind. CALLE'!X78</f>
        <v>0</v>
      </c>
      <c r="N16" s="9">
        <f>+'24-03-343 Ind. CALLE'!Y78</f>
        <v>0</v>
      </c>
      <c r="O16" s="9">
        <f>+'24-03-343 Ind. CALLE'!Z78</f>
        <v>0</v>
      </c>
      <c r="P16" s="9">
        <f>+'24-03-343 Ind. CALLE'!AA78</f>
        <v>0</v>
      </c>
      <c r="Q16" s="9">
        <f>+'24-03-343 Ind. CALLE'!AB78</f>
        <v>0</v>
      </c>
      <c r="R16" s="9">
        <f>+'24-03-343 Ind. CALLE'!AC78</f>
        <v>0</v>
      </c>
      <c r="S16" s="9">
        <f>+'24-03-343 Ind. CALLE'!AD78</f>
        <v>800000</v>
      </c>
      <c r="T16" s="9">
        <f>+'24-03-343 Ind. CALLE'!AE78</f>
        <v>0</v>
      </c>
      <c r="U16" s="9">
        <f>+'24-03-343 Ind. CALLE'!AF78</f>
        <v>125465368</v>
      </c>
      <c r="V16" s="9">
        <f>+'24-03-343 Ind. CALLE'!AG78</f>
        <v>126265368</v>
      </c>
      <c r="W16" s="9">
        <f>+'24-03-343 Ind. CALLE'!AH78</f>
        <v>126265368</v>
      </c>
      <c r="X16" s="16">
        <f>+'24-03-343 Ind. CALLE'!AI78</f>
        <v>1</v>
      </c>
      <c r="Y16" s="16">
        <f>+'24-03-343 Ind. CALLE'!AJ78</f>
        <v>3.2992639662335961E-2</v>
      </c>
    </row>
    <row r="17" spans="1:25" ht="24.75" customHeight="1">
      <c r="A17" s="8" t="s">
        <v>66</v>
      </c>
      <c r="B17" s="9">
        <f>+'24-03-343 Ind. CALLE'!J84</f>
        <v>151898912</v>
      </c>
      <c r="C17" s="9">
        <f>+'24-03-343 Ind. CALLE'!K84</f>
        <v>151898907</v>
      </c>
      <c r="D17" s="9">
        <f>+'24-03-343 Ind. CALLE'!M84</f>
        <v>0</v>
      </c>
      <c r="E17" s="9">
        <f>+'24-03-343 Ind. CALLE'!N84</f>
        <v>0</v>
      </c>
      <c r="F17" s="9">
        <f>+'24-03-343 Ind. CALLE'!O84</f>
        <v>0</v>
      </c>
      <c r="G17" s="9">
        <f>+'24-03-343 Ind. CALLE'!R84</f>
        <v>0</v>
      </c>
      <c r="H17" s="9">
        <f>+'24-03-343 Ind. CALLE'!S84</f>
        <v>0</v>
      </c>
      <c r="I17" s="9">
        <f>+'24-03-343 Ind. CALLE'!T84</f>
        <v>0</v>
      </c>
      <c r="J17" s="9">
        <f>+'24-03-343 Ind. CALLE'!U84</f>
        <v>0</v>
      </c>
      <c r="K17" s="9">
        <f>+'24-03-343 Ind. CALLE'!V84</f>
        <v>0</v>
      </c>
      <c r="L17" s="9">
        <f>+'24-03-343 Ind. CALLE'!W84</f>
        <v>0</v>
      </c>
      <c r="M17" s="9">
        <f>+'24-03-343 Ind. CALLE'!X84</f>
        <v>0</v>
      </c>
      <c r="N17" s="9">
        <f>+'24-03-343 Ind. CALLE'!Y84</f>
        <v>0</v>
      </c>
      <c r="O17" s="9">
        <f>+'24-03-343 Ind. CALLE'!Z84</f>
        <v>0</v>
      </c>
      <c r="P17" s="9">
        <f>+'24-03-343 Ind. CALLE'!AA84</f>
        <v>0</v>
      </c>
      <c r="Q17" s="9">
        <f>+'24-03-343 Ind. CALLE'!AB84</f>
        <v>799995</v>
      </c>
      <c r="R17" s="9">
        <f>+'24-03-343 Ind. CALLE'!AC84</f>
        <v>799995</v>
      </c>
      <c r="S17" s="9">
        <f>+'24-03-343 Ind. CALLE'!AD84</f>
        <v>0</v>
      </c>
      <c r="T17" s="9">
        <f>+'24-03-343 Ind. CALLE'!AE84</f>
        <v>0</v>
      </c>
      <c r="U17" s="9">
        <f>+'24-03-343 Ind. CALLE'!AF84</f>
        <v>151098912</v>
      </c>
      <c r="V17" s="9">
        <f>+'24-03-343 Ind. CALLE'!AG84</f>
        <v>151098912</v>
      </c>
      <c r="W17" s="9">
        <f>+'24-03-343 Ind. CALLE'!AH84</f>
        <v>151898907</v>
      </c>
      <c r="X17" s="16">
        <f>+'24-03-343 Ind. CALLE'!AI84</f>
        <v>0.99999996708337191</v>
      </c>
      <c r="Y17" s="16">
        <f>+'24-03-343 Ind. CALLE'!AJ79</f>
        <v>0</v>
      </c>
    </row>
    <row r="18" spans="1:25" ht="24.75" customHeight="1">
      <c r="A18" s="8" t="s">
        <v>68</v>
      </c>
      <c r="B18" s="9">
        <f>+'24-03-343 Ind. CALLE'!J88</f>
        <v>51166304</v>
      </c>
      <c r="C18" s="9">
        <f>+'24-03-343 Ind. CALLE'!K88</f>
        <v>51166304</v>
      </c>
      <c r="D18" s="9">
        <f>+'24-03-343 Ind. CALLE'!M88</f>
        <v>0</v>
      </c>
      <c r="E18" s="9">
        <f>+'24-03-343 Ind. CALLE'!N88</f>
        <v>0</v>
      </c>
      <c r="F18" s="9">
        <f>+'24-03-343 Ind. CALLE'!O88</f>
        <v>0</v>
      </c>
      <c r="G18" s="9">
        <f>+'24-03-343 Ind. CALLE'!R88</f>
        <v>0</v>
      </c>
      <c r="H18" s="9">
        <f>+'24-03-343 Ind. CALLE'!S88</f>
        <v>0</v>
      </c>
      <c r="I18" s="9">
        <f>+'24-03-343 Ind. CALLE'!T88</f>
        <v>0</v>
      </c>
      <c r="J18" s="9">
        <f>+'24-03-343 Ind. CALLE'!U88</f>
        <v>0</v>
      </c>
      <c r="K18" s="9">
        <f>+'24-03-343 Ind. CALLE'!V88</f>
        <v>0</v>
      </c>
      <c r="L18" s="9">
        <f>+'24-03-343 Ind. CALLE'!W88</f>
        <v>0</v>
      </c>
      <c r="M18" s="9">
        <f>+'24-03-343 Ind. CALLE'!X88</f>
        <v>0</v>
      </c>
      <c r="N18" s="9">
        <f>+'24-03-343 Ind. CALLE'!Y88</f>
        <v>0</v>
      </c>
      <c r="O18" s="9">
        <f>+'24-03-343 Ind. CALLE'!Z88</f>
        <v>0</v>
      </c>
      <c r="P18" s="9">
        <f>+'24-03-343 Ind. CALLE'!AA88</f>
        <v>0</v>
      </c>
      <c r="Q18" s="9">
        <f>+'24-03-343 Ind. CALLE'!AB88</f>
        <v>800000</v>
      </c>
      <c r="R18" s="9">
        <f>+'24-03-343 Ind. CALLE'!AC88</f>
        <v>800000</v>
      </c>
      <c r="S18" s="9">
        <f>+'24-03-343 Ind. CALLE'!AD88</f>
        <v>0</v>
      </c>
      <c r="T18" s="9">
        <f>+'24-03-343 Ind. CALLE'!AE88</f>
        <v>0</v>
      </c>
      <c r="U18" s="9">
        <f>+'24-03-343 Ind. CALLE'!AF88</f>
        <v>50366304</v>
      </c>
      <c r="V18" s="9">
        <f>+'24-03-343 Ind. CALLE'!AG88</f>
        <v>50366304</v>
      </c>
      <c r="W18" s="9">
        <f>+'24-03-343 Ind. CALLE'!AH88</f>
        <v>51166304</v>
      </c>
      <c r="X18" s="16">
        <f>+'24-03-343 Ind. CALLE'!AI88</f>
        <v>1</v>
      </c>
      <c r="Y18" s="16">
        <f>+'24-03-343 Ind. CALLE'!AJ88</f>
        <v>1.3369552217402471E-2</v>
      </c>
    </row>
    <row r="19" spans="1:25" ht="24.75" customHeight="1">
      <c r="A19" s="8" t="s">
        <v>70</v>
      </c>
      <c r="B19" s="9">
        <f>+'24-03-343 Ind. CALLE'!J92</f>
        <v>51166304</v>
      </c>
      <c r="C19" s="9">
        <f>+'24-03-343 Ind. CALLE'!K92</f>
        <v>51089504</v>
      </c>
      <c r="D19" s="9">
        <f>+'24-03-343 Ind. CALLE'!M92</f>
        <v>0</v>
      </c>
      <c r="E19" s="9">
        <f>+'24-03-343 Ind. CALLE'!N92</f>
        <v>0</v>
      </c>
      <c r="F19" s="9">
        <f>+'24-03-343 Ind. CALLE'!O92</f>
        <v>0</v>
      </c>
      <c r="G19" s="9">
        <f>+'24-03-343 Ind. CALLE'!R92</f>
        <v>0</v>
      </c>
      <c r="H19" s="9">
        <f>+'24-03-343 Ind. CALLE'!S92</f>
        <v>0</v>
      </c>
      <c r="I19" s="9">
        <f>+'24-03-343 Ind. CALLE'!T92</f>
        <v>0</v>
      </c>
      <c r="J19" s="9">
        <f>+'24-03-343 Ind. CALLE'!U92</f>
        <v>0</v>
      </c>
      <c r="K19" s="9">
        <f>+'24-03-343 Ind. CALLE'!V92</f>
        <v>0</v>
      </c>
      <c r="L19" s="9">
        <f>+'24-03-343 Ind. CALLE'!W92</f>
        <v>0</v>
      </c>
      <c r="M19" s="9">
        <f>+'24-03-343 Ind. CALLE'!X92</f>
        <v>0</v>
      </c>
      <c r="N19" s="9">
        <f>+'24-03-343 Ind. CALLE'!Y92</f>
        <v>0</v>
      </c>
      <c r="O19" s="9">
        <f>+'24-03-343 Ind. CALLE'!Z92</f>
        <v>0</v>
      </c>
      <c r="P19" s="9">
        <f>+'24-03-343 Ind. CALLE'!AA92</f>
        <v>723200</v>
      </c>
      <c r="Q19" s="9">
        <f>+'24-03-343 Ind. CALLE'!AB92</f>
        <v>0</v>
      </c>
      <c r="R19" s="9">
        <f>+'24-03-343 Ind. CALLE'!AC92</f>
        <v>723200</v>
      </c>
      <c r="S19" s="9">
        <f>+'24-03-343 Ind. CALLE'!AD92</f>
        <v>0</v>
      </c>
      <c r="T19" s="9">
        <f>+'24-03-343 Ind. CALLE'!AE92</f>
        <v>0</v>
      </c>
      <c r="U19" s="9">
        <f>+'24-03-343 Ind. CALLE'!AF92</f>
        <v>50366304</v>
      </c>
      <c r="V19" s="9">
        <f>+'24-03-343 Ind. CALLE'!AG92</f>
        <v>50366304</v>
      </c>
      <c r="W19" s="9">
        <f>+'24-03-343 Ind. CALLE'!AH92</f>
        <v>51089504</v>
      </c>
      <c r="X19" s="16">
        <f>+'24-03-343 Ind. CALLE'!AI92</f>
        <v>0.99849901216237902</v>
      </c>
      <c r="Y19" s="16">
        <f>+'24-03-343 Ind. CALLE'!AJ92</f>
        <v>1.3349484682129716E-2</v>
      </c>
    </row>
    <row r="20" spans="1:25" ht="24.75" customHeight="1">
      <c r="A20" s="10" t="s">
        <v>72</v>
      </c>
      <c r="B20" s="9">
        <f>+'24-03-343 Ind. CALLE'!J96</f>
        <v>51166304</v>
      </c>
      <c r="C20" s="9">
        <f>+'24-03-343 Ind. CALLE'!K96</f>
        <v>51139104</v>
      </c>
      <c r="D20" s="9">
        <f>+'24-03-343 Ind. CALLE'!M96</f>
        <v>0</v>
      </c>
      <c r="E20" s="9">
        <f>+'24-03-343 Ind. CALLE'!N96</f>
        <v>0</v>
      </c>
      <c r="F20" s="9">
        <f>+'24-03-343 Ind. CALLE'!O96</f>
        <v>0</v>
      </c>
      <c r="G20" s="9">
        <f>+'24-03-343 Ind. CALLE'!R96</f>
        <v>0</v>
      </c>
      <c r="H20" s="9">
        <f>+'24-03-343 Ind. CALLE'!S96</f>
        <v>0</v>
      </c>
      <c r="I20" s="9">
        <f>+'24-03-343 Ind. CALLE'!T96</f>
        <v>0</v>
      </c>
      <c r="J20" s="9">
        <f>+'24-03-343 Ind. CALLE'!U96</f>
        <v>0</v>
      </c>
      <c r="K20" s="9">
        <f>+'24-03-343 Ind. CALLE'!V96</f>
        <v>0</v>
      </c>
      <c r="L20" s="9">
        <f>+'24-03-343 Ind. CALLE'!W96</f>
        <v>0</v>
      </c>
      <c r="M20" s="9">
        <f>+'24-03-343 Ind. CALLE'!X96</f>
        <v>0</v>
      </c>
      <c r="N20" s="9">
        <f>+'24-03-343 Ind. CALLE'!Y96</f>
        <v>0</v>
      </c>
      <c r="O20" s="9">
        <f>+'24-03-343 Ind. CALLE'!Z96</f>
        <v>0</v>
      </c>
      <c r="P20" s="9">
        <f>+'24-03-343 Ind. CALLE'!AA96</f>
        <v>772800</v>
      </c>
      <c r="Q20" s="9">
        <f>+'24-03-343 Ind. CALLE'!AB96</f>
        <v>0</v>
      </c>
      <c r="R20" s="9">
        <f>+'24-03-343 Ind. CALLE'!AC96</f>
        <v>772800</v>
      </c>
      <c r="S20" s="9">
        <f>+'24-03-343 Ind. CALLE'!AD96</f>
        <v>0</v>
      </c>
      <c r="T20" s="9">
        <f>+'24-03-343 Ind. CALLE'!AE96</f>
        <v>0</v>
      </c>
      <c r="U20" s="9">
        <f>+'24-03-343 Ind. CALLE'!AF96</f>
        <v>50366304</v>
      </c>
      <c r="V20" s="9">
        <f>+'24-03-343 Ind. CALLE'!AG96</f>
        <v>50366304</v>
      </c>
      <c r="W20" s="9">
        <f>+'24-03-343 Ind. CALLE'!AH96</f>
        <v>51139104</v>
      </c>
      <c r="X20" s="16">
        <f>+'24-03-343 Ind. CALLE'!AI96</f>
        <v>0.99946840014084304</v>
      </c>
      <c r="Y20" s="16">
        <f>+'24-03-343 Ind. CALLE'!AJ96</f>
        <v>1.3362444965326703E-2</v>
      </c>
    </row>
    <row r="21" spans="1:25" ht="24.75" customHeight="1">
      <c r="A21" s="10" t="s">
        <v>74</v>
      </c>
      <c r="B21" s="9">
        <f>+'24-03-343 Ind. CALLE'!J100</f>
        <v>118321376</v>
      </c>
      <c r="C21" s="9">
        <f>+'24-03-343 Ind. CALLE'!K100</f>
        <v>118321376</v>
      </c>
      <c r="D21" s="9">
        <f>+'24-03-343 Ind. CALLE'!M100</f>
        <v>0</v>
      </c>
      <c r="E21" s="9">
        <f>+'24-03-343 Ind. CALLE'!N100</f>
        <v>0</v>
      </c>
      <c r="F21" s="9">
        <f>+'24-03-343 Ind. CALLE'!O100</f>
        <v>0</v>
      </c>
      <c r="G21" s="9">
        <f>+'24-03-343 Ind. CALLE'!R100</f>
        <v>0</v>
      </c>
      <c r="H21" s="9">
        <f>+'24-03-343 Ind. CALLE'!S100</f>
        <v>0</v>
      </c>
      <c r="I21" s="9">
        <f>+'24-03-343 Ind. CALLE'!T100</f>
        <v>0</v>
      </c>
      <c r="J21" s="9">
        <f>+'24-03-343 Ind. CALLE'!U100</f>
        <v>0</v>
      </c>
      <c r="K21" s="9">
        <f>+'24-03-343 Ind. CALLE'!V100</f>
        <v>0</v>
      </c>
      <c r="L21" s="9">
        <f>+'24-03-343 Ind. CALLE'!W100</f>
        <v>0</v>
      </c>
      <c r="M21" s="9">
        <f>+'24-03-343 Ind. CALLE'!X100</f>
        <v>0</v>
      </c>
      <c r="N21" s="9">
        <f>+'24-03-343 Ind. CALLE'!Y100</f>
        <v>0</v>
      </c>
      <c r="O21" s="9">
        <f>+'24-03-343 Ind. CALLE'!Z100</f>
        <v>0</v>
      </c>
      <c r="P21" s="9">
        <f>+'24-03-343 Ind. CALLE'!AA100</f>
        <v>0</v>
      </c>
      <c r="Q21" s="9">
        <f>+'24-03-343 Ind. CALLE'!AB100</f>
        <v>800000</v>
      </c>
      <c r="R21" s="9">
        <f>+'24-03-343 Ind. CALLE'!AC100</f>
        <v>800000</v>
      </c>
      <c r="S21" s="9">
        <f>+'24-03-343 Ind. CALLE'!AD100</f>
        <v>0</v>
      </c>
      <c r="T21" s="9">
        <f>+'24-03-343 Ind. CALLE'!AE100</f>
        <v>0</v>
      </c>
      <c r="U21" s="9">
        <f>+'24-03-343 Ind. CALLE'!AF100</f>
        <v>117521376</v>
      </c>
      <c r="V21" s="9">
        <f>+'24-03-343 Ind. CALLE'!AG100</f>
        <v>117521376</v>
      </c>
      <c r="W21" s="9">
        <f>+'24-03-343 Ind. CALLE'!AH100</f>
        <v>118321376</v>
      </c>
      <c r="X21" s="16">
        <f>+'24-03-343 Ind. CALLE'!AI100</f>
        <v>1</v>
      </c>
      <c r="Y21" s="16">
        <f>+'24-03-343 Ind. CALLE'!AJ100</f>
        <v>3.0916906072928612E-2</v>
      </c>
    </row>
    <row r="22" spans="1:25" ht="24.75" customHeight="1">
      <c r="A22" s="10" t="s">
        <v>76</v>
      </c>
      <c r="B22" s="9">
        <f>+'24-03-343 Ind. CALLE'!J105</f>
        <v>84293448</v>
      </c>
      <c r="C22" s="9">
        <f>+'24-03-343 Ind. CALLE'!K105</f>
        <v>84293448</v>
      </c>
      <c r="D22" s="9">
        <f>+'24-03-343 Ind. CALLE'!M101</f>
        <v>0</v>
      </c>
      <c r="E22" s="9">
        <f>+'24-03-343 Ind. CALLE'!N101</f>
        <v>0</v>
      </c>
      <c r="F22" s="9">
        <f>+'24-03-343 Ind. CALLE'!O101</f>
        <v>0</v>
      </c>
      <c r="G22" s="9">
        <f>+'24-03-343 Ind. CALLE'!R101</f>
        <v>0</v>
      </c>
      <c r="H22" s="9">
        <f>+'24-03-343 Ind. CALLE'!S101</f>
        <v>0</v>
      </c>
      <c r="I22" s="9">
        <f>+'24-03-343 Ind. CALLE'!T101</f>
        <v>0</v>
      </c>
      <c r="J22" s="9">
        <f>+'24-03-343 Ind. CALLE'!U105</f>
        <v>0</v>
      </c>
      <c r="K22" s="9">
        <f>+'24-03-343 Ind. CALLE'!V101</f>
        <v>0</v>
      </c>
      <c r="L22" s="9">
        <f>+'24-03-343 Ind. CALLE'!W101</f>
        <v>0</v>
      </c>
      <c r="M22" s="9">
        <f>+'24-03-343 Ind. CALLE'!X101</f>
        <v>0</v>
      </c>
      <c r="N22" s="9">
        <f>+'24-03-343 Ind. CALLE'!Y105</f>
        <v>0</v>
      </c>
      <c r="O22" s="9">
        <f>+'24-03-343 Ind. CALLE'!Z101</f>
        <v>0</v>
      </c>
      <c r="P22" s="9">
        <f>+'24-03-343 Ind. CALLE'!AA101</f>
        <v>0</v>
      </c>
      <c r="Q22" s="9">
        <f>+'24-03-343 Ind. CALLE'!AB101</f>
        <v>0</v>
      </c>
      <c r="R22" s="9">
        <f>+'24-03-343 Ind. CALLE'!AC105</f>
        <v>0</v>
      </c>
      <c r="S22" s="9">
        <f>+'24-03-343 Ind. CALLE'!AD101</f>
        <v>0</v>
      </c>
      <c r="T22" s="9">
        <f>+'24-03-343 Ind. CALLE'!AE101</f>
        <v>0</v>
      </c>
      <c r="U22" s="9">
        <f>+'24-03-343 Ind. CALLE'!AF101</f>
        <v>0</v>
      </c>
      <c r="V22" s="9">
        <f>+'24-03-343 Ind. CALLE'!AG105</f>
        <v>84293448</v>
      </c>
      <c r="W22" s="9">
        <f>+'24-03-343 Ind. CALLE'!AH105</f>
        <v>84293448</v>
      </c>
      <c r="X22" s="16">
        <f>+'24-03-343 Ind. CALLE'!AI105</f>
        <v>1</v>
      </c>
      <c r="Y22" s="16">
        <f>+'24-03-343 Ind. CALLE'!AJ105</f>
        <v>2.2025543502632122E-2</v>
      </c>
    </row>
    <row r="23" spans="1:25" ht="24.75" customHeight="1">
      <c r="A23" s="10" t="s">
        <v>78</v>
      </c>
      <c r="B23" s="9">
        <f>+'24-03-343 Ind. CALLE'!J120</f>
        <v>1176530000</v>
      </c>
      <c r="C23" s="9">
        <f>+'24-03-343 Ind. CALLE'!K120</f>
        <v>1176530000</v>
      </c>
      <c r="D23" s="9">
        <f>+'24-03-343 Ind. CALLE'!M120</f>
        <v>0</v>
      </c>
      <c r="E23" s="9">
        <f>+'24-03-343 Ind. CALLE'!N120</f>
        <v>0</v>
      </c>
      <c r="F23" s="9">
        <f>+'24-03-343 Ind. CALLE'!O120</f>
        <v>0</v>
      </c>
      <c r="G23" s="9">
        <f>+'24-03-343 Ind. CALLE'!R120</f>
        <v>0</v>
      </c>
      <c r="H23" s="9">
        <f>+'24-03-343 Ind. CALLE'!S120</f>
        <v>0</v>
      </c>
      <c r="I23" s="9">
        <f>+'24-03-343 Ind. CALLE'!T120</f>
        <v>0</v>
      </c>
      <c r="J23" s="9">
        <f>+'24-03-343 Ind. CALLE'!U120</f>
        <v>0</v>
      </c>
      <c r="K23" s="9">
        <f>+'24-03-343 Ind. CALLE'!V120</f>
        <v>0</v>
      </c>
      <c r="L23" s="9">
        <f>+'24-03-343 Ind. CALLE'!W120</f>
        <v>85052352</v>
      </c>
      <c r="M23" s="9">
        <f>+'24-03-343 Ind. CALLE'!X120</f>
        <v>0</v>
      </c>
      <c r="N23" s="9">
        <f>+'24-03-343 Ind. CALLE'!Y120</f>
        <v>85052352</v>
      </c>
      <c r="O23" s="9">
        <f>+'24-03-343 Ind. CALLE'!Z120</f>
        <v>0</v>
      </c>
      <c r="P23" s="9">
        <f>+'24-03-343 Ind. CALLE'!AA120</f>
        <v>0</v>
      </c>
      <c r="Q23" s="9">
        <f>+'24-03-343 Ind. CALLE'!AB120</f>
        <v>0</v>
      </c>
      <c r="R23" s="9">
        <f>+'24-03-343 Ind. CALLE'!AC120</f>
        <v>0</v>
      </c>
      <c r="S23" s="9">
        <f>+'24-03-343 Ind. CALLE'!AD120</f>
        <v>0</v>
      </c>
      <c r="T23" s="9">
        <f>+'24-03-343 Ind. CALLE'!AE120</f>
        <v>0</v>
      </c>
      <c r="U23" s="9">
        <f>+'24-03-343 Ind. CALLE'!AF120</f>
        <v>1091477648</v>
      </c>
      <c r="V23" s="9">
        <f>+'24-03-343 Ind. CALLE'!AG120</f>
        <v>1091477648</v>
      </c>
      <c r="W23" s="9">
        <f>+'24-03-343 Ind. CALLE'!AH120</f>
        <v>1176530000</v>
      </c>
      <c r="X23" s="16">
        <f>+'24-03-343 Ind. CALLE'!AI120</f>
        <v>1</v>
      </c>
      <c r="Y23" s="16">
        <f>+'24-03-343 Ind. CALLE'!AJ120</f>
        <v>0.30742262076112686</v>
      </c>
    </row>
    <row r="24" spans="1:25" ht="24.75" customHeight="1">
      <c r="A24" s="11" t="s">
        <v>80</v>
      </c>
      <c r="B24" s="9">
        <f>+'24-03-343 Ind. CALLE'!J124</f>
        <v>100029374</v>
      </c>
      <c r="C24" s="9">
        <f>+'24-03-343 Ind. CALLE'!K124</f>
        <v>84964539</v>
      </c>
      <c r="D24" s="9">
        <f>+'24-03-343 Ind. CALLE'!M124</f>
        <v>0</v>
      </c>
      <c r="E24" s="9">
        <f>+'24-03-343 Ind. CALLE'!N124</f>
        <v>0</v>
      </c>
      <c r="F24" s="9">
        <f>+'24-03-343 Ind. CALLE'!O124</f>
        <v>0</v>
      </c>
      <c r="G24" s="9">
        <f>+'24-03-343 Ind. CALLE'!R124</f>
        <v>3465646</v>
      </c>
      <c r="H24" s="9">
        <f>+'24-03-343 Ind. CALLE'!S124</f>
        <v>3910663</v>
      </c>
      <c r="I24" s="9">
        <f>+'24-03-343 Ind. CALLE'!T124</f>
        <v>3491297</v>
      </c>
      <c r="J24" s="9">
        <f>+'24-03-343 Ind. CALLE'!U124</f>
        <v>10867606</v>
      </c>
      <c r="K24" s="9">
        <f>+'24-03-343 Ind. CALLE'!V124</f>
        <v>3465646</v>
      </c>
      <c r="L24" s="9">
        <f>+'24-03-343 Ind. CALLE'!W124</f>
        <v>5184946</v>
      </c>
      <c r="M24" s="9">
        <f>+'24-03-343 Ind. CALLE'!X124</f>
        <v>5216792</v>
      </c>
      <c r="N24" s="9">
        <f>+'24-03-343 Ind. CALLE'!Y124</f>
        <v>13867384</v>
      </c>
      <c r="O24" s="9">
        <f>+'24-03-343 Ind. CALLE'!Z124</f>
        <v>5227772</v>
      </c>
      <c r="P24" s="9">
        <f>+'24-03-343 Ind. CALLE'!AA124</f>
        <v>5704685</v>
      </c>
      <c r="Q24" s="9">
        <f>+'24-03-343 Ind. CALLE'!AB124</f>
        <v>5339896</v>
      </c>
      <c r="R24" s="9">
        <f>+'24-03-343 Ind. CALLE'!AC124</f>
        <v>16272353</v>
      </c>
      <c r="S24" s="9">
        <f>+'24-03-343 Ind. CALLE'!AD124</f>
        <v>5216792</v>
      </c>
      <c r="T24" s="9">
        <f>+'24-03-343 Ind. CALLE'!AE124</f>
        <v>3758225</v>
      </c>
      <c r="U24" s="9">
        <f>+'24-03-343 Ind. CALLE'!AF124</f>
        <v>29438176</v>
      </c>
      <c r="V24" s="9">
        <f>+'24-03-343 Ind. CALLE'!AG124</f>
        <v>38413193</v>
      </c>
      <c r="W24" s="9">
        <f>+'24-03-343 Ind. CALLE'!AH124</f>
        <v>79420536</v>
      </c>
      <c r="X24" s="16">
        <f>+'24-03-343 Ind. CALLE'!AI124</f>
        <v>0.79397213862400096</v>
      </c>
      <c r="Y24" s="16">
        <f>+'24-03-343 Ind. CALLE'!AJ124</f>
        <v>2.0752270931785357E-2</v>
      </c>
    </row>
    <row r="25" spans="1:25" ht="34.5" customHeight="1">
      <c r="A25" s="12" t="str">
        <f>"TOTAL ASIG."&amp;" "&amp;$A$5</f>
        <v>TOTAL ASIG. 24-03-343 "Programa de Apoyo a Personas en Situación de Calle"</v>
      </c>
      <c r="B25" s="13">
        <f>SUM(B8:B24)</f>
        <v>3848235000</v>
      </c>
      <c r="C25" s="13">
        <f t="shared" ref="C25:W25" si="0">SUM(C8:C24)</f>
        <v>3832620870</v>
      </c>
      <c r="D25" s="13">
        <f t="shared" si="0"/>
        <v>0</v>
      </c>
      <c r="E25" s="13">
        <f t="shared" si="0"/>
        <v>0</v>
      </c>
      <c r="F25" s="13">
        <f t="shared" si="0"/>
        <v>0</v>
      </c>
      <c r="G25" s="13">
        <f t="shared" si="0"/>
        <v>3465646</v>
      </c>
      <c r="H25" s="13">
        <f t="shared" si="0"/>
        <v>3936314</v>
      </c>
      <c r="I25" s="13">
        <f t="shared" si="0"/>
        <v>3491297</v>
      </c>
      <c r="J25" s="13">
        <f t="shared" si="0"/>
        <v>10893257</v>
      </c>
      <c r="K25" s="13">
        <f t="shared" si="0"/>
        <v>3491297</v>
      </c>
      <c r="L25" s="13">
        <f t="shared" si="0"/>
        <v>90262949</v>
      </c>
      <c r="M25" s="13">
        <f t="shared" si="0"/>
        <v>5242443</v>
      </c>
      <c r="N25" s="13">
        <f t="shared" si="0"/>
        <v>98996689</v>
      </c>
      <c r="O25" s="13">
        <f t="shared" si="0"/>
        <v>83034458</v>
      </c>
      <c r="P25" s="13">
        <f t="shared" si="0"/>
        <v>8765781</v>
      </c>
      <c r="Q25" s="13">
        <f t="shared" si="0"/>
        <v>10802716</v>
      </c>
      <c r="R25" s="13">
        <f t="shared" si="0"/>
        <v>102602955</v>
      </c>
      <c r="S25" s="13">
        <f t="shared" si="0"/>
        <v>6016792</v>
      </c>
      <c r="T25" s="13">
        <f t="shared" si="0"/>
        <v>3758225</v>
      </c>
      <c r="U25" s="13">
        <f t="shared" si="0"/>
        <v>3520515500</v>
      </c>
      <c r="V25" s="13">
        <f t="shared" si="0"/>
        <v>3614583965</v>
      </c>
      <c r="W25" s="13">
        <f t="shared" si="0"/>
        <v>3827076866</v>
      </c>
      <c r="X25" s="17">
        <f>+'24-03-343 Ind. CALLE'!AI125</f>
        <v>0.99450186020344389</v>
      </c>
      <c r="Y25" s="17">
        <f>'24-03-343 Ind. CALLE'!AJ125</f>
        <v>1</v>
      </c>
    </row>
    <row r="26" spans="1:25">
      <c r="B26" s="14"/>
      <c r="G26" s="14"/>
      <c r="H26" s="14"/>
      <c r="I26" s="14"/>
      <c r="K26" s="14"/>
      <c r="L26" s="14"/>
      <c r="M26" s="14"/>
      <c r="O26" s="14"/>
      <c r="P26" s="14"/>
      <c r="Q26" s="14"/>
      <c r="S26" s="14"/>
      <c r="T26" s="14"/>
      <c r="U26" s="14"/>
    </row>
    <row r="27" spans="1:25">
      <c r="B27" s="14"/>
      <c r="G27" s="14"/>
      <c r="H27" s="14"/>
      <c r="I27" s="14"/>
      <c r="K27" s="14"/>
      <c r="L27" s="14"/>
      <c r="M27" s="14"/>
      <c r="O27" s="14"/>
      <c r="P27" s="14"/>
      <c r="Q27" s="14"/>
      <c r="S27" s="14"/>
      <c r="T27" s="14"/>
      <c r="U27" s="14"/>
    </row>
    <row r="28" spans="1:25">
      <c r="B28" s="14"/>
      <c r="G28" s="14"/>
      <c r="H28" s="14"/>
      <c r="I28" s="14"/>
      <c r="K28" s="14"/>
      <c r="L28" s="14"/>
      <c r="M28" s="14"/>
      <c r="O28" s="14"/>
      <c r="P28" s="14"/>
      <c r="Q28" s="14"/>
      <c r="S28" s="14"/>
      <c r="T28" s="14"/>
      <c r="U28" s="14"/>
    </row>
    <row r="29" spans="1:25">
      <c r="B29" s="14"/>
      <c r="G29" s="14"/>
      <c r="H29" s="14"/>
      <c r="I29" s="14"/>
      <c r="K29" s="14"/>
      <c r="L29" s="14"/>
      <c r="M29" s="14"/>
      <c r="O29" s="14"/>
      <c r="P29" s="14"/>
      <c r="Q29" s="14"/>
      <c r="S29" s="14"/>
      <c r="T29" s="14"/>
      <c r="U29" s="14"/>
    </row>
    <row r="30" spans="1:25">
      <c r="B30" s="14"/>
      <c r="G30" s="14"/>
      <c r="H30" s="14"/>
      <c r="I30" s="14"/>
      <c r="K30" s="14"/>
      <c r="L30" s="14"/>
      <c r="M30" s="14"/>
      <c r="O30" s="14"/>
      <c r="P30" s="14"/>
      <c r="Q30" s="14"/>
      <c r="S30" s="14"/>
      <c r="T30" s="14"/>
      <c r="U30" s="14"/>
    </row>
    <row r="31" spans="1:25">
      <c r="B31" s="14"/>
      <c r="G31" s="14"/>
      <c r="H31" s="14"/>
      <c r="I31" s="14"/>
      <c r="K31" s="14"/>
      <c r="L31" s="14"/>
      <c r="M31" s="14"/>
      <c r="O31" s="14"/>
      <c r="P31" s="14"/>
      <c r="Q31" s="14"/>
      <c r="S31" s="14"/>
      <c r="T31" s="14"/>
      <c r="U31" s="14"/>
    </row>
    <row r="32" spans="1:25">
      <c r="B32" s="14"/>
      <c r="G32" s="14"/>
      <c r="H32" s="14"/>
      <c r="I32" s="14"/>
      <c r="K32" s="14"/>
      <c r="L32" s="14"/>
      <c r="M32" s="14"/>
      <c r="O32" s="14"/>
      <c r="P32" s="14"/>
      <c r="Q32" s="14"/>
      <c r="S32" s="14"/>
      <c r="T32" s="14"/>
      <c r="U32" s="14"/>
    </row>
    <row r="33" spans="1:25">
      <c r="B33" s="14"/>
      <c r="G33" s="14"/>
      <c r="H33" s="14"/>
      <c r="I33" s="14"/>
      <c r="K33" s="14"/>
      <c r="L33" s="14"/>
      <c r="M33" s="14"/>
      <c r="O33" s="14"/>
      <c r="P33" s="14"/>
      <c r="Q33" s="14"/>
      <c r="S33" s="14"/>
      <c r="T33" s="14"/>
      <c r="U33" s="14"/>
    </row>
    <row r="34" spans="1:25">
      <c r="A34" s="5"/>
      <c r="B34" s="14"/>
      <c r="G34" s="14"/>
      <c r="H34" s="14"/>
      <c r="I34" s="14"/>
      <c r="K34" s="14"/>
      <c r="L34" s="14"/>
      <c r="M34" s="14"/>
      <c r="O34" s="14"/>
      <c r="P34" s="14"/>
      <c r="Q34" s="14"/>
      <c r="S34" s="14"/>
      <c r="T34" s="14"/>
      <c r="U34" s="14"/>
      <c r="V34" s="5"/>
      <c r="W34" s="5"/>
      <c r="X34" s="2"/>
      <c r="Y34" s="2"/>
    </row>
    <row r="35" spans="1:25">
      <c r="A35" s="5"/>
      <c r="B35" s="14"/>
      <c r="G35" s="14"/>
      <c r="H35" s="14"/>
      <c r="I35" s="14"/>
      <c r="K35" s="14"/>
      <c r="L35" s="14"/>
      <c r="M35" s="14"/>
      <c r="O35" s="14"/>
      <c r="P35" s="14"/>
      <c r="Q35" s="14"/>
      <c r="S35" s="14"/>
      <c r="T35" s="14"/>
      <c r="U35" s="14"/>
      <c r="V35" s="5"/>
      <c r="W35" s="5"/>
      <c r="X35" s="2"/>
      <c r="Y35" s="2"/>
    </row>
    <row r="36" spans="1:25">
      <c r="A36" s="5"/>
      <c r="B36" s="14"/>
      <c r="G36" s="14"/>
      <c r="H36" s="14"/>
      <c r="I36" s="14"/>
      <c r="K36" s="14"/>
      <c r="L36" s="14"/>
      <c r="M36" s="14"/>
      <c r="O36" s="14"/>
      <c r="P36" s="14"/>
      <c r="Q36" s="14"/>
      <c r="S36" s="14"/>
      <c r="T36" s="14"/>
      <c r="U36" s="14"/>
      <c r="V36" s="5"/>
      <c r="W36" s="5"/>
      <c r="X36" s="2"/>
      <c r="Y36" s="2"/>
    </row>
    <row r="37" spans="1:25">
      <c r="A37" s="5"/>
      <c r="B37" s="14"/>
      <c r="G37" s="14"/>
      <c r="H37" s="14"/>
      <c r="I37" s="14"/>
      <c r="K37" s="14"/>
      <c r="L37" s="14"/>
      <c r="M37" s="14"/>
      <c r="O37" s="14"/>
      <c r="P37" s="14"/>
      <c r="Q37" s="14"/>
      <c r="S37" s="14"/>
      <c r="T37" s="14"/>
      <c r="U37" s="14"/>
      <c r="V37" s="5"/>
      <c r="W37" s="5"/>
      <c r="X37" s="2"/>
      <c r="Y37" s="2"/>
    </row>
    <row r="38" spans="1:25">
      <c r="A38" s="5"/>
      <c r="B38" s="14"/>
      <c r="G38" s="14"/>
      <c r="H38" s="14"/>
      <c r="I38" s="14"/>
      <c r="K38" s="14"/>
      <c r="L38" s="14"/>
      <c r="M38" s="14"/>
      <c r="O38" s="14"/>
      <c r="P38" s="14"/>
      <c r="Q38" s="14"/>
      <c r="S38" s="14"/>
      <c r="T38" s="14"/>
      <c r="U38" s="14"/>
      <c r="V38" s="5"/>
      <c r="W38" s="5"/>
      <c r="X38" s="2"/>
      <c r="Y38" s="2"/>
    </row>
    <row r="39" spans="1:25">
      <c r="A39" s="5"/>
      <c r="B39" s="14"/>
      <c r="G39" s="14"/>
      <c r="H39" s="14"/>
      <c r="I39" s="14"/>
      <c r="K39" s="14"/>
      <c r="L39" s="14"/>
      <c r="M39" s="14"/>
      <c r="O39" s="14"/>
      <c r="P39" s="14"/>
      <c r="Q39" s="14"/>
      <c r="S39" s="14"/>
      <c r="T39" s="14"/>
      <c r="U39" s="14"/>
      <c r="V39" s="5"/>
      <c r="W39" s="5"/>
      <c r="X39" s="2"/>
      <c r="Y39" s="2"/>
    </row>
    <row r="40" spans="1:25">
      <c r="A40" s="5"/>
      <c r="B40" s="14"/>
      <c r="G40" s="14"/>
      <c r="H40" s="14"/>
      <c r="I40" s="14"/>
      <c r="K40" s="14"/>
      <c r="L40" s="14"/>
      <c r="M40" s="14"/>
      <c r="O40" s="14"/>
      <c r="P40" s="14"/>
      <c r="Q40" s="14"/>
      <c r="S40" s="14"/>
      <c r="T40" s="14"/>
      <c r="U40" s="14"/>
      <c r="V40" s="5"/>
      <c r="W40" s="5"/>
      <c r="X40" s="2"/>
      <c r="Y40" s="2"/>
    </row>
    <row r="41" spans="1:25">
      <c r="A41" s="5"/>
      <c r="B41" s="14"/>
      <c r="G41" s="14"/>
      <c r="H41" s="14"/>
      <c r="I41" s="14"/>
      <c r="K41" s="14"/>
      <c r="L41" s="14"/>
      <c r="M41" s="14"/>
      <c r="O41" s="14"/>
      <c r="P41" s="14"/>
      <c r="Q41" s="14"/>
      <c r="S41" s="14"/>
      <c r="T41" s="14"/>
      <c r="U41" s="14"/>
      <c r="V41" s="5"/>
      <c r="W41" s="5"/>
      <c r="X41" s="2"/>
      <c r="Y41" s="2"/>
    </row>
    <row r="42" spans="1:25">
      <c r="A42" s="5"/>
      <c r="B42" s="14"/>
      <c r="G42" s="14"/>
      <c r="H42" s="14"/>
      <c r="I42" s="14"/>
      <c r="K42" s="14"/>
      <c r="L42" s="14"/>
      <c r="M42" s="14"/>
      <c r="O42" s="14"/>
      <c r="P42" s="14"/>
      <c r="Q42" s="14"/>
      <c r="S42" s="14"/>
      <c r="T42" s="14"/>
      <c r="U42" s="14"/>
      <c r="V42" s="5"/>
      <c r="W42" s="5"/>
      <c r="X42" s="2"/>
      <c r="Y42" s="2"/>
    </row>
  </sheetData>
  <mergeCells count="19">
    <mergeCell ref="A1:Y1"/>
    <mergeCell ref="A2:Y2"/>
    <mergeCell ref="A3:Y3"/>
    <mergeCell ref="A4:Y4"/>
    <mergeCell ref="A5:Y5"/>
    <mergeCell ref="X6:Y6"/>
    <mergeCell ref="A6:A7"/>
    <mergeCell ref="B6:B7"/>
    <mergeCell ref="C6:C7"/>
    <mergeCell ref="J6:J7"/>
    <mergeCell ref="N6:N7"/>
    <mergeCell ref="R6:R7"/>
    <mergeCell ref="V6:V7"/>
    <mergeCell ref="W6:W7"/>
    <mergeCell ref="D6:F6"/>
    <mergeCell ref="G6:I6"/>
    <mergeCell ref="K6:M6"/>
    <mergeCell ref="O6:Q6"/>
    <mergeCell ref="S6:U6"/>
  </mergeCells>
  <printOptions horizontalCentered="1" verticalCentered="1"/>
  <pageMargins left="0" right="0" top="0.74803149606299202" bottom="0.74803149606299202" header="0.31496062992126" footer="0.31496062992126"/>
  <pageSetup paperSize="41" scale="81" orientation="landscape"/>
  <legacyDrawingHF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>
    <tabColor rgb="FF007DB5"/>
    <pageSetUpPr fitToPage="1"/>
  </sheetPr>
  <dimension ref="A1:DB257"/>
  <sheetViews>
    <sheetView topLeftCell="F221" workbookViewId="0">
      <selection activeCell="AD220" sqref="AD220"/>
    </sheetView>
  </sheetViews>
  <sheetFormatPr baseColWidth="10" defaultColWidth="11.42578125" defaultRowHeight="10.5" outlineLevelRow="1" outlineLevelCol="1"/>
  <cols>
    <col min="1" max="1" width="3.5703125" style="2" customWidth="1"/>
    <col min="2" max="2" width="8" style="2" hidden="1" customWidth="1"/>
    <col min="3" max="3" width="11.85546875" style="2" customWidth="1"/>
    <col min="4" max="4" width="10.42578125" style="2" customWidth="1"/>
    <col min="5" max="5" width="23" style="5" customWidth="1"/>
    <col min="6" max="6" width="45.42578125" style="5" customWidth="1"/>
    <col min="7" max="7" width="11.140625" style="2" customWidth="1"/>
    <col min="8" max="9" width="9.85546875" style="2" hidden="1" customWidth="1"/>
    <col min="10" max="10" width="15.7109375" style="3" customWidth="1"/>
    <col min="11" max="11" width="15.7109375" style="14" customWidth="1"/>
    <col min="12" max="12" width="14.85546875" style="5" customWidth="1"/>
    <col min="13" max="13" width="10.42578125" style="2" hidden="1" customWidth="1"/>
    <col min="14" max="14" width="9.140625" style="2" hidden="1" customWidth="1"/>
    <col min="15" max="15" width="13" style="2" hidden="1" customWidth="1"/>
    <col min="16" max="16" width="10.5703125" style="2" hidden="1" customWidth="1"/>
    <col min="17" max="17" width="10.5703125" style="21" hidden="1" customWidth="1"/>
    <col min="18" max="20" width="13.7109375" style="3" hidden="1" customWidth="1" outlineLevel="1"/>
    <col min="21" max="21" width="20.7109375" style="3" customWidth="1" collapsed="1"/>
    <col min="22" max="24" width="20.7109375" style="3" hidden="1" customWidth="1" outlineLevel="1"/>
    <col min="25" max="25" width="20.7109375" style="3" customWidth="1" collapsed="1"/>
    <col min="26" max="28" width="20.7109375" style="3" hidden="1" customWidth="1" outlineLevel="1"/>
    <col min="29" max="29" width="20.7109375" style="3" customWidth="1" collapsed="1"/>
    <col min="30" max="32" width="20.7109375" style="3" customWidth="1" outlineLevel="1"/>
    <col min="33" max="34" width="20.7109375" style="3" customWidth="1"/>
    <col min="35" max="36" width="20.7109375" style="22" customWidth="1"/>
    <col min="37" max="16384" width="11.42578125" style="5"/>
  </cols>
  <sheetData>
    <row r="1" spans="1:106" s="1" customFormat="1" ht="16.5" customHeight="1">
      <c r="A1" s="120" t="s">
        <v>0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</row>
    <row r="2" spans="1:106" s="1" customFormat="1" ht="16.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</row>
    <row r="3" spans="1:106" s="1" customFormat="1" ht="16.5" customHeight="1">
      <c r="A3" s="122" t="s">
        <v>2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106" s="1" customFormat="1" ht="16.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</row>
    <row r="5" spans="1:106" ht="54.75" customHeight="1">
      <c r="A5" s="147" t="s">
        <v>1303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</row>
    <row r="6" spans="1:106" s="18" customFormat="1" ht="22.5" customHeight="1">
      <c r="A6" s="112" t="s">
        <v>5</v>
      </c>
      <c r="B6" s="112" t="s">
        <v>6</v>
      </c>
      <c r="C6" s="6" t="s">
        <v>7</v>
      </c>
      <c r="D6" s="112" t="s">
        <v>8</v>
      </c>
      <c r="E6" s="112" t="s">
        <v>9</v>
      </c>
      <c r="F6" s="112" t="s">
        <v>10</v>
      </c>
      <c r="G6" s="112" t="s">
        <v>11</v>
      </c>
      <c r="H6" s="112" t="s">
        <v>12</v>
      </c>
      <c r="I6" s="112"/>
      <c r="J6" s="111" t="s">
        <v>13</v>
      </c>
      <c r="K6" s="111" t="s">
        <v>14</v>
      </c>
      <c r="L6" s="112" t="s">
        <v>15</v>
      </c>
      <c r="M6" s="111" t="s">
        <v>16</v>
      </c>
      <c r="N6" s="111"/>
      <c r="O6" s="111"/>
      <c r="P6" s="112" t="s">
        <v>17</v>
      </c>
      <c r="Q6" s="112" t="s">
        <v>18</v>
      </c>
      <c r="R6" s="111" t="s">
        <v>19</v>
      </c>
      <c r="S6" s="111"/>
      <c r="T6" s="111"/>
      <c r="U6" s="111" t="s">
        <v>20</v>
      </c>
      <c r="V6" s="111" t="s">
        <v>19</v>
      </c>
      <c r="W6" s="111"/>
      <c r="X6" s="111"/>
      <c r="Y6" s="111" t="s">
        <v>21</v>
      </c>
      <c r="Z6" s="111" t="s">
        <v>19</v>
      </c>
      <c r="AA6" s="111"/>
      <c r="AB6" s="111"/>
      <c r="AC6" s="111" t="s">
        <v>22</v>
      </c>
      <c r="AD6" s="111" t="s">
        <v>19</v>
      </c>
      <c r="AE6" s="111"/>
      <c r="AF6" s="111"/>
      <c r="AG6" s="111" t="s">
        <v>23</v>
      </c>
      <c r="AH6" s="111" t="s">
        <v>24</v>
      </c>
      <c r="AI6" s="125" t="s">
        <v>25</v>
      </c>
      <c r="AJ6" s="125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18" customFormat="1" ht="27.75" customHeight="1">
      <c r="A7" s="112"/>
      <c r="B7" s="112"/>
      <c r="C7" s="6" t="s">
        <v>26</v>
      </c>
      <c r="D7" s="112"/>
      <c r="E7" s="112"/>
      <c r="F7" s="112"/>
      <c r="G7" s="112"/>
      <c r="H7" s="6" t="s">
        <v>27</v>
      </c>
      <c r="I7" s="6" t="s">
        <v>28</v>
      </c>
      <c r="J7" s="111"/>
      <c r="K7" s="111"/>
      <c r="L7" s="112"/>
      <c r="M7" s="7" t="s">
        <v>29</v>
      </c>
      <c r="N7" s="7" t="s">
        <v>30</v>
      </c>
      <c r="O7" s="7" t="s">
        <v>31</v>
      </c>
      <c r="P7" s="112"/>
      <c r="Q7" s="112"/>
      <c r="R7" s="7" t="s">
        <v>32</v>
      </c>
      <c r="S7" s="7" t="s">
        <v>33</v>
      </c>
      <c r="T7" s="7" t="s">
        <v>34</v>
      </c>
      <c r="U7" s="111"/>
      <c r="V7" s="7" t="s">
        <v>35</v>
      </c>
      <c r="W7" s="7" t="s">
        <v>36</v>
      </c>
      <c r="X7" s="7" t="s">
        <v>37</v>
      </c>
      <c r="Y7" s="111"/>
      <c r="Z7" s="7" t="s">
        <v>38</v>
      </c>
      <c r="AA7" s="7" t="s">
        <v>39</v>
      </c>
      <c r="AB7" s="7" t="s">
        <v>40</v>
      </c>
      <c r="AC7" s="111"/>
      <c r="AD7" s="7" t="s">
        <v>41</v>
      </c>
      <c r="AE7" s="7" t="s">
        <v>42</v>
      </c>
      <c r="AF7" s="7" t="s">
        <v>43</v>
      </c>
      <c r="AG7" s="111"/>
      <c r="AH7" s="111"/>
      <c r="AI7" s="15" t="s">
        <v>44</v>
      </c>
      <c r="AJ7" s="15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>
      <c r="A8" s="118" t="s">
        <v>46</v>
      </c>
      <c r="B8" s="118"/>
      <c r="C8" s="118"/>
      <c r="D8" s="118"/>
      <c r="E8" s="118"/>
      <c r="F8" s="23"/>
      <c r="G8" s="24"/>
      <c r="H8" s="25"/>
      <c r="I8" s="25"/>
      <c r="J8" s="113">
        <v>62400000</v>
      </c>
      <c r="K8" s="43"/>
      <c r="L8" s="44"/>
      <c r="M8" s="45"/>
      <c r="N8" s="45"/>
      <c r="O8" s="45"/>
      <c r="P8" s="24"/>
      <c r="Q8" s="55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57"/>
      <c r="AJ8" s="58"/>
    </row>
    <row r="9" spans="1:106" ht="24.95" customHeight="1" outlineLevel="1">
      <c r="A9" s="26">
        <v>1</v>
      </c>
      <c r="B9" s="26"/>
      <c r="C9" s="33" t="s">
        <v>782</v>
      </c>
      <c r="D9" s="68">
        <v>45903</v>
      </c>
      <c r="E9" s="37" t="s">
        <v>123</v>
      </c>
      <c r="F9" s="27" t="s">
        <v>1304</v>
      </c>
      <c r="G9" s="33" t="s">
        <v>1305</v>
      </c>
      <c r="H9" s="28"/>
      <c r="I9" s="28"/>
      <c r="J9" s="114"/>
      <c r="K9" s="74">
        <v>15600000</v>
      </c>
      <c r="L9" s="27"/>
      <c r="M9" s="48"/>
      <c r="N9" s="48"/>
      <c r="O9" s="48"/>
      <c r="P9" s="27"/>
      <c r="Q9" s="27"/>
      <c r="R9" s="48"/>
      <c r="S9" s="48"/>
      <c r="T9" s="48"/>
      <c r="U9" s="43">
        <f>SUM(R9:T9)</f>
        <v>0</v>
      </c>
      <c r="V9" s="48"/>
      <c r="W9" s="48"/>
      <c r="X9" s="48"/>
      <c r="Y9" s="43">
        <f>SUM(V9:X9)</f>
        <v>0</v>
      </c>
      <c r="Z9" s="48"/>
      <c r="AA9" s="48"/>
      <c r="AB9" s="48"/>
      <c r="AC9" s="43">
        <f>SUM(Z9:AB9)</f>
        <v>0</v>
      </c>
      <c r="AD9" s="48"/>
      <c r="AE9" s="48"/>
      <c r="AF9" s="74">
        <v>15600000</v>
      </c>
      <c r="AG9" s="43">
        <f>SUM(AD9:AF9)</f>
        <v>15600000</v>
      </c>
      <c r="AH9" s="43">
        <f>SUM(U9,Y9,AC9,AG9)</f>
        <v>15600000</v>
      </c>
      <c r="AI9" s="59">
        <f>IF(ISERROR(AH9/$J$8),0,AH9/$J$8)</f>
        <v>0.25</v>
      </c>
      <c r="AJ9" s="59">
        <f>IF(ISERROR(AH9/$AH$238),"-",AH9/$AH$238)</f>
        <v>4.8356918697140617E-3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>
      <c r="A10" s="26">
        <v>2</v>
      </c>
      <c r="B10" s="26"/>
      <c r="C10" s="33" t="s">
        <v>787</v>
      </c>
      <c r="D10" s="68">
        <v>45922</v>
      </c>
      <c r="E10" s="37" t="s">
        <v>127</v>
      </c>
      <c r="F10" s="27" t="s">
        <v>1304</v>
      </c>
      <c r="G10" s="33" t="s">
        <v>1305</v>
      </c>
      <c r="H10" s="28"/>
      <c r="I10" s="28"/>
      <c r="J10" s="114"/>
      <c r="K10" s="74">
        <v>15600000</v>
      </c>
      <c r="L10" s="27"/>
      <c r="M10" s="48"/>
      <c r="N10" s="48"/>
      <c r="O10" s="48"/>
      <c r="P10" s="27"/>
      <c r="Q10" s="27"/>
      <c r="R10" s="48"/>
      <c r="S10" s="48"/>
      <c r="T10" s="48"/>
      <c r="U10" s="43">
        <f>SUM(R10:T10)</f>
        <v>0</v>
      </c>
      <c r="V10" s="48"/>
      <c r="W10" s="48"/>
      <c r="X10" s="48"/>
      <c r="Y10" s="43">
        <f>SUM(V10:X10)</f>
        <v>0</v>
      </c>
      <c r="Z10" s="48"/>
      <c r="AA10" s="48"/>
      <c r="AB10" s="48"/>
      <c r="AC10" s="43">
        <f>SUM(Z10:AB10)</f>
        <v>0</v>
      </c>
      <c r="AD10" s="48"/>
      <c r="AE10" s="48"/>
      <c r="AF10" s="74">
        <v>15600000</v>
      </c>
      <c r="AG10" s="43">
        <f>SUM(AD10:AF10)</f>
        <v>15600000</v>
      </c>
      <c r="AH10" s="43">
        <f>SUM(U10,Y10,AC10,AG10)</f>
        <v>15600000</v>
      </c>
      <c r="AI10" s="59">
        <f>IF(ISERROR(AH10/$J$8),0,AH10/$J$8)</f>
        <v>0.25</v>
      </c>
      <c r="AJ10" s="59">
        <f>IF(ISERROR(AH10/$AH$238),"-",AH10/$AH$238)</f>
        <v>4.8356918697140617E-3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24.95" customHeight="1" outlineLevel="1">
      <c r="A11" s="26">
        <v>3</v>
      </c>
      <c r="B11" s="26"/>
      <c r="C11" s="33" t="s">
        <v>1306</v>
      </c>
      <c r="D11" s="68">
        <v>45912</v>
      </c>
      <c r="E11" s="37" t="s">
        <v>698</v>
      </c>
      <c r="F11" s="27" t="s">
        <v>1304</v>
      </c>
      <c r="G11" s="33" t="s">
        <v>1305</v>
      </c>
      <c r="H11" s="28"/>
      <c r="I11" s="28"/>
      <c r="J11" s="114"/>
      <c r="K11" s="74">
        <v>15600000</v>
      </c>
      <c r="L11" s="27"/>
      <c r="M11" s="48"/>
      <c r="N11" s="48"/>
      <c r="O11" s="48"/>
      <c r="P11" s="27"/>
      <c r="Q11" s="27"/>
      <c r="R11" s="48"/>
      <c r="S11" s="48"/>
      <c r="T11" s="48"/>
      <c r="U11" s="43">
        <f>SUM(R11:T11)</f>
        <v>0</v>
      </c>
      <c r="V11" s="48"/>
      <c r="W11" s="48"/>
      <c r="X11" s="48"/>
      <c r="Y11" s="43">
        <f>SUM(V11:X11)</f>
        <v>0</v>
      </c>
      <c r="Z11" s="48"/>
      <c r="AA11" s="48"/>
      <c r="AB11" s="48"/>
      <c r="AC11" s="43">
        <f>SUM(Z11:AB11)</f>
        <v>0</v>
      </c>
      <c r="AD11" s="48"/>
      <c r="AE11" s="48"/>
      <c r="AF11" s="74">
        <v>15600000</v>
      </c>
      <c r="AG11" s="43">
        <f>SUM(AD11:AF11)</f>
        <v>15600000</v>
      </c>
      <c r="AH11" s="43">
        <f>SUM(U11,Y11,AC11,AG11)</f>
        <v>15600000</v>
      </c>
      <c r="AI11" s="59">
        <f>IF(ISERROR(AH11/$J$8),0,AH11/$J$8)</f>
        <v>0.25</v>
      </c>
      <c r="AJ11" s="59">
        <f>IF(ISERROR(AH11/$AH$238),"-",AH11/$AH$238)</f>
        <v>4.8356918697140617E-3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outlineLevel="1">
      <c r="A12" s="26">
        <v>4</v>
      </c>
      <c r="B12" s="26"/>
      <c r="C12" s="33" t="s">
        <v>795</v>
      </c>
      <c r="D12" s="68">
        <v>45912</v>
      </c>
      <c r="E12" s="37" t="s">
        <v>129</v>
      </c>
      <c r="F12" s="27" t="s">
        <v>1304</v>
      </c>
      <c r="G12" s="33" t="s">
        <v>1305</v>
      </c>
      <c r="H12" s="28"/>
      <c r="I12" s="28"/>
      <c r="J12" s="114"/>
      <c r="K12" s="74">
        <v>15600000</v>
      </c>
      <c r="L12" s="27"/>
      <c r="M12" s="48"/>
      <c r="N12" s="48"/>
      <c r="O12" s="48"/>
      <c r="P12" s="27"/>
      <c r="Q12" s="27"/>
      <c r="R12" s="48"/>
      <c r="S12" s="48"/>
      <c r="T12" s="48"/>
      <c r="U12" s="43">
        <f>SUM(R12:T12)</f>
        <v>0</v>
      </c>
      <c r="V12" s="48"/>
      <c r="W12" s="48"/>
      <c r="X12" s="48"/>
      <c r="Y12" s="43">
        <f>SUM(V12:X12)</f>
        <v>0</v>
      </c>
      <c r="Z12" s="48"/>
      <c r="AA12" s="48"/>
      <c r="AB12" s="48"/>
      <c r="AC12" s="43">
        <f>SUM(Z12:AB12)</f>
        <v>0</v>
      </c>
      <c r="AD12" s="48"/>
      <c r="AE12" s="48"/>
      <c r="AF12" s="74">
        <v>15600000</v>
      </c>
      <c r="AG12" s="43">
        <f>SUM(AD12:AF12)</f>
        <v>15600000</v>
      </c>
      <c r="AH12" s="43">
        <f>SUM(U12,Y12,AC12,AG12)</f>
        <v>15600000</v>
      </c>
      <c r="AI12" s="59">
        <f>IF(ISERROR(AH12/$J$8),0,AH12/$J$8)</f>
        <v>0.25</v>
      </c>
      <c r="AJ12" s="59">
        <f>IF(ISERROR(AH12/$AH$238),"-",AH12/$AH$238)</f>
        <v>4.8356918697140617E-3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s="19" customFormat="1" ht="24.95" customHeight="1">
      <c r="A13" s="117" t="s">
        <v>47</v>
      </c>
      <c r="B13" s="117"/>
      <c r="C13" s="117"/>
      <c r="D13" s="117"/>
      <c r="E13" s="117"/>
      <c r="F13" s="117"/>
      <c r="G13" s="117"/>
      <c r="H13" s="117"/>
      <c r="I13" s="117"/>
      <c r="J13" s="49">
        <f>+J8</f>
        <v>62400000</v>
      </c>
      <c r="K13" s="49">
        <f>SUM(K9:K12)</f>
        <v>62400000</v>
      </c>
      <c r="L13" s="29"/>
      <c r="M13" s="49">
        <f>SUM(M9:M12)</f>
        <v>0</v>
      </c>
      <c r="N13" s="49">
        <f>SUM(N9:N12)</f>
        <v>0</v>
      </c>
      <c r="O13" s="49">
        <f>SUM(O9:O12)</f>
        <v>0</v>
      </c>
      <c r="P13" s="50"/>
      <c r="Q13" s="56"/>
      <c r="R13" s="49">
        <f>SUM(R9:R12)</f>
        <v>0</v>
      </c>
      <c r="S13" s="49">
        <f t="shared" ref="S13:AH13" si="0">SUM(S9:S12)</f>
        <v>0</v>
      </c>
      <c r="T13" s="49">
        <f t="shared" si="0"/>
        <v>0</v>
      </c>
      <c r="U13" s="49">
        <f t="shared" si="0"/>
        <v>0</v>
      </c>
      <c r="V13" s="49">
        <f t="shared" si="0"/>
        <v>0</v>
      </c>
      <c r="W13" s="49">
        <f t="shared" si="0"/>
        <v>0</v>
      </c>
      <c r="X13" s="49">
        <f t="shared" si="0"/>
        <v>0</v>
      </c>
      <c r="Y13" s="49">
        <f t="shared" si="0"/>
        <v>0</v>
      </c>
      <c r="Z13" s="49">
        <f t="shared" si="0"/>
        <v>0</v>
      </c>
      <c r="AA13" s="49">
        <f t="shared" si="0"/>
        <v>0</v>
      </c>
      <c r="AB13" s="49">
        <f t="shared" si="0"/>
        <v>0</v>
      </c>
      <c r="AC13" s="49">
        <f t="shared" si="0"/>
        <v>0</v>
      </c>
      <c r="AD13" s="49">
        <f t="shared" si="0"/>
        <v>0</v>
      </c>
      <c r="AE13" s="49">
        <f t="shared" si="0"/>
        <v>0</v>
      </c>
      <c r="AF13" s="49">
        <f t="shared" si="0"/>
        <v>62400000</v>
      </c>
      <c r="AG13" s="49">
        <f t="shared" si="0"/>
        <v>62400000</v>
      </c>
      <c r="AH13" s="49">
        <f t="shared" si="0"/>
        <v>62400000</v>
      </c>
      <c r="AI13" s="61">
        <f>IF(ISERROR(AH13/J13),0,AH13/J13)</f>
        <v>1</v>
      </c>
      <c r="AJ13" s="61">
        <f>IF(ISERROR(AH13/$AH$238),0,AH13/$AH$238)</f>
        <v>1.9342767478856247E-2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>
      <c r="A14" s="118" t="s">
        <v>48</v>
      </c>
      <c r="B14" s="118"/>
      <c r="C14" s="118"/>
      <c r="D14" s="118"/>
      <c r="E14" s="118"/>
      <c r="F14" s="23"/>
      <c r="G14" s="24"/>
      <c r="H14" s="25"/>
      <c r="I14" s="25"/>
      <c r="J14" s="113"/>
      <c r="K14" s="43"/>
      <c r="L14" s="44"/>
      <c r="M14" s="45"/>
      <c r="N14" s="45"/>
      <c r="O14" s="45"/>
      <c r="P14" s="24"/>
      <c r="Q14" s="55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57"/>
      <c r="AJ14" s="58"/>
    </row>
    <row r="15" spans="1:106" ht="24.95" customHeight="1" outlineLevel="1">
      <c r="A15" s="26">
        <v>1</v>
      </c>
      <c r="B15" s="26"/>
      <c r="C15" s="27"/>
      <c r="D15" s="28"/>
      <c r="E15" s="27"/>
      <c r="F15" s="27"/>
      <c r="G15" s="27"/>
      <c r="H15" s="28"/>
      <c r="I15" s="28"/>
      <c r="J15" s="114"/>
      <c r="K15" s="47"/>
      <c r="L15" s="27"/>
      <c r="M15" s="48"/>
      <c r="N15" s="48"/>
      <c r="O15" s="48"/>
      <c r="P15" s="27"/>
      <c r="Q15" s="27"/>
      <c r="R15" s="48"/>
      <c r="S15" s="48"/>
      <c r="T15" s="48"/>
      <c r="U15" s="43">
        <f>SUM(R15:T15)</f>
        <v>0</v>
      </c>
      <c r="V15" s="48"/>
      <c r="W15" s="48"/>
      <c r="X15" s="48"/>
      <c r="Y15" s="43">
        <f>SUM(V15:X15)</f>
        <v>0</v>
      </c>
      <c r="Z15" s="48"/>
      <c r="AA15" s="48"/>
      <c r="AB15" s="48"/>
      <c r="AC15" s="43">
        <f>SUM(Z15:AB15)</f>
        <v>0</v>
      </c>
      <c r="AD15" s="48"/>
      <c r="AE15" s="48"/>
      <c r="AF15" s="48"/>
      <c r="AG15" s="43">
        <f>SUM(AD15:AF15)</f>
        <v>0</v>
      </c>
      <c r="AH15" s="43">
        <f>SUM(U15,Y15,AC15,AG15)</f>
        <v>0</v>
      </c>
      <c r="AI15" s="59">
        <f>IF(ISERROR(AH15/J15),0,AH15/J15)</f>
        <v>0</v>
      </c>
      <c r="AJ15" s="59">
        <f>IF(ISERROR(AH15/$AH$238),"-",AH15/$AH$238)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outlineLevel="1">
      <c r="A16" s="26">
        <v>2</v>
      </c>
      <c r="B16" s="26"/>
      <c r="C16" s="27"/>
      <c r="D16" s="28"/>
      <c r="E16" s="27"/>
      <c r="F16" s="27"/>
      <c r="G16" s="27"/>
      <c r="H16" s="28"/>
      <c r="I16" s="28"/>
      <c r="J16" s="115"/>
      <c r="K16" s="47"/>
      <c r="L16" s="27"/>
      <c r="M16" s="48"/>
      <c r="N16" s="48"/>
      <c r="O16" s="48"/>
      <c r="P16" s="27"/>
      <c r="Q16" s="27"/>
      <c r="R16" s="48"/>
      <c r="S16" s="48"/>
      <c r="T16" s="48"/>
      <c r="U16" s="43">
        <f>SUM(R16:T16)</f>
        <v>0</v>
      </c>
      <c r="V16" s="48"/>
      <c r="W16" s="48"/>
      <c r="X16" s="48"/>
      <c r="Y16" s="43">
        <f>SUM(V16:X16)</f>
        <v>0</v>
      </c>
      <c r="Z16" s="48"/>
      <c r="AA16" s="48"/>
      <c r="AB16" s="48"/>
      <c r="AC16" s="43">
        <f>SUM(Z16:AB16)</f>
        <v>0</v>
      </c>
      <c r="AD16" s="48"/>
      <c r="AE16" s="48"/>
      <c r="AF16" s="48"/>
      <c r="AG16" s="43">
        <f>SUM(AD16:AF16)</f>
        <v>0</v>
      </c>
      <c r="AH16" s="43">
        <f>SUM(U16,Y16,AC16,AG16)</f>
        <v>0</v>
      </c>
      <c r="AI16" s="59">
        <f>IF(ISERROR(AH16/J16),0,AH16/J16)</f>
        <v>0</v>
      </c>
      <c r="AJ16" s="59">
        <f>IF(ISERROR(AH16/$AH$238),"-",AH16/$AH$238)</f>
        <v>0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s="19" customFormat="1" ht="24.95" customHeight="1">
      <c r="A17" s="117" t="s">
        <v>49</v>
      </c>
      <c r="B17" s="117"/>
      <c r="C17" s="117"/>
      <c r="D17" s="117"/>
      <c r="E17" s="117"/>
      <c r="F17" s="117"/>
      <c r="G17" s="117"/>
      <c r="H17" s="117"/>
      <c r="I17" s="117"/>
      <c r="J17" s="49">
        <f>J14</f>
        <v>0</v>
      </c>
      <c r="K17" s="49">
        <f>SUM(K15:K16)</f>
        <v>0</v>
      </c>
      <c r="L17" s="29"/>
      <c r="M17" s="49">
        <f>SUM(M15:M16)</f>
        <v>0</v>
      </c>
      <c r="N17" s="49">
        <f>SUM(N15:N16)</f>
        <v>0</v>
      </c>
      <c r="O17" s="49">
        <f>SUM(O15:O16)</f>
        <v>0</v>
      </c>
      <c r="P17" s="50"/>
      <c r="Q17" s="56"/>
      <c r="R17" s="49">
        <f t="shared" ref="R17:AH17" si="1">SUM(R15:R16)</f>
        <v>0</v>
      </c>
      <c r="S17" s="49">
        <f t="shared" si="1"/>
        <v>0</v>
      </c>
      <c r="T17" s="49">
        <f t="shared" si="1"/>
        <v>0</v>
      </c>
      <c r="U17" s="49">
        <f t="shared" si="1"/>
        <v>0</v>
      </c>
      <c r="V17" s="49">
        <f t="shared" si="1"/>
        <v>0</v>
      </c>
      <c r="W17" s="49">
        <f t="shared" si="1"/>
        <v>0</v>
      </c>
      <c r="X17" s="49">
        <f t="shared" si="1"/>
        <v>0</v>
      </c>
      <c r="Y17" s="49">
        <f t="shared" si="1"/>
        <v>0</v>
      </c>
      <c r="Z17" s="49">
        <f t="shared" si="1"/>
        <v>0</v>
      </c>
      <c r="AA17" s="49">
        <f t="shared" si="1"/>
        <v>0</v>
      </c>
      <c r="AB17" s="49">
        <f t="shared" si="1"/>
        <v>0</v>
      </c>
      <c r="AC17" s="49">
        <f t="shared" si="1"/>
        <v>0</v>
      </c>
      <c r="AD17" s="49">
        <f t="shared" si="1"/>
        <v>0</v>
      </c>
      <c r="AE17" s="49">
        <f t="shared" si="1"/>
        <v>0</v>
      </c>
      <c r="AF17" s="49">
        <f t="shared" si="1"/>
        <v>0</v>
      </c>
      <c r="AG17" s="49">
        <f t="shared" si="1"/>
        <v>0</v>
      </c>
      <c r="AH17" s="49">
        <f t="shared" si="1"/>
        <v>0</v>
      </c>
      <c r="AI17" s="61">
        <f>IF(ISERROR(AH17/J17),0,AH17/J17)</f>
        <v>0</v>
      </c>
      <c r="AJ17" s="61">
        <f>IF(ISERROR(AH17/$AH$238),0,AH17/$AH$238)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>
      <c r="A18" s="118" t="s">
        <v>50</v>
      </c>
      <c r="B18" s="118"/>
      <c r="C18" s="118"/>
      <c r="D18" s="118"/>
      <c r="E18" s="118"/>
      <c r="F18" s="23"/>
      <c r="G18" s="24"/>
      <c r="H18" s="25"/>
      <c r="I18" s="25"/>
      <c r="J18" s="113">
        <v>19500000</v>
      </c>
      <c r="K18" s="43"/>
      <c r="L18" s="44"/>
      <c r="M18" s="45"/>
      <c r="N18" s="45"/>
      <c r="O18" s="45"/>
      <c r="P18" s="24"/>
      <c r="Q18" s="55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57"/>
      <c r="AJ18" s="58"/>
    </row>
    <row r="19" spans="1:106" ht="24.95" customHeight="1" outlineLevel="1">
      <c r="A19" s="26">
        <v>1</v>
      </c>
      <c r="B19" s="26"/>
      <c r="C19" s="33" t="s">
        <v>443</v>
      </c>
      <c r="D19" s="68">
        <v>45950</v>
      </c>
      <c r="E19" s="37" t="s">
        <v>145</v>
      </c>
      <c r="F19" s="27" t="s">
        <v>1304</v>
      </c>
      <c r="G19" s="33" t="s">
        <v>1305</v>
      </c>
      <c r="H19" s="28"/>
      <c r="I19" s="28"/>
      <c r="J19" s="114"/>
      <c r="K19" s="74">
        <v>19500000</v>
      </c>
      <c r="L19" s="27"/>
      <c r="M19" s="48"/>
      <c r="N19" s="48"/>
      <c r="O19" s="48"/>
      <c r="P19" s="27"/>
      <c r="Q19" s="27"/>
      <c r="R19" s="48"/>
      <c r="S19" s="48"/>
      <c r="T19" s="48"/>
      <c r="U19" s="43">
        <f>SUM(R19:T19)</f>
        <v>0</v>
      </c>
      <c r="V19" s="48"/>
      <c r="W19" s="48"/>
      <c r="X19" s="48"/>
      <c r="Y19" s="43">
        <f>SUM(V19:X19)</f>
        <v>0</v>
      </c>
      <c r="Z19" s="48"/>
      <c r="AA19" s="48"/>
      <c r="AB19" s="48"/>
      <c r="AC19" s="43">
        <f>SUM(Z19:AB19)</f>
        <v>0</v>
      </c>
      <c r="AD19" s="48"/>
      <c r="AE19" s="48"/>
      <c r="AF19" s="48">
        <v>19500000</v>
      </c>
      <c r="AG19" s="43">
        <f>SUM(AD19:AF19)</f>
        <v>19500000</v>
      </c>
      <c r="AH19" s="43">
        <f>SUM(U19,Y19,AC19,AG19)</f>
        <v>19500000</v>
      </c>
      <c r="AI19" s="59">
        <f>IF(ISERROR(AH19/J18),0,AH19/J18)</f>
        <v>1</v>
      </c>
      <c r="AJ19" s="59">
        <f>IF(ISERROR(AH19/$AH$238),"-",AH19/$AH$238)</f>
        <v>6.0446148371425769E-3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outlineLevel="1">
      <c r="A20" s="26">
        <v>2</v>
      </c>
      <c r="B20" s="26"/>
      <c r="C20" s="27"/>
      <c r="D20" s="28"/>
      <c r="E20" s="27"/>
      <c r="F20" s="27"/>
      <c r="G20" s="27"/>
      <c r="H20" s="28"/>
      <c r="I20" s="28"/>
      <c r="J20" s="115"/>
      <c r="K20" s="47"/>
      <c r="L20" s="27"/>
      <c r="M20" s="48"/>
      <c r="N20" s="48"/>
      <c r="O20" s="48"/>
      <c r="P20" s="27"/>
      <c r="Q20" s="27"/>
      <c r="R20" s="48"/>
      <c r="S20" s="48"/>
      <c r="T20" s="48"/>
      <c r="U20" s="43">
        <f>SUM(R20:T20)</f>
        <v>0</v>
      </c>
      <c r="V20" s="48"/>
      <c r="W20" s="48"/>
      <c r="X20" s="48"/>
      <c r="Y20" s="43">
        <f>SUM(V20:X20)</f>
        <v>0</v>
      </c>
      <c r="Z20" s="48"/>
      <c r="AA20" s="48"/>
      <c r="AB20" s="48"/>
      <c r="AC20" s="43">
        <f>SUM(Z20:AB20)</f>
        <v>0</v>
      </c>
      <c r="AD20" s="48"/>
      <c r="AE20" s="48"/>
      <c r="AF20" s="48"/>
      <c r="AG20" s="43">
        <f>SUM(AD20:AF20)</f>
        <v>0</v>
      </c>
      <c r="AH20" s="43">
        <f>SUM(U20,Y20,AC20,AG20)</f>
        <v>0</v>
      </c>
      <c r="AI20" s="59">
        <f>IF(ISERROR(AH20/J20),0,AH20/J20)</f>
        <v>0</v>
      </c>
      <c r="AJ20" s="59">
        <f>IF(ISERROR(AH20/$AH$238),"-",AH20/$AH$238)</f>
        <v>0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s="19" customFormat="1" ht="24.95" customHeight="1">
      <c r="A21" s="117" t="s">
        <v>51</v>
      </c>
      <c r="B21" s="117"/>
      <c r="C21" s="117"/>
      <c r="D21" s="117"/>
      <c r="E21" s="117"/>
      <c r="F21" s="117"/>
      <c r="G21" s="117"/>
      <c r="H21" s="117"/>
      <c r="I21" s="117"/>
      <c r="J21" s="49">
        <f>+J18</f>
        <v>19500000</v>
      </c>
      <c r="K21" s="49">
        <f>SUM(K19:K20)</f>
        <v>19500000</v>
      </c>
      <c r="L21" s="29"/>
      <c r="M21" s="49">
        <f>SUM(M19:M20)</f>
        <v>0</v>
      </c>
      <c r="N21" s="49">
        <f>SUM(N19:N20)</f>
        <v>0</v>
      </c>
      <c r="O21" s="49">
        <f>SUM(O19:O20)</f>
        <v>0</v>
      </c>
      <c r="P21" s="50"/>
      <c r="Q21" s="56"/>
      <c r="R21" s="49">
        <f t="shared" ref="R21:AH21" si="2">SUM(R19:R20)</f>
        <v>0</v>
      </c>
      <c r="S21" s="49">
        <f t="shared" si="2"/>
        <v>0</v>
      </c>
      <c r="T21" s="49">
        <f t="shared" si="2"/>
        <v>0</v>
      </c>
      <c r="U21" s="49">
        <f t="shared" si="2"/>
        <v>0</v>
      </c>
      <c r="V21" s="49">
        <f t="shared" si="2"/>
        <v>0</v>
      </c>
      <c r="W21" s="49">
        <f t="shared" si="2"/>
        <v>0</v>
      </c>
      <c r="X21" s="49">
        <f t="shared" si="2"/>
        <v>0</v>
      </c>
      <c r="Y21" s="49">
        <f t="shared" si="2"/>
        <v>0</v>
      </c>
      <c r="Z21" s="49">
        <f t="shared" si="2"/>
        <v>0</v>
      </c>
      <c r="AA21" s="49">
        <f t="shared" si="2"/>
        <v>0</v>
      </c>
      <c r="AB21" s="49">
        <f t="shared" si="2"/>
        <v>0</v>
      </c>
      <c r="AC21" s="49">
        <f t="shared" si="2"/>
        <v>0</v>
      </c>
      <c r="AD21" s="49">
        <f t="shared" si="2"/>
        <v>0</v>
      </c>
      <c r="AE21" s="49">
        <f t="shared" si="2"/>
        <v>0</v>
      </c>
      <c r="AF21" s="49">
        <f t="shared" si="2"/>
        <v>19500000</v>
      </c>
      <c r="AG21" s="49">
        <f t="shared" si="2"/>
        <v>19500000</v>
      </c>
      <c r="AH21" s="49">
        <f t="shared" si="2"/>
        <v>19500000</v>
      </c>
      <c r="AI21" s="61">
        <f>IF(ISERROR(AH21/J21),0,AH21/J21)</f>
        <v>1</v>
      </c>
      <c r="AJ21" s="61">
        <f>IF(ISERROR(AH21/$AH$238),0,AH21/$AH$238)</f>
        <v>6.0446148371425769E-3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>
      <c r="A22" s="118" t="s">
        <v>52</v>
      </c>
      <c r="B22" s="118"/>
      <c r="C22" s="118"/>
      <c r="D22" s="118"/>
      <c r="E22" s="118"/>
      <c r="F22" s="23"/>
      <c r="G22" s="24"/>
      <c r="H22" s="25"/>
      <c r="I22" s="25"/>
      <c r="J22" s="113">
        <v>162750000</v>
      </c>
      <c r="K22" s="43"/>
      <c r="L22" s="44"/>
      <c r="M22" s="45"/>
      <c r="N22" s="45"/>
      <c r="O22" s="45"/>
      <c r="P22" s="24"/>
      <c r="Q22" s="55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57"/>
      <c r="AJ22" s="58"/>
    </row>
    <row r="23" spans="1:106" ht="24.95" customHeight="1" outlineLevel="1">
      <c r="A23" s="26">
        <v>1</v>
      </c>
      <c r="B23" s="26"/>
      <c r="C23" s="32" t="s">
        <v>1307</v>
      </c>
      <c r="D23" s="73">
        <v>45915</v>
      </c>
      <c r="E23" s="32" t="s">
        <v>158</v>
      </c>
      <c r="F23" s="27" t="s">
        <v>1304</v>
      </c>
      <c r="G23" s="33" t="s">
        <v>1305</v>
      </c>
      <c r="H23" s="28"/>
      <c r="I23" s="28"/>
      <c r="J23" s="114"/>
      <c r="K23" s="51">
        <v>10500000</v>
      </c>
      <c r="L23" s="27"/>
      <c r="M23" s="48"/>
      <c r="N23" s="48"/>
      <c r="O23" s="48"/>
      <c r="P23" s="27"/>
      <c r="Q23" s="27"/>
      <c r="R23" s="48"/>
      <c r="S23" s="48"/>
      <c r="T23" s="48"/>
      <c r="U23" s="43">
        <f>SUM(R23:T23)</f>
        <v>0</v>
      </c>
      <c r="V23" s="48"/>
      <c r="W23" s="48"/>
      <c r="X23" s="48"/>
      <c r="Y23" s="43">
        <f>SUM(V23:X23)</f>
        <v>0</v>
      </c>
      <c r="Z23" s="48"/>
      <c r="AA23" s="48"/>
      <c r="AB23" s="48"/>
      <c r="AC23" s="43">
        <f>SUM(Z23:AB23)</f>
        <v>0</v>
      </c>
      <c r="AD23" s="48">
        <v>10500000</v>
      </c>
      <c r="AE23" s="48"/>
      <c r="AF23" s="48"/>
      <c r="AG23" s="43">
        <f>SUM(AD23:AF23)</f>
        <v>10500000</v>
      </c>
      <c r="AH23" s="43">
        <f>SUM(U23,Y23,AC23,AG23)</f>
        <v>10500000</v>
      </c>
      <c r="AI23" s="59">
        <f>IF(ISERROR(AH23/$J$22),0,AH23/$J$22)</f>
        <v>6.4516129032258063E-2</v>
      </c>
      <c r="AJ23" s="59">
        <f>IF(ISERROR(AH23/$AH$238),"-",AH23/$AH$238)</f>
        <v>3.254792604615234E-3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outlineLevel="1">
      <c r="A24" s="26">
        <v>2</v>
      </c>
      <c r="B24" s="26"/>
      <c r="C24" s="32" t="s">
        <v>957</v>
      </c>
      <c r="D24" s="73">
        <v>45909</v>
      </c>
      <c r="E24" s="32" t="s">
        <v>174</v>
      </c>
      <c r="F24" s="27" t="s">
        <v>1304</v>
      </c>
      <c r="G24" s="33" t="s">
        <v>1305</v>
      </c>
      <c r="H24" s="28"/>
      <c r="I24" s="28"/>
      <c r="J24" s="114"/>
      <c r="K24" s="51">
        <v>10500000</v>
      </c>
      <c r="L24" s="27"/>
      <c r="M24" s="48"/>
      <c r="N24" s="48"/>
      <c r="O24" s="48"/>
      <c r="P24" s="27"/>
      <c r="Q24" s="27"/>
      <c r="R24" s="48"/>
      <c r="S24" s="48"/>
      <c r="T24" s="48"/>
      <c r="U24" s="43">
        <f t="shared" ref="U24:U32" si="3">SUM(R24:T24)</f>
        <v>0</v>
      </c>
      <c r="V24" s="48"/>
      <c r="W24" s="48"/>
      <c r="X24" s="48"/>
      <c r="Y24" s="43">
        <f t="shared" ref="Y24:Y32" si="4">SUM(V24:X24)</f>
        <v>0</v>
      </c>
      <c r="Z24" s="48"/>
      <c r="AA24" s="48"/>
      <c r="AB24" s="48"/>
      <c r="AC24" s="43">
        <f t="shared" ref="AC24:AC32" si="5">SUM(Z24:AB24)</f>
        <v>0</v>
      </c>
      <c r="AD24" s="48"/>
      <c r="AE24" s="48">
        <v>10500000</v>
      </c>
      <c r="AF24" s="48"/>
      <c r="AG24" s="43">
        <f t="shared" ref="AG24:AG37" si="6">SUM(AD24:AF24)</f>
        <v>10500000</v>
      </c>
      <c r="AH24" s="43">
        <f t="shared" ref="AH24:AH32" si="7">SUM(U24,Y24,AC24,AG24)</f>
        <v>10500000</v>
      </c>
      <c r="AI24" s="59">
        <f t="shared" ref="AI24:AI37" si="8">IF(ISERROR(AH24/$J$22),0,AH24/$J$22)</f>
        <v>6.4516129032258063E-2</v>
      </c>
      <c r="AJ24" s="59">
        <f t="shared" ref="AJ24:AJ37" si="9">IF(ISERROR(AH24/$AH$238),"-",AH24/$AH$238)</f>
        <v>3.254792604615234E-3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24.95" customHeight="1" outlineLevel="1">
      <c r="A25" s="26">
        <v>3</v>
      </c>
      <c r="B25" s="26"/>
      <c r="C25" s="32" t="s">
        <v>1308</v>
      </c>
      <c r="D25" s="73">
        <v>45910</v>
      </c>
      <c r="E25" s="32" t="s">
        <v>152</v>
      </c>
      <c r="F25" s="27" t="s">
        <v>1304</v>
      </c>
      <c r="G25" s="33" t="s">
        <v>1305</v>
      </c>
      <c r="H25" s="28"/>
      <c r="I25" s="28"/>
      <c r="J25" s="114"/>
      <c r="K25" s="51">
        <v>14700000</v>
      </c>
      <c r="L25" s="27"/>
      <c r="M25" s="48"/>
      <c r="N25" s="48"/>
      <c r="O25" s="48"/>
      <c r="P25" s="27"/>
      <c r="Q25" s="27"/>
      <c r="R25" s="48"/>
      <c r="S25" s="48"/>
      <c r="T25" s="48"/>
      <c r="U25" s="43">
        <f t="shared" si="3"/>
        <v>0</v>
      </c>
      <c r="V25" s="48"/>
      <c r="W25" s="48"/>
      <c r="X25" s="48"/>
      <c r="Y25" s="43">
        <f t="shared" si="4"/>
        <v>0</v>
      </c>
      <c r="Z25" s="48"/>
      <c r="AA25" s="48"/>
      <c r="AB25" s="48"/>
      <c r="AC25" s="43">
        <f t="shared" si="5"/>
        <v>0</v>
      </c>
      <c r="AD25" s="48"/>
      <c r="AE25" s="48">
        <v>14700000</v>
      </c>
      <c r="AF25" s="48"/>
      <c r="AG25" s="43">
        <f t="shared" si="6"/>
        <v>14700000</v>
      </c>
      <c r="AH25" s="43">
        <f t="shared" si="7"/>
        <v>14700000</v>
      </c>
      <c r="AI25" s="59">
        <f t="shared" si="8"/>
        <v>9.0322580645161285E-2</v>
      </c>
      <c r="AJ25" s="59">
        <f t="shared" si="9"/>
        <v>4.5567096464613271E-3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>
      <c r="A26" s="26">
        <v>4</v>
      </c>
      <c r="B26" s="26"/>
      <c r="C26" s="32" t="s">
        <v>1309</v>
      </c>
      <c r="D26" s="73">
        <v>45889</v>
      </c>
      <c r="E26" s="32" t="s">
        <v>1310</v>
      </c>
      <c r="F26" s="27" t="s">
        <v>1304</v>
      </c>
      <c r="G26" s="33" t="s">
        <v>1305</v>
      </c>
      <c r="H26" s="28"/>
      <c r="I26" s="28"/>
      <c r="J26" s="114"/>
      <c r="K26" s="51">
        <v>10500000</v>
      </c>
      <c r="L26" s="27"/>
      <c r="M26" s="48"/>
      <c r="N26" s="48"/>
      <c r="O26" s="48"/>
      <c r="P26" s="27"/>
      <c r="Q26" s="27"/>
      <c r="R26" s="48"/>
      <c r="S26" s="48"/>
      <c r="T26" s="48"/>
      <c r="U26" s="43">
        <f t="shared" si="3"/>
        <v>0</v>
      </c>
      <c r="V26" s="48"/>
      <c r="W26" s="48"/>
      <c r="X26" s="48"/>
      <c r="Y26" s="43">
        <f t="shared" si="4"/>
        <v>0</v>
      </c>
      <c r="Z26" s="48"/>
      <c r="AA26" s="48"/>
      <c r="AB26" s="48"/>
      <c r="AC26" s="43">
        <f t="shared" si="5"/>
        <v>0</v>
      </c>
      <c r="AD26" s="48">
        <v>10500000</v>
      </c>
      <c r="AE26" s="48"/>
      <c r="AF26" s="48"/>
      <c r="AG26" s="43">
        <f t="shared" si="6"/>
        <v>10500000</v>
      </c>
      <c r="AH26" s="43">
        <f t="shared" si="7"/>
        <v>10500000</v>
      </c>
      <c r="AI26" s="59">
        <f t="shared" si="8"/>
        <v>6.4516129032258063E-2</v>
      </c>
      <c r="AJ26" s="59">
        <f t="shared" si="9"/>
        <v>3.254792604615234E-3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24.95" customHeight="1" outlineLevel="1">
      <c r="A27" s="26">
        <v>5</v>
      </c>
      <c r="B27" s="26"/>
      <c r="C27" s="32" t="s">
        <v>948</v>
      </c>
      <c r="D27" s="73">
        <v>45904</v>
      </c>
      <c r="E27" s="32" t="s">
        <v>172</v>
      </c>
      <c r="F27" s="27" t="s">
        <v>1304</v>
      </c>
      <c r="G27" s="33" t="s">
        <v>1305</v>
      </c>
      <c r="H27" s="28"/>
      <c r="I27" s="28"/>
      <c r="J27" s="114"/>
      <c r="K27" s="51">
        <v>10500000</v>
      </c>
      <c r="L27" s="27"/>
      <c r="M27" s="48"/>
      <c r="N27" s="48"/>
      <c r="O27" s="48"/>
      <c r="P27" s="27"/>
      <c r="Q27" s="27"/>
      <c r="R27" s="48"/>
      <c r="S27" s="48"/>
      <c r="T27" s="48"/>
      <c r="U27" s="43">
        <f t="shared" si="3"/>
        <v>0</v>
      </c>
      <c r="V27" s="48"/>
      <c r="W27" s="48"/>
      <c r="X27" s="48"/>
      <c r="Y27" s="43">
        <f t="shared" si="4"/>
        <v>0</v>
      </c>
      <c r="Z27" s="48"/>
      <c r="AA27" s="48"/>
      <c r="AB27" s="48"/>
      <c r="AC27" s="43">
        <f t="shared" si="5"/>
        <v>0</v>
      </c>
      <c r="AD27" s="48">
        <v>10500000</v>
      </c>
      <c r="AE27" s="48"/>
      <c r="AF27" s="48"/>
      <c r="AG27" s="43">
        <f t="shared" si="6"/>
        <v>10500000</v>
      </c>
      <c r="AH27" s="43">
        <f t="shared" si="7"/>
        <v>10500000</v>
      </c>
      <c r="AI27" s="59">
        <f t="shared" si="8"/>
        <v>6.4516129032258063E-2</v>
      </c>
      <c r="AJ27" s="59">
        <f t="shared" si="9"/>
        <v>3.254792604615234E-3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outlineLevel="1">
      <c r="A28" s="26">
        <v>6</v>
      </c>
      <c r="B28" s="26"/>
      <c r="C28" s="32" t="s">
        <v>1311</v>
      </c>
      <c r="D28" s="73">
        <v>45901</v>
      </c>
      <c r="E28" s="32" t="s">
        <v>164</v>
      </c>
      <c r="F28" s="27" t="s">
        <v>1304</v>
      </c>
      <c r="G28" s="33" t="s">
        <v>1305</v>
      </c>
      <c r="H28" s="28"/>
      <c r="I28" s="28"/>
      <c r="J28" s="114"/>
      <c r="K28" s="51">
        <v>10500000</v>
      </c>
      <c r="L28" s="27"/>
      <c r="M28" s="48"/>
      <c r="N28" s="48"/>
      <c r="O28" s="48"/>
      <c r="P28" s="27"/>
      <c r="Q28" s="27"/>
      <c r="R28" s="48"/>
      <c r="S28" s="48"/>
      <c r="T28" s="48"/>
      <c r="U28" s="43">
        <f t="shared" si="3"/>
        <v>0</v>
      </c>
      <c r="V28" s="48"/>
      <c r="W28" s="48"/>
      <c r="X28" s="48"/>
      <c r="Y28" s="43">
        <f t="shared" si="4"/>
        <v>0</v>
      </c>
      <c r="Z28" s="48"/>
      <c r="AA28" s="48"/>
      <c r="AB28" s="48"/>
      <c r="AC28" s="43">
        <f t="shared" si="5"/>
        <v>0</v>
      </c>
      <c r="AD28" s="48">
        <v>10500000</v>
      </c>
      <c r="AE28" s="48"/>
      <c r="AF28" s="48"/>
      <c r="AG28" s="43">
        <f t="shared" si="6"/>
        <v>10500000</v>
      </c>
      <c r="AH28" s="43">
        <f t="shared" si="7"/>
        <v>10500000</v>
      </c>
      <c r="AI28" s="59">
        <f t="shared" si="8"/>
        <v>6.4516129032258063E-2</v>
      </c>
      <c r="AJ28" s="59">
        <f t="shared" si="9"/>
        <v>3.254792604615234E-3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24.95" customHeight="1" outlineLevel="1">
      <c r="A29" s="26">
        <v>7</v>
      </c>
      <c r="B29" s="26"/>
      <c r="C29" s="32" t="s">
        <v>1312</v>
      </c>
      <c r="D29" s="73">
        <v>45901</v>
      </c>
      <c r="E29" s="32" t="s">
        <v>170</v>
      </c>
      <c r="F29" s="27" t="s">
        <v>1304</v>
      </c>
      <c r="G29" s="33" t="s">
        <v>1305</v>
      </c>
      <c r="H29" s="28"/>
      <c r="I29" s="28"/>
      <c r="J29" s="114"/>
      <c r="K29" s="51">
        <v>10500000</v>
      </c>
      <c r="L29" s="27"/>
      <c r="M29" s="48"/>
      <c r="N29" s="48"/>
      <c r="O29" s="48"/>
      <c r="P29" s="27"/>
      <c r="Q29" s="27"/>
      <c r="R29" s="48"/>
      <c r="S29" s="48"/>
      <c r="T29" s="48"/>
      <c r="U29" s="43">
        <f t="shared" si="3"/>
        <v>0</v>
      </c>
      <c r="V29" s="48"/>
      <c r="W29" s="48"/>
      <c r="X29" s="48"/>
      <c r="Y29" s="43">
        <f t="shared" si="4"/>
        <v>0</v>
      </c>
      <c r="Z29" s="48"/>
      <c r="AA29" s="48"/>
      <c r="AB29" s="48"/>
      <c r="AC29" s="43">
        <f t="shared" si="5"/>
        <v>0</v>
      </c>
      <c r="AD29" s="48"/>
      <c r="AE29" s="48">
        <v>10500000</v>
      </c>
      <c r="AF29" s="48"/>
      <c r="AG29" s="43">
        <f t="shared" si="6"/>
        <v>10500000</v>
      </c>
      <c r="AH29" s="43">
        <f t="shared" si="7"/>
        <v>10500000</v>
      </c>
      <c r="AI29" s="59">
        <f t="shared" si="8"/>
        <v>6.4516129032258063E-2</v>
      </c>
      <c r="AJ29" s="59">
        <f t="shared" si="9"/>
        <v>3.254792604615234E-3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>
      <c r="A30" s="26">
        <v>8</v>
      </c>
      <c r="B30" s="26"/>
      <c r="C30" s="32" t="s">
        <v>1313</v>
      </c>
      <c r="D30" s="73">
        <v>45901</v>
      </c>
      <c r="E30" s="32" t="s">
        <v>160</v>
      </c>
      <c r="F30" s="27" t="s">
        <v>1304</v>
      </c>
      <c r="G30" s="33" t="s">
        <v>1305</v>
      </c>
      <c r="H30" s="28"/>
      <c r="I30" s="28"/>
      <c r="J30" s="114"/>
      <c r="K30" s="51">
        <v>10500000</v>
      </c>
      <c r="L30" s="27"/>
      <c r="M30" s="48"/>
      <c r="N30" s="48"/>
      <c r="O30" s="48"/>
      <c r="P30" s="27"/>
      <c r="Q30" s="27"/>
      <c r="R30" s="48"/>
      <c r="S30" s="48"/>
      <c r="T30" s="48"/>
      <c r="U30" s="43">
        <f t="shared" si="3"/>
        <v>0</v>
      </c>
      <c r="V30" s="48"/>
      <c r="W30" s="48"/>
      <c r="X30" s="48"/>
      <c r="Y30" s="43">
        <f t="shared" si="4"/>
        <v>0</v>
      </c>
      <c r="Z30" s="48"/>
      <c r="AA30" s="48"/>
      <c r="AB30" s="48"/>
      <c r="AC30" s="43">
        <f t="shared" si="5"/>
        <v>0</v>
      </c>
      <c r="AD30" s="48"/>
      <c r="AE30" s="48">
        <v>10500000</v>
      </c>
      <c r="AF30" s="48"/>
      <c r="AG30" s="43">
        <f t="shared" si="6"/>
        <v>10500000</v>
      </c>
      <c r="AH30" s="43">
        <f t="shared" si="7"/>
        <v>10500000</v>
      </c>
      <c r="AI30" s="59">
        <f t="shared" si="8"/>
        <v>6.4516129032258063E-2</v>
      </c>
      <c r="AJ30" s="59">
        <f t="shared" si="9"/>
        <v>3.254792604615234E-3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24.95" customHeight="1" outlineLevel="1">
      <c r="A31" s="26">
        <v>9</v>
      </c>
      <c r="B31" s="26"/>
      <c r="C31" s="32" t="s">
        <v>724</v>
      </c>
      <c r="D31" s="73">
        <v>45895</v>
      </c>
      <c r="E31" s="32" t="s">
        <v>166</v>
      </c>
      <c r="F31" s="27" t="s">
        <v>1304</v>
      </c>
      <c r="G31" s="33" t="s">
        <v>1305</v>
      </c>
      <c r="H31" s="28"/>
      <c r="I31" s="28"/>
      <c r="J31" s="114"/>
      <c r="K31" s="51">
        <v>11550000</v>
      </c>
      <c r="L31" s="27"/>
      <c r="M31" s="48"/>
      <c r="N31" s="48"/>
      <c r="O31" s="48"/>
      <c r="P31" s="27"/>
      <c r="Q31" s="27"/>
      <c r="R31" s="48"/>
      <c r="S31" s="48"/>
      <c r="T31" s="48"/>
      <c r="U31" s="43">
        <f t="shared" si="3"/>
        <v>0</v>
      </c>
      <c r="V31" s="48"/>
      <c r="W31" s="48"/>
      <c r="X31" s="48"/>
      <c r="Y31" s="43">
        <f t="shared" si="4"/>
        <v>0</v>
      </c>
      <c r="Z31" s="48"/>
      <c r="AA31" s="48"/>
      <c r="AB31" s="48"/>
      <c r="AC31" s="43">
        <f t="shared" si="5"/>
        <v>0</v>
      </c>
      <c r="AD31" s="51">
        <v>11550000</v>
      </c>
      <c r="AE31" s="48"/>
      <c r="AF31" s="48"/>
      <c r="AG31" s="43">
        <f t="shared" si="6"/>
        <v>11550000</v>
      </c>
      <c r="AH31" s="43">
        <f t="shared" si="7"/>
        <v>11550000</v>
      </c>
      <c r="AI31" s="59">
        <f t="shared" si="8"/>
        <v>7.0967741935483872E-2</v>
      </c>
      <c r="AJ31" s="59">
        <f t="shared" si="9"/>
        <v>3.5802718650767575E-3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outlineLevel="1">
      <c r="A32" s="26">
        <v>10</v>
      </c>
      <c r="B32" s="26"/>
      <c r="C32" s="32" t="s">
        <v>725</v>
      </c>
      <c r="D32" s="73">
        <v>45895</v>
      </c>
      <c r="E32" s="32" t="s">
        <v>154</v>
      </c>
      <c r="F32" s="27" t="s">
        <v>1304</v>
      </c>
      <c r="G32" s="33" t="s">
        <v>1305</v>
      </c>
      <c r="H32" s="28"/>
      <c r="I32" s="28"/>
      <c r="J32" s="114"/>
      <c r="K32" s="51">
        <v>10500000</v>
      </c>
      <c r="L32" s="27"/>
      <c r="M32" s="48"/>
      <c r="N32" s="48"/>
      <c r="O32" s="48"/>
      <c r="P32" s="27"/>
      <c r="Q32" s="27"/>
      <c r="R32" s="48"/>
      <c r="S32" s="48"/>
      <c r="T32" s="48"/>
      <c r="U32" s="43">
        <f t="shared" si="3"/>
        <v>0</v>
      </c>
      <c r="V32" s="48"/>
      <c r="W32" s="48"/>
      <c r="X32" s="48"/>
      <c r="Y32" s="43">
        <f t="shared" si="4"/>
        <v>0</v>
      </c>
      <c r="Z32" s="48"/>
      <c r="AA32" s="48"/>
      <c r="AB32" s="48"/>
      <c r="AC32" s="43">
        <f t="shared" si="5"/>
        <v>0</v>
      </c>
      <c r="AD32" s="48">
        <v>10500000</v>
      </c>
      <c r="AE32" s="48"/>
      <c r="AF32" s="48"/>
      <c r="AG32" s="43">
        <f t="shared" si="6"/>
        <v>10500000</v>
      </c>
      <c r="AH32" s="43">
        <f t="shared" si="7"/>
        <v>10500000</v>
      </c>
      <c r="AI32" s="59">
        <f t="shared" si="8"/>
        <v>6.4516129032258063E-2</v>
      </c>
      <c r="AJ32" s="59">
        <f t="shared" si="9"/>
        <v>3.254792604615234E-3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customFormat="1" ht="24.95" customHeight="1" outlineLevel="1">
      <c r="A33" s="26">
        <v>11</v>
      </c>
      <c r="B33" s="26"/>
      <c r="C33" s="32" t="s">
        <v>1314</v>
      </c>
      <c r="D33" s="73">
        <v>45992</v>
      </c>
      <c r="E33" s="32" t="s">
        <v>748</v>
      </c>
      <c r="F33" s="27" t="s">
        <v>1304</v>
      </c>
      <c r="G33" s="33" t="s">
        <v>1305</v>
      </c>
      <c r="H33" s="28"/>
      <c r="I33" s="28"/>
      <c r="J33" s="114"/>
      <c r="K33" s="51">
        <v>10500000</v>
      </c>
      <c r="L33" s="27"/>
      <c r="M33" s="48"/>
      <c r="N33" s="48"/>
      <c r="O33" s="48"/>
      <c r="P33" s="27"/>
      <c r="Q33" s="27"/>
      <c r="R33" s="48"/>
      <c r="S33" s="48"/>
      <c r="T33" s="48"/>
      <c r="U33" s="43">
        <f>SUM(R33:T33)</f>
        <v>0</v>
      </c>
      <c r="V33" s="48"/>
      <c r="W33" s="48"/>
      <c r="X33" s="48"/>
      <c r="Y33" s="43">
        <f>SUM(V33:X33)</f>
        <v>0</v>
      </c>
      <c r="Z33" s="48"/>
      <c r="AA33" s="48"/>
      <c r="AB33" s="48"/>
      <c r="AC33" s="43">
        <f>SUM(Z33:AB33)</f>
        <v>0</v>
      </c>
      <c r="AD33" s="48"/>
      <c r="AE33" s="48"/>
      <c r="AF33" s="51">
        <v>10500000</v>
      </c>
      <c r="AG33" s="43">
        <f t="shared" si="6"/>
        <v>10500000</v>
      </c>
      <c r="AH33" s="43">
        <f>SUM(U33,Y33,AC33,AG33)</f>
        <v>10500000</v>
      </c>
      <c r="AI33" s="59">
        <f t="shared" si="8"/>
        <v>6.4516129032258063E-2</v>
      </c>
      <c r="AJ33" s="59">
        <f t="shared" si="9"/>
        <v>3.254792604615234E-3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customFormat="1" ht="24.95" customHeight="1" outlineLevel="1">
      <c r="A34" s="26">
        <v>12</v>
      </c>
      <c r="B34" s="26"/>
      <c r="C34" s="32" t="s">
        <v>1315</v>
      </c>
      <c r="D34" s="73">
        <v>45980</v>
      </c>
      <c r="E34" s="32" t="s">
        <v>168</v>
      </c>
      <c r="F34" s="27" t="s">
        <v>1304</v>
      </c>
      <c r="G34" s="33" t="s">
        <v>1305</v>
      </c>
      <c r="H34" s="28"/>
      <c r="I34" s="28"/>
      <c r="J34" s="114"/>
      <c r="K34" s="51">
        <v>10500000</v>
      </c>
      <c r="L34" s="27"/>
      <c r="M34" s="48"/>
      <c r="N34" s="48"/>
      <c r="O34" s="48"/>
      <c r="P34" s="27"/>
      <c r="Q34" s="27"/>
      <c r="R34" s="48"/>
      <c r="S34" s="48"/>
      <c r="T34" s="48"/>
      <c r="U34" s="43">
        <f>SUM(R34:T34)</f>
        <v>0</v>
      </c>
      <c r="V34" s="48"/>
      <c r="W34" s="48"/>
      <c r="X34" s="48"/>
      <c r="Y34" s="43">
        <f>SUM(V34:X34)</f>
        <v>0</v>
      </c>
      <c r="Z34" s="48"/>
      <c r="AA34" s="48"/>
      <c r="AB34" s="48"/>
      <c r="AC34" s="43">
        <f>SUM(Z34:AB34)</f>
        <v>0</v>
      </c>
      <c r="AD34" s="48"/>
      <c r="AE34" s="48"/>
      <c r="AF34" s="51">
        <v>10500000</v>
      </c>
      <c r="AG34" s="43">
        <f t="shared" si="6"/>
        <v>10500000</v>
      </c>
      <c r="AH34" s="43">
        <f>SUM(U34,Y34,AC34,AG34)</f>
        <v>10500000</v>
      </c>
      <c r="AI34" s="59">
        <f t="shared" si="8"/>
        <v>6.4516129032258063E-2</v>
      </c>
      <c r="AJ34" s="59">
        <f t="shared" si="9"/>
        <v>3.254792604615234E-3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customFormat="1" ht="24.95" customHeight="1" outlineLevel="1">
      <c r="A35" s="26">
        <v>13</v>
      </c>
      <c r="B35" s="26"/>
      <c r="C35" s="32" t="s">
        <v>1316</v>
      </c>
      <c r="D35" s="73">
        <v>45959</v>
      </c>
      <c r="E35" s="32" t="s">
        <v>149</v>
      </c>
      <c r="F35" s="27" t="s">
        <v>1304</v>
      </c>
      <c r="G35" s="33" t="s">
        <v>1305</v>
      </c>
      <c r="H35" s="28"/>
      <c r="I35" s="28"/>
      <c r="J35" s="114"/>
      <c r="K35" s="51">
        <v>10500000</v>
      </c>
      <c r="L35" s="27"/>
      <c r="M35" s="48"/>
      <c r="N35" s="48"/>
      <c r="O35" s="48"/>
      <c r="P35" s="27"/>
      <c r="Q35" s="27"/>
      <c r="R35" s="48"/>
      <c r="S35" s="48"/>
      <c r="T35" s="48"/>
      <c r="U35" s="43">
        <f>SUM(R35:T35)</f>
        <v>0</v>
      </c>
      <c r="V35" s="48"/>
      <c r="W35" s="48"/>
      <c r="X35" s="48"/>
      <c r="Y35" s="43">
        <f>SUM(V35:X35)</f>
        <v>0</v>
      </c>
      <c r="Z35" s="48"/>
      <c r="AA35" s="48"/>
      <c r="AB35" s="48"/>
      <c r="AC35" s="43">
        <f>SUM(Z35:AB35)</f>
        <v>0</v>
      </c>
      <c r="AD35" s="48"/>
      <c r="AE35" s="48"/>
      <c r="AF35" s="51">
        <v>10500000</v>
      </c>
      <c r="AG35" s="43">
        <f t="shared" si="6"/>
        <v>10500000</v>
      </c>
      <c r="AH35" s="43">
        <f>SUM(U35,Y35,AC35,AG35)</f>
        <v>10500000</v>
      </c>
      <c r="AI35" s="59">
        <f t="shared" si="8"/>
        <v>6.4516129032258063E-2</v>
      </c>
      <c r="AJ35" s="59">
        <f t="shared" si="9"/>
        <v>3.254792604615234E-3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customFormat="1" ht="24.95" customHeight="1" outlineLevel="1">
      <c r="A36" s="26">
        <v>14</v>
      </c>
      <c r="B36" s="26"/>
      <c r="C36" s="32" t="s">
        <v>437</v>
      </c>
      <c r="D36" s="73">
        <v>45958</v>
      </c>
      <c r="E36" s="32" t="s">
        <v>156</v>
      </c>
      <c r="F36" s="27" t="s">
        <v>1304</v>
      </c>
      <c r="G36" s="33" t="s">
        <v>1305</v>
      </c>
      <c r="H36" s="28"/>
      <c r="I36" s="28"/>
      <c r="J36" s="114"/>
      <c r="K36" s="51">
        <v>10500000</v>
      </c>
      <c r="L36" s="27"/>
      <c r="M36" s="48"/>
      <c r="N36" s="48"/>
      <c r="O36" s="48"/>
      <c r="P36" s="27"/>
      <c r="Q36" s="27"/>
      <c r="R36" s="48"/>
      <c r="S36" s="48"/>
      <c r="T36" s="48"/>
      <c r="U36" s="43">
        <f>SUM(R36:T36)</f>
        <v>0</v>
      </c>
      <c r="V36" s="48"/>
      <c r="W36" s="48"/>
      <c r="X36" s="48"/>
      <c r="Y36" s="43">
        <f>SUM(V36:X36)</f>
        <v>0</v>
      </c>
      <c r="Z36" s="48"/>
      <c r="AA36" s="48"/>
      <c r="AB36" s="48"/>
      <c r="AC36" s="43">
        <f>SUM(Z36:AB36)</f>
        <v>0</v>
      </c>
      <c r="AD36" s="48"/>
      <c r="AE36" s="48"/>
      <c r="AF36" s="51">
        <v>10500000</v>
      </c>
      <c r="AG36" s="43">
        <f t="shared" si="6"/>
        <v>10500000</v>
      </c>
      <c r="AH36" s="43">
        <f>SUM(U36,Y36,AC36,AG36)</f>
        <v>10500000</v>
      </c>
      <c r="AI36" s="59">
        <f t="shared" si="8"/>
        <v>6.4516129032258063E-2</v>
      </c>
      <c r="AJ36" s="59">
        <f t="shared" si="9"/>
        <v>3.254792604615234E-3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customFormat="1" ht="24.95" customHeight="1" outlineLevel="1">
      <c r="A37" s="26">
        <v>15</v>
      </c>
      <c r="B37" s="26"/>
      <c r="C37" s="32" t="s">
        <v>1317</v>
      </c>
      <c r="D37" s="73">
        <v>45946</v>
      </c>
      <c r="E37" s="32" t="s">
        <v>1318</v>
      </c>
      <c r="F37" s="27" t="s">
        <v>1304</v>
      </c>
      <c r="G37" s="33" t="s">
        <v>1305</v>
      </c>
      <c r="H37" s="28"/>
      <c r="I37" s="28"/>
      <c r="J37" s="114"/>
      <c r="K37" s="51">
        <v>10500000</v>
      </c>
      <c r="L37" s="27"/>
      <c r="M37" s="48"/>
      <c r="N37" s="48"/>
      <c r="O37" s="48"/>
      <c r="P37" s="27"/>
      <c r="Q37" s="27"/>
      <c r="R37" s="48"/>
      <c r="S37" s="48"/>
      <c r="T37" s="48"/>
      <c r="U37" s="43">
        <f>SUM(R37:T37)</f>
        <v>0</v>
      </c>
      <c r="V37" s="48"/>
      <c r="W37" s="48"/>
      <c r="X37" s="48"/>
      <c r="Y37" s="43">
        <f>SUM(V37:X37)</f>
        <v>0</v>
      </c>
      <c r="Z37" s="48"/>
      <c r="AA37" s="48"/>
      <c r="AB37" s="48"/>
      <c r="AC37" s="43">
        <f>SUM(Z37:AB37)</f>
        <v>0</v>
      </c>
      <c r="AD37" s="48"/>
      <c r="AE37" s="48"/>
      <c r="AF37" s="51">
        <v>10500000</v>
      </c>
      <c r="AG37" s="43">
        <f t="shared" si="6"/>
        <v>10500000</v>
      </c>
      <c r="AH37" s="43">
        <f>SUM(U37,Y37,AC37,AG37)</f>
        <v>10500000</v>
      </c>
      <c r="AI37" s="59">
        <f t="shared" si="8"/>
        <v>6.4516129032258063E-2</v>
      </c>
      <c r="AJ37" s="59">
        <f t="shared" si="9"/>
        <v>3.254792604615234E-3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s="19" customFormat="1" ht="24.95" customHeight="1">
      <c r="A38" s="117" t="s">
        <v>53</v>
      </c>
      <c r="B38" s="117"/>
      <c r="C38" s="117"/>
      <c r="D38" s="117"/>
      <c r="E38" s="117"/>
      <c r="F38" s="117"/>
      <c r="G38" s="117"/>
      <c r="H38" s="117"/>
      <c r="I38" s="117"/>
      <c r="J38" s="49">
        <f>+J22</f>
        <v>162750000</v>
      </c>
      <c r="K38" s="49">
        <f>SUM(K23:K37)</f>
        <v>162750000</v>
      </c>
      <c r="L38" s="29"/>
      <c r="M38" s="49">
        <f>SUM(M23:M32)</f>
        <v>0</v>
      </c>
      <c r="N38" s="49">
        <f>SUM(N23:N32)</f>
        <v>0</v>
      </c>
      <c r="O38" s="49">
        <f>SUM(O23:O32)</f>
        <v>0</v>
      </c>
      <c r="P38" s="50"/>
      <c r="Q38" s="56"/>
      <c r="R38" s="49">
        <f t="shared" ref="R38:AC38" si="10">SUM(R23:R32)</f>
        <v>0</v>
      </c>
      <c r="S38" s="49">
        <f t="shared" si="10"/>
        <v>0</v>
      </c>
      <c r="T38" s="49">
        <f t="shared" si="10"/>
        <v>0</v>
      </c>
      <c r="U38" s="49">
        <f t="shared" si="10"/>
        <v>0</v>
      </c>
      <c r="V38" s="49">
        <f t="shared" si="10"/>
        <v>0</v>
      </c>
      <c r="W38" s="49">
        <f t="shared" si="10"/>
        <v>0</v>
      </c>
      <c r="X38" s="49">
        <f t="shared" si="10"/>
        <v>0</v>
      </c>
      <c r="Y38" s="49">
        <f t="shared" si="10"/>
        <v>0</v>
      </c>
      <c r="Z38" s="49">
        <f t="shared" si="10"/>
        <v>0</v>
      </c>
      <c r="AA38" s="49">
        <f t="shared" si="10"/>
        <v>0</v>
      </c>
      <c r="AB38" s="49">
        <f t="shared" si="10"/>
        <v>0</v>
      </c>
      <c r="AC38" s="49">
        <f t="shared" si="10"/>
        <v>0</v>
      </c>
      <c r="AD38" s="49">
        <f>SUM(AD23:AD37)</f>
        <v>64050000</v>
      </c>
      <c r="AE38" s="49">
        <f t="shared" ref="AE38:AF38" si="11">SUM(AE23:AE37)</f>
        <v>46200000</v>
      </c>
      <c r="AF38" s="49">
        <f t="shared" si="11"/>
        <v>52500000</v>
      </c>
      <c r="AG38" s="49">
        <f>SUM(AG23:AG37)</f>
        <v>162750000</v>
      </c>
      <c r="AH38" s="49">
        <f>SUM(AH23:AH37)</f>
        <v>162750000</v>
      </c>
      <c r="AI38" s="61">
        <f>IF(ISERROR(AH38/J38),0,AH38/J38)</f>
        <v>1</v>
      </c>
      <c r="AJ38" s="61">
        <f>IF(ISERROR(AH38/$AH$238),0,AH38/$AH$238)</f>
        <v>5.0449285371536125E-2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24.95" customHeight="1">
      <c r="A39" s="118" t="s">
        <v>54</v>
      </c>
      <c r="B39" s="118"/>
      <c r="C39" s="118"/>
      <c r="D39" s="118"/>
      <c r="E39" s="118"/>
      <c r="F39" s="23"/>
      <c r="G39" s="24"/>
      <c r="H39" s="25"/>
      <c r="I39" s="25"/>
      <c r="J39" s="113">
        <v>247800000</v>
      </c>
      <c r="K39" s="43"/>
      <c r="L39" s="44"/>
      <c r="M39" s="45"/>
      <c r="N39" s="45"/>
      <c r="O39" s="45"/>
      <c r="P39" s="24"/>
      <c r="Q39" s="55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57"/>
      <c r="AJ39" s="58"/>
    </row>
    <row r="40" spans="1:106" ht="24.95" customHeight="1" outlineLevel="1">
      <c r="A40" s="26">
        <v>1</v>
      </c>
      <c r="B40" s="26"/>
      <c r="C40" s="32" t="s">
        <v>1319</v>
      </c>
      <c r="D40" s="73">
        <v>45912</v>
      </c>
      <c r="E40" s="32" t="s">
        <v>754</v>
      </c>
      <c r="F40" s="27" t="s">
        <v>1304</v>
      </c>
      <c r="G40" s="33" t="s">
        <v>1305</v>
      </c>
      <c r="H40" s="34"/>
      <c r="I40" s="34"/>
      <c r="J40" s="114"/>
      <c r="K40" s="51">
        <v>12600000</v>
      </c>
      <c r="L40" s="41"/>
      <c r="M40" s="52"/>
      <c r="N40" s="53"/>
      <c r="O40" s="52"/>
      <c r="P40" s="33"/>
      <c r="Q40" s="33"/>
      <c r="R40" s="48"/>
      <c r="S40" s="48"/>
      <c r="T40" s="48"/>
      <c r="U40" s="43">
        <f>SUM(R40:T40)</f>
        <v>0</v>
      </c>
      <c r="V40" s="48"/>
      <c r="W40" s="48"/>
      <c r="X40" s="48"/>
      <c r="Y40" s="43">
        <f>SUM(V40:X40)</f>
        <v>0</v>
      </c>
      <c r="Z40" s="48"/>
      <c r="AA40" s="48"/>
      <c r="AB40" s="51">
        <v>12600000</v>
      </c>
      <c r="AC40" s="43">
        <f>SUM(Z40:AB40)</f>
        <v>12600000</v>
      </c>
      <c r="AD40" s="48"/>
      <c r="AE40" s="48"/>
      <c r="AF40" s="48"/>
      <c r="AG40" s="43">
        <f>SUM(AD40:AF40)</f>
        <v>0</v>
      </c>
      <c r="AH40" s="43">
        <f>SUM(U40,Y40,AC40,AG40)</f>
        <v>12600000</v>
      </c>
      <c r="AI40" s="59">
        <f>IF(ISERROR(AH40/$J$39),0,AH40/$J$39)</f>
        <v>5.0847457627118647E-2</v>
      </c>
      <c r="AJ40" s="59">
        <f t="shared" ref="AJ40:AJ52" si="12">IF(ISERROR(AH40/$AH$238),"-",AH40/$AH$238)</f>
        <v>3.9057511255382806E-3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24.95" customHeight="1" outlineLevel="1">
      <c r="A41" s="26">
        <v>2</v>
      </c>
      <c r="B41" s="26"/>
      <c r="C41" s="32" t="s">
        <v>1320</v>
      </c>
      <c r="D41" s="73">
        <v>45896</v>
      </c>
      <c r="E41" s="32" t="s">
        <v>213</v>
      </c>
      <c r="F41" s="27" t="s">
        <v>1304</v>
      </c>
      <c r="G41" s="33" t="s">
        <v>1305</v>
      </c>
      <c r="H41" s="34"/>
      <c r="I41" s="34"/>
      <c r="J41" s="114"/>
      <c r="K41" s="51">
        <v>12600000</v>
      </c>
      <c r="L41" s="41"/>
      <c r="M41" s="52"/>
      <c r="N41" s="53"/>
      <c r="O41" s="52"/>
      <c r="P41" s="33"/>
      <c r="Q41" s="33"/>
      <c r="R41" s="48"/>
      <c r="S41" s="48"/>
      <c r="T41" s="48"/>
      <c r="U41" s="43">
        <f t="shared" ref="U41:U52" si="13">SUM(R41:T41)</f>
        <v>0</v>
      </c>
      <c r="V41" s="48"/>
      <c r="W41" s="48"/>
      <c r="X41" s="48"/>
      <c r="Y41" s="43">
        <f t="shared" ref="Y41:Y52" si="14">SUM(V41:X41)</f>
        <v>0</v>
      </c>
      <c r="Z41" s="48"/>
      <c r="AA41" s="48"/>
      <c r="AB41" s="51">
        <v>12600000</v>
      </c>
      <c r="AC41" s="43">
        <f t="shared" ref="AC41:AC52" si="15">SUM(Z41:AB41)</f>
        <v>12600000</v>
      </c>
      <c r="AD41" s="48"/>
      <c r="AE41" s="48"/>
      <c r="AF41" s="48"/>
      <c r="AG41" s="43">
        <f t="shared" ref="AG41:AG52" si="16">SUM(AD41:AF41)</f>
        <v>0</v>
      </c>
      <c r="AH41" s="43">
        <f t="shared" ref="AH41:AH56" si="17">SUM(U41,Y41,AC41,AG41)</f>
        <v>12600000</v>
      </c>
      <c r="AI41" s="59">
        <f t="shared" ref="AI41:AI52" si="18">IF(ISERROR(AH41/$J$39),0,AH41/$J$39)</f>
        <v>5.0847457627118647E-2</v>
      </c>
      <c r="AJ41" s="59">
        <f t="shared" si="12"/>
        <v>3.9057511255382806E-3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>
      <c r="A42" s="26">
        <v>3</v>
      </c>
      <c r="B42" s="26"/>
      <c r="C42" s="32" t="s">
        <v>1321</v>
      </c>
      <c r="D42" s="73">
        <v>45898</v>
      </c>
      <c r="E42" s="32" t="s">
        <v>248</v>
      </c>
      <c r="F42" s="27" t="s">
        <v>1304</v>
      </c>
      <c r="G42" s="33" t="s">
        <v>1305</v>
      </c>
      <c r="H42" s="34"/>
      <c r="I42" s="34"/>
      <c r="J42" s="114"/>
      <c r="K42" s="51">
        <v>15750000</v>
      </c>
      <c r="L42" s="41"/>
      <c r="M42" s="52"/>
      <c r="N42" s="53"/>
      <c r="O42" s="52"/>
      <c r="P42" s="33"/>
      <c r="Q42" s="33"/>
      <c r="R42" s="48"/>
      <c r="S42" s="48"/>
      <c r="T42" s="48"/>
      <c r="U42" s="43">
        <f t="shared" si="13"/>
        <v>0</v>
      </c>
      <c r="V42" s="48"/>
      <c r="W42" s="48"/>
      <c r="X42" s="48"/>
      <c r="Y42" s="43">
        <f t="shared" si="14"/>
        <v>0</v>
      </c>
      <c r="Z42" s="48"/>
      <c r="AA42" s="48"/>
      <c r="AB42" s="51">
        <v>15750000</v>
      </c>
      <c r="AC42" s="43">
        <f t="shared" si="15"/>
        <v>15750000</v>
      </c>
      <c r="AD42" s="48"/>
      <c r="AE42" s="48"/>
      <c r="AF42" s="48"/>
      <c r="AG42" s="43">
        <f t="shared" si="16"/>
        <v>0</v>
      </c>
      <c r="AH42" s="43">
        <f t="shared" si="17"/>
        <v>15750000</v>
      </c>
      <c r="AI42" s="59">
        <f t="shared" si="18"/>
        <v>6.3559322033898302E-2</v>
      </c>
      <c r="AJ42" s="59">
        <f t="shared" si="12"/>
        <v>4.882188906922851E-3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24.95" customHeight="1" outlineLevel="1">
      <c r="A43" s="26">
        <v>4</v>
      </c>
      <c r="B43" s="26"/>
      <c r="C43" s="32" t="s">
        <v>1322</v>
      </c>
      <c r="D43" s="73">
        <v>45903</v>
      </c>
      <c r="E43" s="32" t="s">
        <v>238</v>
      </c>
      <c r="F43" s="27" t="s">
        <v>1304</v>
      </c>
      <c r="G43" s="33" t="s">
        <v>1305</v>
      </c>
      <c r="H43" s="34"/>
      <c r="I43" s="34"/>
      <c r="J43" s="114"/>
      <c r="K43" s="51">
        <v>14700000</v>
      </c>
      <c r="L43" s="41"/>
      <c r="M43" s="52"/>
      <c r="N43" s="53"/>
      <c r="O43" s="52"/>
      <c r="P43" s="33"/>
      <c r="Q43" s="33"/>
      <c r="R43" s="48"/>
      <c r="S43" s="48"/>
      <c r="T43" s="48"/>
      <c r="U43" s="43">
        <f t="shared" si="13"/>
        <v>0</v>
      </c>
      <c r="V43" s="48"/>
      <c r="W43" s="48"/>
      <c r="X43" s="48"/>
      <c r="Y43" s="43">
        <f t="shared" si="14"/>
        <v>0</v>
      </c>
      <c r="Z43" s="48"/>
      <c r="AA43" s="48"/>
      <c r="AB43" s="51">
        <v>14700000</v>
      </c>
      <c r="AC43" s="43">
        <f t="shared" si="15"/>
        <v>14700000</v>
      </c>
      <c r="AD43" s="48"/>
      <c r="AE43" s="48"/>
      <c r="AF43" s="48"/>
      <c r="AG43" s="43">
        <f t="shared" si="16"/>
        <v>0</v>
      </c>
      <c r="AH43" s="43">
        <f t="shared" si="17"/>
        <v>14700000</v>
      </c>
      <c r="AI43" s="59">
        <f t="shared" si="18"/>
        <v>5.9322033898305086E-2</v>
      </c>
      <c r="AJ43" s="59">
        <f t="shared" si="12"/>
        <v>4.5567096464613271E-3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outlineLevel="1">
      <c r="A44" s="26">
        <v>5</v>
      </c>
      <c r="B44" s="26"/>
      <c r="C44" s="32" t="s">
        <v>1323</v>
      </c>
      <c r="D44" s="73">
        <v>45909</v>
      </c>
      <c r="E44" s="32" t="s">
        <v>196</v>
      </c>
      <c r="F44" s="27" t="s">
        <v>1304</v>
      </c>
      <c r="G44" s="33" t="s">
        <v>1305</v>
      </c>
      <c r="H44" s="34"/>
      <c r="I44" s="34"/>
      <c r="J44" s="114"/>
      <c r="K44" s="51">
        <v>12600000</v>
      </c>
      <c r="L44" s="41"/>
      <c r="M44" s="52"/>
      <c r="N44" s="53"/>
      <c r="O44" s="52"/>
      <c r="P44" s="33"/>
      <c r="Q44" s="33"/>
      <c r="R44" s="48"/>
      <c r="S44" s="48"/>
      <c r="T44" s="48"/>
      <c r="U44" s="43">
        <f t="shared" si="13"/>
        <v>0</v>
      </c>
      <c r="V44" s="48"/>
      <c r="W44" s="48"/>
      <c r="X44" s="48"/>
      <c r="Y44" s="43">
        <f t="shared" si="14"/>
        <v>0</v>
      </c>
      <c r="Z44" s="48"/>
      <c r="AA44" s="48"/>
      <c r="AB44" s="51">
        <v>12600000</v>
      </c>
      <c r="AC44" s="43">
        <f t="shared" si="15"/>
        <v>12600000</v>
      </c>
      <c r="AD44" s="48"/>
      <c r="AE44" s="48"/>
      <c r="AF44" s="48"/>
      <c r="AG44" s="43">
        <f t="shared" si="16"/>
        <v>0</v>
      </c>
      <c r="AH44" s="43">
        <f t="shared" si="17"/>
        <v>12600000</v>
      </c>
      <c r="AI44" s="59">
        <f t="shared" si="18"/>
        <v>5.0847457627118647E-2</v>
      </c>
      <c r="AJ44" s="59">
        <f t="shared" si="12"/>
        <v>3.9057511255382806E-3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24.95" customHeight="1" outlineLevel="1">
      <c r="A45" s="26">
        <v>6</v>
      </c>
      <c r="B45" s="26"/>
      <c r="C45" s="32" t="s">
        <v>1324</v>
      </c>
      <c r="D45" s="73">
        <v>45898</v>
      </c>
      <c r="E45" s="32" t="s">
        <v>204</v>
      </c>
      <c r="F45" s="27" t="s">
        <v>1304</v>
      </c>
      <c r="G45" s="33" t="s">
        <v>1305</v>
      </c>
      <c r="H45" s="34"/>
      <c r="I45" s="34"/>
      <c r="J45" s="114"/>
      <c r="K45" s="51">
        <v>15750000</v>
      </c>
      <c r="L45" s="41"/>
      <c r="M45" s="52"/>
      <c r="N45" s="53"/>
      <c r="O45" s="52"/>
      <c r="P45" s="33"/>
      <c r="Q45" s="33"/>
      <c r="R45" s="48"/>
      <c r="S45" s="48"/>
      <c r="T45" s="48"/>
      <c r="U45" s="43">
        <f t="shared" si="13"/>
        <v>0</v>
      </c>
      <c r="V45" s="48"/>
      <c r="W45" s="48"/>
      <c r="X45" s="48"/>
      <c r="Y45" s="43">
        <f t="shared" si="14"/>
        <v>0</v>
      </c>
      <c r="Z45" s="48"/>
      <c r="AA45" s="48"/>
      <c r="AB45" s="51">
        <v>15750000</v>
      </c>
      <c r="AC45" s="43">
        <f t="shared" si="15"/>
        <v>15750000</v>
      </c>
      <c r="AD45" s="48"/>
      <c r="AE45" s="48"/>
      <c r="AF45" s="48"/>
      <c r="AG45" s="43">
        <f t="shared" si="16"/>
        <v>0</v>
      </c>
      <c r="AH45" s="43">
        <f t="shared" si="17"/>
        <v>15750000</v>
      </c>
      <c r="AI45" s="59">
        <f t="shared" si="18"/>
        <v>6.3559322033898302E-2</v>
      </c>
      <c r="AJ45" s="59">
        <f t="shared" si="12"/>
        <v>4.882188906922851E-3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>
      <c r="A46" s="26">
        <v>7</v>
      </c>
      <c r="B46" s="26"/>
      <c r="C46" s="32" t="s">
        <v>1325</v>
      </c>
      <c r="D46" s="73">
        <v>45896</v>
      </c>
      <c r="E46" s="32" t="s">
        <v>222</v>
      </c>
      <c r="F46" s="27" t="s">
        <v>1304</v>
      </c>
      <c r="G46" s="33" t="s">
        <v>1305</v>
      </c>
      <c r="H46" s="34"/>
      <c r="I46" s="34"/>
      <c r="J46" s="114"/>
      <c r="K46" s="51">
        <v>14700000</v>
      </c>
      <c r="L46" s="41"/>
      <c r="M46" s="52"/>
      <c r="N46" s="53"/>
      <c r="O46" s="52"/>
      <c r="P46" s="33"/>
      <c r="Q46" s="33"/>
      <c r="R46" s="48"/>
      <c r="S46" s="48"/>
      <c r="T46" s="48"/>
      <c r="U46" s="43">
        <f t="shared" si="13"/>
        <v>0</v>
      </c>
      <c r="V46" s="48"/>
      <c r="W46" s="48"/>
      <c r="X46" s="48"/>
      <c r="Y46" s="43">
        <f t="shared" si="14"/>
        <v>0</v>
      </c>
      <c r="Z46" s="48"/>
      <c r="AA46" s="48"/>
      <c r="AB46" s="51">
        <v>14700000</v>
      </c>
      <c r="AC46" s="43">
        <f t="shared" si="15"/>
        <v>14700000</v>
      </c>
      <c r="AD46" s="48"/>
      <c r="AE46" s="48"/>
      <c r="AF46" s="48"/>
      <c r="AG46" s="43">
        <f t="shared" si="16"/>
        <v>0</v>
      </c>
      <c r="AH46" s="43">
        <f t="shared" si="17"/>
        <v>14700000</v>
      </c>
      <c r="AI46" s="59">
        <f t="shared" si="18"/>
        <v>5.9322033898305086E-2</v>
      </c>
      <c r="AJ46" s="59">
        <f t="shared" si="12"/>
        <v>4.5567096464613271E-3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24.95" customHeight="1" outlineLevel="1">
      <c r="A47" s="26">
        <v>8</v>
      </c>
      <c r="B47" s="26"/>
      <c r="C47" s="32" t="s">
        <v>1326</v>
      </c>
      <c r="D47" s="73">
        <v>45897</v>
      </c>
      <c r="E47" s="32" t="s">
        <v>218</v>
      </c>
      <c r="F47" s="27" t="s">
        <v>1304</v>
      </c>
      <c r="G47" s="33" t="s">
        <v>1305</v>
      </c>
      <c r="H47" s="34"/>
      <c r="I47" s="34"/>
      <c r="J47" s="114"/>
      <c r="K47" s="51">
        <v>14700000</v>
      </c>
      <c r="L47" s="41"/>
      <c r="M47" s="52"/>
      <c r="N47" s="53"/>
      <c r="O47" s="52"/>
      <c r="P47" s="33"/>
      <c r="Q47" s="33"/>
      <c r="R47" s="48"/>
      <c r="S47" s="48"/>
      <c r="T47" s="48"/>
      <c r="U47" s="43">
        <f t="shared" si="13"/>
        <v>0</v>
      </c>
      <c r="V47" s="48"/>
      <c r="W47" s="48"/>
      <c r="X47" s="48"/>
      <c r="Y47" s="43">
        <f t="shared" si="14"/>
        <v>0</v>
      </c>
      <c r="Z47" s="48"/>
      <c r="AA47" s="48"/>
      <c r="AB47" s="51">
        <v>14700000</v>
      </c>
      <c r="AC47" s="43">
        <f t="shared" si="15"/>
        <v>14700000</v>
      </c>
      <c r="AD47" s="48"/>
      <c r="AE47" s="48"/>
      <c r="AF47" s="48"/>
      <c r="AG47" s="43">
        <f t="shared" si="16"/>
        <v>0</v>
      </c>
      <c r="AH47" s="43">
        <f t="shared" si="17"/>
        <v>14700000</v>
      </c>
      <c r="AI47" s="59">
        <f t="shared" si="18"/>
        <v>5.9322033898305086E-2</v>
      </c>
      <c r="AJ47" s="59">
        <f t="shared" si="12"/>
        <v>4.5567096464613271E-3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outlineLevel="1">
      <c r="A48" s="26">
        <v>9</v>
      </c>
      <c r="B48" s="26"/>
      <c r="C48" s="32" t="s">
        <v>1327</v>
      </c>
      <c r="D48" s="73">
        <v>45898</v>
      </c>
      <c r="E48" s="32" t="s">
        <v>216</v>
      </c>
      <c r="F48" s="27" t="s">
        <v>1304</v>
      </c>
      <c r="G48" s="33" t="s">
        <v>1305</v>
      </c>
      <c r="H48" s="34"/>
      <c r="I48" s="34"/>
      <c r="J48" s="114"/>
      <c r="K48" s="51">
        <v>14700000</v>
      </c>
      <c r="L48" s="41"/>
      <c r="M48" s="52"/>
      <c r="N48" s="53"/>
      <c r="O48" s="52"/>
      <c r="P48" s="33"/>
      <c r="Q48" s="33"/>
      <c r="R48" s="48"/>
      <c r="S48" s="48"/>
      <c r="T48" s="48"/>
      <c r="U48" s="43">
        <f t="shared" si="13"/>
        <v>0</v>
      </c>
      <c r="V48" s="48"/>
      <c r="W48" s="48"/>
      <c r="X48" s="48"/>
      <c r="Y48" s="43">
        <f t="shared" si="14"/>
        <v>0</v>
      </c>
      <c r="Z48" s="48"/>
      <c r="AA48" s="48"/>
      <c r="AB48" s="51">
        <v>14700000</v>
      </c>
      <c r="AC48" s="43">
        <f t="shared" si="15"/>
        <v>14700000</v>
      </c>
      <c r="AD48" s="48"/>
      <c r="AE48" s="48"/>
      <c r="AF48" s="48"/>
      <c r="AG48" s="43">
        <f t="shared" si="16"/>
        <v>0</v>
      </c>
      <c r="AH48" s="43">
        <f t="shared" si="17"/>
        <v>14700000</v>
      </c>
      <c r="AI48" s="59">
        <f t="shared" si="18"/>
        <v>5.9322033898305086E-2</v>
      </c>
      <c r="AJ48" s="59">
        <f t="shared" si="12"/>
        <v>4.5567096464613271E-3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24.95" customHeight="1" outlineLevel="1">
      <c r="A49" s="26">
        <v>10</v>
      </c>
      <c r="B49" s="26"/>
      <c r="C49" s="32" t="s">
        <v>1328</v>
      </c>
      <c r="D49" s="73">
        <v>45898</v>
      </c>
      <c r="E49" s="32" t="s">
        <v>457</v>
      </c>
      <c r="F49" s="27" t="s">
        <v>1304</v>
      </c>
      <c r="G49" s="33" t="s">
        <v>1305</v>
      </c>
      <c r="H49" s="34"/>
      <c r="I49" s="34"/>
      <c r="J49" s="114"/>
      <c r="K49" s="51">
        <v>15750000</v>
      </c>
      <c r="L49" s="41"/>
      <c r="M49" s="52"/>
      <c r="N49" s="53"/>
      <c r="O49" s="52"/>
      <c r="P49" s="33"/>
      <c r="Q49" s="33"/>
      <c r="R49" s="48"/>
      <c r="S49" s="48"/>
      <c r="T49" s="48"/>
      <c r="U49" s="43">
        <f t="shared" si="13"/>
        <v>0</v>
      </c>
      <c r="V49" s="48"/>
      <c r="W49" s="48"/>
      <c r="X49" s="48"/>
      <c r="Y49" s="43">
        <f t="shared" si="14"/>
        <v>0</v>
      </c>
      <c r="Z49" s="48"/>
      <c r="AA49" s="48"/>
      <c r="AB49" s="51">
        <v>15750000</v>
      </c>
      <c r="AC49" s="43">
        <f t="shared" si="15"/>
        <v>15750000</v>
      </c>
      <c r="AD49" s="48"/>
      <c r="AE49" s="48"/>
      <c r="AF49" s="48"/>
      <c r="AG49" s="43">
        <f t="shared" si="16"/>
        <v>0</v>
      </c>
      <c r="AH49" s="43">
        <f t="shared" si="17"/>
        <v>15750000</v>
      </c>
      <c r="AI49" s="59">
        <f t="shared" si="18"/>
        <v>6.3559322033898302E-2</v>
      </c>
      <c r="AJ49" s="59">
        <f t="shared" si="12"/>
        <v>4.882188906922851E-3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>
      <c r="A50" s="26">
        <v>11</v>
      </c>
      <c r="B50" s="26"/>
      <c r="C50" s="32" t="s">
        <v>1327</v>
      </c>
      <c r="D50" s="73">
        <v>45898</v>
      </c>
      <c r="E50" s="32" t="s">
        <v>230</v>
      </c>
      <c r="F50" s="27" t="s">
        <v>1304</v>
      </c>
      <c r="G50" s="33" t="s">
        <v>1305</v>
      </c>
      <c r="H50" s="34"/>
      <c r="I50" s="34"/>
      <c r="J50" s="114"/>
      <c r="K50" s="51">
        <v>12600000</v>
      </c>
      <c r="L50" s="41"/>
      <c r="M50" s="52"/>
      <c r="N50" s="53"/>
      <c r="O50" s="52"/>
      <c r="P50" s="33"/>
      <c r="Q50" s="33"/>
      <c r="R50" s="48"/>
      <c r="S50" s="48"/>
      <c r="T50" s="48"/>
      <c r="U50" s="43">
        <f t="shared" si="13"/>
        <v>0</v>
      </c>
      <c r="V50" s="48"/>
      <c r="W50" s="48"/>
      <c r="X50" s="48"/>
      <c r="Y50" s="43">
        <f t="shared" si="14"/>
        <v>0</v>
      </c>
      <c r="Z50" s="48"/>
      <c r="AA50" s="48"/>
      <c r="AB50" s="51">
        <v>12600000</v>
      </c>
      <c r="AC50" s="43">
        <f t="shared" si="15"/>
        <v>12600000</v>
      </c>
      <c r="AD50" s="48"/>
      <c r="AE50" s="48"/>
      <c r="AF50" s="48"/>
      <c r="AG50" s="43">
        <f t="shared" si="16"/>
        <v>0</v>
      </c>
      <c r="AH50" s="43">
        <f t="shared" si="17"/>
        <v>12600000</v>
      </c>
      <c r="AI50" s="59">
        <f t="shared" si="18"/>
        <v>5.0847457627118647E-2</v>
      </c>
      <c r="AJ50" s="59">
        <f t="shared" si="12"/>
        <v>3.9057511255382806E-3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24.95" customHeight="1" outlineLevel="1">
      <c r="A51" s="26">
        <v>12</v>
      </c>
      <c r="B51" s="26"/>
      <c r="C51" s="32" t="s">
        <v>1329</v>
      </c>
      <c r="D51" s="73">
        <v>45898</v>
      </c>
      <c r="E51" s="32" t="s">
        <v>246</v>
      </c>
      <c r="F51" s="27" t="s">
        <v>1304</v>
      </c>
      <c r="G51" s="33" t="s">
        <v>1305</v>
      </c>
      <c r="H51" s="34"/>
      <c r="I51" s="34"/>
      <c r="J51" s="114"/>
      <c r="K51" s="51">
        <v>15750000</v>
      </c>
      <c r="L51" s="41"/>
      <c r="M51" s="52"/>
      <c r="N51" s="53"/>
      <c r="O51" s="52"/>
      <c r="P51" s="33"/>
      <c r="Q51" s="33"/>
      <c r="R51" s="48"/>
      <c r="S51" s="48"/>
      <c r="T51" s="48"/>
      <c r="U51" s="43">
        <f t="shared" si="13"/>
        <v>0</v>
      </c>
      <c r="V51" s="48"/>
      <c r="W51" s="48"/>
      <c r="X51" s="48"/>
      <c r="Y51" s="43">
        <f t="shared" si="14"/>
        <v>0</v>
      </c>
      <c r="Z51" s="48"/>
      <c r="AA51" s="48"/>
      <c r="AB51" s="51">
        <v>15750000</v>
      </c>
      <c r="AC51" s="43">
        <f t="shared" si="15"/>
        <v>15750000</v>
      </c>
      <c r="AD51" s="48"/>
      <c r="AE51" s="48"/>
      <c r="AF51" s="48"/>
      <c r="AG51" s="43">
        <f t="shared" si="16"/>
        <v>0</v>
      </c>
      <c r="AH51" s="43">
        <f t="shared" si="17"/>
        <v>15750000</v>
      </c>
      <c r="AI51" s="59">
        <f t="shared" si="18"/>
        <v>6.3559322033898302E-2</v>
      </c>
      <c r="AJ51" s="59">
        <f t="shared" si="12"/>
        <v>4.882188906922851E-3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outlineLevel="1">
      <c r="A52" s="26">
        <v>13</v>
      </c>
      <c r="B52" s="26"/>
      <c r="C52" s="32" t="s">
        <v>1330</v>
      </c>
      <c r="D52" s="73">
        <v>45896</v>
      </c>
      <c r="E52" s="32" t="s">
        <v>799</v>
      </c>
      <c r="F52" s="27" t="s">
        <v>1304</v>
      </c>
      <c r="G52" s="33" t="s">
        <v>1305</v>
      </c>
      <c r="H52" s="34"/>
      <c r="I52" s="34"/>
      <c r="J52" s="114"/>
      <c r="K52" s="51">
        <v>14700000</v>
      </c>
      <c r="L52" s="41"/>
      <c r="M52" s="52"/>
      <c r="N52" s="53"/>
      <c r="O52" s="52"/>
      <c r="P52" s="33"/>
      <c r="Q52" s="33"/>
      <c r="R52" s="48"/>
      <c r="S52" s="48"/>
      <c r="T52" s="48"/>
      <c r="U52" s="43">
        <f t="shared" si="13"/>
        <v>0</v>
      </c>
      <c r="V52" s="48"/>
      <c r="W52" s="48"/>
      <c r="X52" s="48"/>
      <c r="Y52" s="43">
        <f t="shared" si="14"/>
        <v>0</v>
      </c>
      <c r="Z52" s="48"/>
      <c r="AA52" s="48"/>
      <c r="AB52" s="51">
        <v>14700000</v>
      </c>
      <c r="AC52" s="43">
        <f t="shared" si="15"/>
        <v>14700000</v>
      </c>
      <c r="AD52" s="48"/>
      <c r="AE52" s="48"/>
      <c r="AF52" s="48"/>
      <c r="AG52" s="43">
        <f t="shared" si="16"/>
        <v>0</v>
      </c>
      <c r="AH52" s="43">
        <f t="shared" si="17"/>
        <v>14700000</v>
      </c>
      <c r="AI52" s="59">
        <f t="shared" si="18"/>
        <v>5.9322033898305086E-2</v>
      </c>
      <c r="AJ52" s="59">
        <f t="shared" si="12"/>
        <v>4.5567096464613271E-3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customFormat="1" ht="24.95" customHeight="1" outlineLevel="1">
      <c r="A53" s="26">
        <v>14</v>
      </c>
      <c r="B53" s="26"/>
      <c r="C53" s="32" t="s">
        <v>1331</v>
      </c>
      <c r="D53" s="73">
        <v>45937</v>
      </c>
      <c r="E53" s="32" t="s">
        <v>228</v>
      </c>
      <c r="F53" s="27" t="s">
        <v>1304</v>
      </c>
      <c r="G53" s="33" t="s">
        <v>1305</v>
      </c>
      <c r="H53" s="34"/>
      <c r="I53" s="34"/>
      <c r="J53" s="114"/>
      <c r="K53" s="51">
        <v>14700000</v>
      </c>
      <c r="L53" s="41"/>
      <c r="M53" s="52"/>
      <c r="N53" s="53"/>
      <c r="O53" s="52"/>
      <c r="P53" s="33"/>
      <c r="Q53" s="33"/>
      <c r="R53" s="48"/>
      <c r="S53" s="48"/>
      <c r="T53" s="48"/>
      <c r="U53" s="43">
        <f>SUM(R53:T53)</f>
        <v>0</v>
      </c>
      <c r="V53" s="48"/>
      <c r="W53" s="48"/>
      <c r="X53" s="48"/>
      <c r="Y53" s="43">
        <f>SUM(V53:X53)</f>
        <v>0</v>
      </c>
      <c r="Z53" s="48"/>
      <c r="AA53" s="48"/>
      <c r="AB53" s="51"/>
      <c r="AC53" s="43">
        <f>SUM(Z53:AB53)</f>
        <v>0</v>
      </c>
      <c r="AD53" s="51">
        <v>14700000</v>
      </c>
      <c r="AE53" s="48"/>
      <c r="AF53" s="48"/>
      <c r="AG53" s="43">
        <f>SUM(AD53:AF53)</f>
        <v>14700000</v>
      </c>
      <c r="AH53" s="43">
        <f t="shared" si="17"/>
        <v>14700000</v>
      </c>
      <c r="AI53" s="59">
        <f>IF(ISERROR(AH53/$J$39),0,AH53/$J$39)</f>
        <v>5.9322033898305086E-2</v>
      </c>
      <c r="AJ53" s="59">
        <f>IF(ISERROR(AH53/$AH$238),"-",AH53/$AH$238)</f>
        <v>4.5567096464613271E-3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customFormat="1" ht="24.95" customHeight="1" outlineLevel="1">
      <c r="A54" s="26">
        <v>15</v>
      </c>
      <c r="B54" s="26"/>
      <c r="C54" s="32" t="s">
        <v>1243</v>
      </c>
      <c r="D54" s="73">
        <v>45937</v>
      </c>
      <c r="E54" s="32" t="s">
        <v>206</v>
      </c>
      <c r="F54" s="27" t="s">
        <v>1304</v>
      </c>
      <c r="G54" s="33" t="s">
        <v>1305</v>
      </c>
      <c r="H54" s="34"/>
      <c r="I54" s="34"/>
      <c r="J54" s="114"/>
      <c r="K54" s="51">
        <v>12600000</v>
      </c>
      <c r="L54" s="41"/>
      <c r="M54" s="52"/>
      <c r="N54" s="53"/>
      <c r="O54" s="52"/>
      <c r="P54" s="33"/>
      <c r="Q54" s="33"/>
      <c r="R54" s="48"/>
      <c r="S54" s="48"/>
      <c r="T54" s="48"/>
      <c r="U54" s="43">
        <f>SUM(R54:T54)</f>
        <v>0</v>
      </c>
      <c r="V54" s="48"/>
      <c r="W54" s="48"/>
      <c r="X54" s="48"/>
      <c r="Y54" s="43">
        <f>SUM(V54:X54)</f>
        <v>0</v>
      </c>
      <c r="Z54" s="48"/>
      <c r="AA54" s="48"/>
      <c r="AB54" s="51"/>
      <c r="AC54" s="43">
        <f>SUM(Z54:AB54)</f>
        <v>0</v>
      </c>
      <c r="AD54" s="51">
        <v>12600000</v>
      </c>
      <c r="AE54" s="48"/>
      <c r="AF54" s="48"/>
      <c r="AG54" s="43">
        <f>SUM(AD54:AF54)</f>
        <v>12600000</v>
      </c>
      <c r="AH54" s="43">
        <f t="shared" si="17"/>
        <v>12600000</v>
      </c>
      <c r="AI54" s="59">
        <f>IF(ISERROR(AH54/$J$39),0,AH54/$J$39)</f>
        <v>5.0847457627118647E-2</v>
      </c>
      <c r="AJ54" s="59">
        <f>IF(ISERROR(AH54/$AH$238),"-",AH54/$AH$238)</f>
        <v>3.9057511255382806E-3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customFormat="1" ht="24.95" customHeight="1" outlineLevel="1">
      <c r="A55" s="26">
        <v>16</v>
      </c>
      <c r="B55" s="26"/>
      <c r="C55" s="32" t="s">
        <v>1332</v>
      </c>
      <c r="D55" s="73">
        <v>46014</v>
      </c>
      <c r="E55" s="32" t="s">
        <v>759</v>
      </c>
      <c r="F55" s="27" t="s">
        <v>1304</v>
      </c>
      <c r="G55" s="33" t="s">
        <v>1305</v>
      </c>
      <c r="H55" s="34"/>
      <c r="I55" s="34"/>
      <c r="J55" s="114"/>
      <c r="K55" s="51">
        <v>12600000</v>
      </c>
      <c r="L55" s="41"/>
      <c r="M55" s="52"/>
      <c r="N55" s="53"/>
      <c r="O55" s="52"/>
      <c r="P55" s="33"/>
      <c r="Q55" s="33"/>
      <c r="R55" s="48"/>
      <c r="S55" s="48"/>
      <c r="T55" s="48"/>
      <c r="U55" s="43">
        <f>SUM(R55:T55)</f>
        <v>0</v>
      </c>
      <c r="V55" s="48"/>
      <c r="W55" s="48"/>
      <c r="X55" s="48"/>
      <c r="Y55" s="43">
        <f>SUM(V55:X55)</f>
        <v>0</v>
      </c>
      <c r="Z55" s="48"/>
      <c r="AA55" s="48"/>
      <c r="AB55" s="51"/>
      <c r="AC55" s="43">
        <f>SUM(Z55:AB55)</f>
        <v>0</v>
      </c>
      <c r="AD55" s="48"/>
      <c r="AE55" s="48"/>
      <c r="AF55" s="51">
        <v>12600000</v>
      </c>
      <c r="AG55" s="43">
        <f t="shared" ref="AG55:AG78" si="19">SUM(AD55:AF55)</f>
        <v>12600000</v>
      </c>
      <c r="AH55" s="43">
        <f t="shared" si="17"/>
        <v>12600000</v>
      </c>
      <c r="AI55" s="59">
        <f>IF(ISERROR(AH55/$J$39),0,AH55/$J$39)</f>
        <v>5.0847457627118647E-2</v>
      </c>
      <c r="AJ55" s="59">
        <f t="shared" ref="AJ55:AJ78" si="20">IF(ISERROR(AH55/$AH$238),"-",AH55/$AH$238)</f>
        <v>3.9057511255382806E-3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customFormat="1" ht="24.95" customHeight="1" outlineLevel="1">
      <c r="A56" s="26">
        <v>17</v>
      </c>
      <c r="B56" s="26"/>
      <c r="C56" s="32" t="s">
        <v>1333</v>
      </c>
      <c r="D56" s="73">
        <v>45958</v>
      </c>
      <c r="E56" s="32" t="s">
        <v>183</v>
      </c>
      <c r="F56" s="27" t="s">
        <v>1304</v>
      </c>
      <c r="G56" s="33" t="s">
        <v>1305</v>
      </c>
      <c r="H56" s="34"/>
      <c r="I56" s="34"/>
      <c r="J56" s="114"/>
      <c r="K56" s="51">
        <v>21000000</v>
      </c>
      <c r="L56" s="41"/>
      <c r="M56" s="52"/>
      <c r="N56" s="53"/>
      <c r="O56" s="52"/>
      <c r="P56" s="33"/>
      <c r="Q56" s="33"/>
      <c r="R56" s="48"/>
      <c r="S56" s="48"/>
      <c r="T56" s="48"/>
      <c r="U56" s="43">
        <f>SUM(R56:T56)</f>
        <v>0</v>
      </c>
      <c r="V56" s="48"/>
      <c r="W56" s="48"/>
      <c r="X56" s="48"/>
      <c r="Y56" s="43">
        <f>SUM(V56:X56)</f>
        <v>0</v>
      </c>
      <c r="Z56" s="48"/>
      <c r="AA56" s="48"/>
      <c r="AB56" s="51"/>
      <c r="AC56" s="43">
        <f>SUM(Z56:AB56)</f>
        <v>0</v>
      </c>
      <c r="AD56" s="48"/>
      <c r="AE56" s="48"/>
      <c r="AF56" s="51">
        <v>21000000</v>
      </c>
      <c r="AG56" s="43">
        <f t="shared" si="19"/>
        <v>21000000</v>
      </c>
      <c r="AH56" s="43">
        <f t="shared" si="17"/>
        <v>21000000</v>
      </c>
      <c r="AI56" s="59">
        <f>IF(ISERROR(AH56/$J$39),0,AH56/$J$39)</f>
        <v>8.4745762711864403E-2</v>
      </c>
      <c r="AJ56" s="59">
        <f t="shared" si="20"/>
        <v>6.509585209230468E-3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s="19" customFormat="1" ht="24.95" customHeight="1">
      <c r="A57" s="117" t="s">
        <v>56</v>
      </c>
      <c r="B57" s="117"/>
      <c r="C57" s="117"/>
      <c r="D57" s="117"/>
      <c r="E57" s="117"/>
      <c r="F57" s="117"/>
      <c r="G57" s="117"/>
      <c r="H57" s="117"/>
      <c r="I57" s="117"/>
      <c r="J57" s="49">
        <f>+J39</f>
        <v>247800000</v>
      </c>
      <c r="K57" s="49">
        <f>SUM(K40:K56)</f>
        <v>247800000</v>
      </c>
      <c r="L57" s="29"/>
      <c r="M57" s="49">
        <f>SUM(M40:M52)</f>
        <v>0</v>
      </c>
      <c r="N57" s="49">
        <f>SUM(N40:N52)</f>
        <v>0</v>
      </c>
      <c r="O57" s="49">
        <f>SUM(O40:O52)</f>
        <v>0</v>
      </c>
      <c r="P57" s="50"/>
      <c r="Q57" s="56"/>
      <c r="R57" s="49">
        <f t="shared" ref="R57:AB57" si="21">SUM(R40:R52)</f>
        <v>0</v>
      </c>
      <c r="S57" s="49">
        <f t="shared" si="21"/>
        <v>0</v>
      </c>
      <c r="T57" s="49">
        <f t="shared" si="21"/>
        <v>0</v>
      </c>
      <c r="U57" s="49">
        <f t="shared" si="21"/>
        <v>0</v>
      </c>
      <c r="V57" s="49">
        <f t="shared" si="21"/>
        <v>0</v>
      </c>
      <c r="W57" s="49">
        <f t="shared" si="21"/>
        <v>0</v>
      </c>
      <c r="X57" s="49">
        <f t="shared" si="21"/>
        <v>0</v>
      </c>
      <c r="Y57" s="49">
        <f t="shared" si="21"/>
        <v>0</v>
      </c>
      <c r="Z57" s="49">
        <f t="shared" si="21"/>
        <v>0</v>
      </c>
      <c r="AA57" s="49">
        <f t="shared" si="21"/>
        <v>0</v>
      </c>
      <c r="AB57" s="49">
        <f t="shared" si="21"/>
        <v>186900000</v>
      </c>
      <c r="AC57" s="49">
        <f t="shared" ref="AC57:AH57" si="22">SUM(AC40:AC56)</f>
        <v>186900000</v>
      </c>
      <c r="AD57" s="49">
        <f t="shared" si="22"/>
        <v>27300000</v>
      </c>
      <c r="AE57" s="49">
        <f t="shared" si="22"/>
        <v>0</v>
      </c>
      <c r="AF57" s="49">
        <f t="shared" si="22"/>
        <v>33600000</v>
      </c>
      <c r="AG57" s="49">
        <f t="shared" si="22"/>
        <v>60900000</v>
      </c>
      <c r="AH57" s="49">
        <f t="shared" si="22"/>
        <v>247800000</v>
      </c>
      <c r="AI57" s="61">
        <f>IF(ISERROR(AH57/J57),0,AH57/J57)</f>
        <v>1</v>
      </c>
      <c r="AJ57" s="61">
        <f>IF(ISERROR(AH57/$AH$238),0,AH57/$AH$238)</f>
        <v>7.6813105468919521E-2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>
      <c r="A58" s="118" t="s">
        <v>57</v>
      </c>
      <c r="B58" s="118"/>
      <c r="C58" s="118"/>
      <c r="D58" s="118"/>
      <c r="E58" s="118"/>
      <c r="F58" s="23"/>
      <c r="G58" s="24"/>
      <c r="H58" s="25"/>
      <c r="I58" s="25"/>
      <c r="J58" s="113">
        <v>232882400</v>
      </c>
      <c r="K58" s="43"/>
      <c r="L58" s="44"/>
      <c r="M58" s="45"/>
      <c r="N58" s="45"/>
      <c r="O58" s="45"/>
      <c r="P58" s="24"/>
      <c r="Q58" s="55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57"/>
      <c r="AJ58" s="58"/>
    </row>
    <row r="59" spans="1:106" ht="24.95" customHeight="1" outlineLevel="1">
      <c r="A59" s="26">
        <v>1</v>
      </c>
      <c r="B59" s="26"/>
      <c r="C59" s="33" t="s">
        <v>1334</v>
      </c>
      <c r="D59" s="28">
        <v>45967</v>
      </c>
      <c r="E59" s="32" t="s">
        <v>1335</v>
      </c>
      <c r="F59" s="27" t="s">
        <v>1304</v>
      </c>
      <c r="G59" s="33" t="s">
        <v>1305</v>
      </c>
      <c r="H59" s="28"/>
      <c r="I59" s="28"/>
      <c r="J59" s="114"/>
      <c r="K59" s="51">
        <v>11550000</v>
      </c>
      <c r="L59" s="27"/>
      <c r="M59" s="48"/>
      <c r="N59" s="48"/>
      <c r="O59" s="48"/>
      <c r="P59" s="27"/>
      <c r="Q59" s="27"/>
      <c r="R59" s="48"/>
      <c r="S59" s="48"/>
      <c r="T59" s="48"/>
      <c r="U59" s="43">
        <f>SUM(R59:T59)</f>
        <v>0</v>
      </c>
      <c r="V59" s="48"/>
      <c r="W59" s="48"/>
      <c r="X59" s="48"/>
      <c r="Y59" s="43">
        <f>SUM(V59:X59)</f>
        <v>0</v>
      </c>
      <c r="Z59" s="48"/>
      <c r="AA59" s="48"/>
      <c r="AB59" s="48"/>
      <c r="AC59" s="43">
        <f>SUM(Z59:AB59)</f>
        <v>0</v>
      </c>
      <c r="AD59" s="48"/>
      <c r="AE59" s="48"/>
      <c r="AF59" s="51">
        <v>11550000</v>
      </c>
      <c r="AG59" s="43">
        <f t="shared" si="19"/>
        <v>11550000</v>
      </c>
      <c r="AH59" s="43">
        <f t="shared" ref="AH55:AH78" si="23">SUM(U59,Y59,AC59,AG59)</f>
        <v>11550000</v>
      </c>
      <c r="AI59" s="59">
        <f t="shared" ref="AI59:AI78" si="24">IF(ISERROR(AH59/$J$58),0,AH59/$J$58)</f>
        <v>4.9595847517888855E-2</v>
      </c>
      <c r="AJ59" s="59">
        <f t="shared" si="20"/>
        <v>3.5802718650767575E-3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outlineLevel="1">
      <c r="A60" s="26">
        <v>2</v>
      </c>
      <c r="B60" s="26"/>
      <c r="C60" s="33" t="s">
        <v>1336</v>
      </c>
      <c r="D60" s="28">
        <v>45964</v>
      </c>
      <c r="E60" s="32" t="s">
        <v>276</v>
      </c>
      <c r="F60" s="27" t="s">
        <v>1304</v>
      </c>
      <c r="G60" s="33" t="s">
        <v>1305</v>
      </c>
      <c r="H60" s="28"/>
      <c r="I60" s="28"/>
      <c r="J60" s="114"/>
      <c r="K60" s="51">
        <v>16582400</v>
      </c>
      <c r="L60" s="27"/>
      <c r="M60" s="48"/>
      <c r="N60" s="48"/>
      <c r="O60" s="48"/>
      <c r="P60" s="27"/>
      <c r="Q60" s="27"/>
      <c r="R60" s="48"/>
      <c r="S60" s="48"/>
      <c r="T60" s="48"/>
      <c r="U60" s="43">
        <f t="shared" ref="U60:U78" si="25">SUM(R60:T60)</f>
        <v>0</v>
      </c>
      <c r="V60" s="48"/>
      <c r="W60" s="48"/>
      <c r="X60" s="48"/>
      <c r="Y60" s="43">
        <f t="shared" ref="Y60:Y78" si="26">SUM(V60:X60)</f>
        <v>0</v>
      </c>
      <c r="Z60" s="48"/>
      <c r="AA60" s="48"/>
      <c r="AB60" s="48"/>
      <c r="AC60" s="43">
        <f t="shared" ref="AC60:AC78" si="27">SUM(Z60:AB60)</f>
        <v>0</v>
      </c>
      <c r="AD60" s="48"/>
      <c r="AE60" s="48"/>
      <c r="AF60" s="51">
        <v>16582400</v>
      </c>
      <c r="AG60" s="43">
        <f t="shared" si="19"/>
        <v>16582400</v>
      </c>
      <c r="AH60" s="43">
        <f t="shared" si="23"/>
        <v>16582400</v>
      </c>
      <c r="AI60" s="59">
        <f t="shared" si="24"/>
        <v>7.1205037392263221E-2</v>
      </c>
      <c r="AJ60" s="59">
        <f t="shared" si="20"/>
        <v>5.1402164654068246E-3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24.95" customHeight="1" outlineLevel="1">
      <c r="A61" s="26">
        <v>3</v>
      </c>
      <c r="B61" s="26"/>
      <c r="C61" s="33" t="s">
        <v>1337</v>
      </c>
      <c r="D61" s="28">
        <v>45964</v>
      </c>
      <c r="E61" s="32" t="s">
        <v>274</v>
      </c>
      <c r="F61" s="27" t="s">
        <v>1304</v>
      </c>
      <c r="G61" s="33" t="s">
        <v>1305</v>
      </c>
      <c r="H61" s="28"/>
      <c r="I61" s="28"/>
      <c r="J61" s="114"/>
      <c r="K61" s="51">
        <v>11550000</v>
      </c>
      <c r="L61" s="27"/>
      <c r="M61" s="48"/>
      <c r="N61" s="48"/>
      <c r="O61" s="48"/>
      <c r="P61" s="27"/>
      <c r="Q61" s="27"/>
      <c r="R61" s="48"/>
      <c r="S61" s="48"/>
      <c r="T61" s="48"/>
      <c r="U61" s="43">
        <f t="shared" si="25"/>
        <v>0</v>
      </c>
      <c r="V61" s="48"/>
      <c r="W61" s="48"/>
      <c r="X61" s="48"/>
      <c r="Y61" s="43">
        <f t="shared" si="26"/>
        <v>0</v>
      </c>
      <c r="Z61" s="48"/>
      <c r="AA61" s="48"/>
      <c r="AB61" s="48"/>
      <c r="AC61" s="43">
        <f t="shared" si="27"/>
        <v>0</v>
      </c>
      <c r="AD61" s="48"/>
      <c r="AE61" s="48"/>
      <c r="AF61" s="51">
        <v>11550000</v>
      </c>
      <c r="AG61" s="43">
        <f t="shared" si="19"/>
        <v>11550000</v>
      </c>
      <c r="AH61" s="43">
        <f t="shared" si="23"/>
        <v>11550000</v>
      </c>
      <c r="AI61" s="59">
        <f t="shared" si="24"/>
        <v>4.9595847517888855E-2</v>
      </c>
      <c r="AJ61" s="59">
        <f t="shared" si="20"/>
        <v>3.5802718650767575E-3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>
      <c r="A62" s="26">
        <v>4</v>
      </c>
      <c r="B62" s="26"/>
      <c r="C62" s="33" t="s">
        <v>1338</v>
      </c>
      <c r="D62" s="28">
        <v>45964</v>
      </c>
      <c r="E62" s="32" t="s">
        <v>256</v>
      </c>
      <c r="F62" s="27" t="s">
        <v>1304</v>
      </c>
      <c r="G62" s="33" t="s">
        <v>1305</v>
      </c>
      <c r="H62" s="28"/>
      <c r="I62" s="28"/>
      <c r="J62" s="114"/>
      <c r="K62" s="51">
        <v>10500000</v>
      </c>
      <c r="L62" s="27"/>
      <c r="M62" s="48"/>
      <c r="N62" s="48"/>
      <c r="O62" s="48"/>
      <c r="P62" s="27"/>
      <c r="Q62" s="27"/>
      <c r="R62" s="48"/>
      <c r="S62" s="48"/>
      <c r="T62" s="48"/>
      <c r="U62" s="43">
        <f t="shared" si="25"/>
        <v>0</v>
      </c>
      <c r="V62" s="48"/>
      <c r="W62" s="48"/>
      <c r="X62" s="48"/>
      <c r="Y62" s="43">
        <f t="shared" si="26"/>
        <v>0</v>
      </c>
      <c r="Z62" s="48"/>
      <c r="AA62" s="48"/>
      <c r="AB62" s="48"/>
      <c r="AC62" s="43">
        <f t="shared" si="27"/>
        <v>0</v>
      </c>
      <c r="AD62" s="48"/>
      <c r="AE62" s="48"/>
      <c r="AF62" s="51">
        <v>10500000</v>
      </c>
      <c r="AG62" s="43">
        <f t="shared" si="19"/>
        <v>10500000</v>
      </c>
      <c r="AH62" s="43">
        <f t="shared" si="23"/>
        <v>10500000</v>
      </c>
      <c r="AI62" s="59">
        <f t="shared" si="24"/>
        <v>4.5087134107171689E-2</v>
      </c>
      <c r="AJ62" s="59">
        <f t="shared" si="20"/>
        <v>3.254792604615234E-3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24.95" customHeight="1" outlineLevel="1">
      <c r="A63" s="26">
        <v>5</v>
      </c>
      <c r="B63" s="26"/>
      <c r="C63" s="33" t="s">
        <v>1439</v>
      </c>
      <c r="D63" s="28">
        <v>45964</v>
      </c>
      <c r="E63" s="32" t="s">
        <v>286</v>
      </c>
      <c r="F63" s="27" t="s">
        <v>1304</v>
      </c>
      <c r="G63" s="33" t="s">
        <v>1305</v>
      </c>
      <c r="H63" s="28"/>
      <c r="I63" s="28"/>
      <c r="J63" s="114"/>
      <c r="K63" s="51">
        <v>11550000</v>
      </c>
      <c r="L63" s="27"/>
      <c r="M63" s="48"/>
      <c r="N63" s="48"/>
      <c r="O63" s="48"/>
      <c r="P63" s="27"/>
      <c r="Q63" s="27"/>
      <c r="R63" s="48"/>
      <c r="S63" s="48"/>
      <c r="T63" s="48"/>
      <c r="U63" s="43">
        <f t="shared" si="25"/>
        <v>0</v>
      </c>
      <c r="V63" s="48"/>
      <c r="W63" s="48"/>
      <c r="X63" s="48"/>
      <c r="Y63" s="43">
        <f t="shared" si="26"/>
        <v>0</v>
      </c>
      <c r="Z63" s="48"/>
      <c r="AA63" s="48"/>
      <c r="AB63" s="48"/>
      <c r="AC63" s="43">
        <f t="shared" si="27"/>
        <v>0</v>
      </c>
      <c r="AD63" s="48"/>
      <c r="AE63" s="48"/>
      <c r="AF63" s="51">
        <v>11550000</v>
      </c>
      <c r="AG63" s="43">
        <f t="shared" si="19"/>
        <v>11550000</v>
      </c>
      <c r="AH63" s="43">
        <f t="shared" si="23"/>
        <v>11550000</v>
      </c>
      <c r="AI63" s="59">
        <f t="shared" si="24"/>
        <v>4.9595847517888855E-2</v>
      </c>
      <c r="AJ63" s="59">
        <f t="shared" si="20"/>
        <v>3.5802718650767575E-3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outlineLevel="1">
      <c r="A64" s="26">
        <v>6</v>
      </c>
      <c r="B64" s="26"/>
      <c r="C64" s="33" t="s">
        <v>1339</v>
      </c>
      <c r="D64" s="28">
        <v>45964</v>
      </c>
      <c r="E64" s="32" t="s">
        <v>258</v>
      </c>
      <c r="F64" s="27" t="s">
        <v>1304</v>
      </c>
      <c r="G64" s="33" t="s">
        <v>1305</v>
      </c>
      <c r="H64" s="28"/>
      <c r="I64" s="28"/>
      <c r="J64" s="114"/>
      <c r="K64" s="51">
        <v>11550000</v>
      </c>
      <c r="L64" s="27"/>
      <c r="M64" s="48"/>
      <c r="N64" s="48"/>
      <c r="O64" s="48"/>
      <c r="P64" s="27"/>
      <c r="Q64" s="27"/>
      <c r="R64" s="48"/>
      <c r="S64" s="48"/>
      <c r="T64" s="48"/>
      <c r="U64" s="43">
        <f t="shared" si="25"/>
        <v>0</v>
      </c>
      <c r="V64" s="48"/>
      <c r="W64" s="48"/>
      <c r="X64" s="48"/>
      <c r="Y64" s="43">
        <f t="shared" si="26"/>
        <v>0</v>
      </c>
      <c r="Z64" s="48"/>
      <c r="AA64" s="48"/>
      <c r="AB64" s="48"/>
      <c r="AC64" s="43">
        <f t="shared" si="27"/>
        <v>0</v>
      </c>
      <c r="AD64" s="48"/>
      <c r="AE64" s="48"/>
      <c r="AF64" s="51">
        <v>11550000</v>
      </c>
      <c r="AG64" s="43">
        <f t="shared" si="19"/>
        <v>11550000</v>
      </c>
      <c r="AH64" s="43">
        <f t="shared" si="23"/>
        <v>11550000</v>
      </c>
      <c r="AI64" s="59">
        <f t="shared" si="24"/>
        <v>4.9595847517888855E-2</v>
      </c>
      <c r="AJ64" s="59">
        <f t="shared" si="20"/>
        <v>3.5802718650767575E-3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24.95" customHeight="1" outlineLevel="1">
      <c r="A65" s="26">
        <v>7</v>
      </c>
      <c r="B65" s="26"/>
      <c r="C65" s="33" t="s">
        <v>1340</v>
      </c>
      <c r="D65" s="28">
        <v>45964</v>
      </c>
      <c r="E65" s="32" t="s">
        <v>304</v>
      </c>
      <c r="F65" s="27" t="s">
        <v>1304</v>
      </c>
      <c r="G65" s="33" t="s">
        <v>1305</v>
      </c>
      <c r="H65" s="28"/>
      <c r="I65" s="28"/>
      <c r="J65" s="114"/>
      <c r="K65" s="51">
        <v>11550000</v>
      </c>
      <c r="L65" s="27"/>
      <c r="M65" s="48"/>
      <c r="N65" s="48"/>
      <c r="O65" s="48"/>
      <c r="P65" s="27"/>
      <c r="Q65" s="27"/>
      <c r="R65" s="48"/>
      <c r="S65" s="48"/>
      <c r="T65" s="48"/>
      <c r="U65" s="43">
        <f t="shared" si="25"/>
        <v>0</v>
      </c>
      <c r="V65" s="48"/>
      <c r="W65" s="48"/>
      <c r="X65" s="48"/>
      <c r="Y65" s="43">
        <f t="shared" si="26"/>
        <v>0</v>
      </c>
      <c r="Z65" s="48"/>
      <c r="AA65" s="48"/>
      <c r="AB65" s="48"/>
      <c r="AC65" s="43">
        <f t="shared" si="27"/>
        <v>0</v>
      </c>
      <c r="AD65" s="48"/>
      <c r="AE65" s="48"/>
      <c r="AF65" s="51">
        <v>11550000</v>
      </c>
      <c r="AG65" s="43">
        <f t="shared" si="19"/>
        <v>11550000</v>
      </c>
      <c r="AH65" s="43">
        <f t="shared" si="23"/>
        <v>11550000</v>
      </c>
      <c r="AI65" s="59">
        <f t="shared" si="24"/>
        <v>4.9595847517888855E-2</v>
      </c>
      <c r="AJ65" s="59">
        <f t="shared" si="20"/>
        <v>3.5802718650767575E-3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>
      <c r="A66" s="26">
        <v>8</v>
      </c>
      <c r="B66" s="26"/>
      <c r="C66" s="33" t="s">
        <v>1341</v>
      </c>
      <c r="D66" s="28">
        <v>45964</v>
      </c>
      <c r="E66" s="32" t="s">
        <v>266</v>
      </c>
      <c r="F66" s="27" t="s">
        <v>1304</v>
      </c>
      <c r="G66" s="33" t="s">
        <v>1305</v>
      </c>
      <c r="H66" s="28"/>
      <c r="I66" s="28"/>
      <c r="J66" s="114"/>
      <c r="K66" s="51">
        <v>10500000</v>
      </c>
      <c r="L66" s="27"/>
      <c r="M66" s="48"/>
      <c r="N66" s="48"/>
      <c r="O66" s="48"/>
      <c r="P66" s="27"/>
      <c r="Q66" s="27"/>
      <c r="R66" s="48"/>
      <c r="S66" s="48"/>
      <c r="T66" s="48"/>
      <c r="U66" s="43">
        <f t="shared" si="25"/>
        <v>0</v>
      </c>
      <c r="V66" s="48"/>
      <c r="W66" s="48"/>
      <c r="X66" s="48"/>
      <c r="Y66" s="43">
        <f t="shared" si="26"/>
        <v>0</v>
      </c>
      <c r="Z66" s="48"/>
      <c r="AA66" s="48"/>
      <c r="AB66" s="48"/>
      <c r="AC66" s="43">
        <f t="shared" si="27"/>
        <v>0</v>
      </c>
      <c r="AD66" s="48"/>
      <c r="AE66" s="48"/>
      <c r="AF66" s="51">
        <v>10500000</v>
      </c>
      <c r="AG66" s="43">
        <f t="shared" si="19"/>
        <v>10500000</v>
      </c>
      <c r="AH66" s="43">
        <f t="shared" si="23"/>
        <v>10500000</v>
      </c>
      <c r="AI66" s="59">
        <f t="shared" si="24"/>
        <v>4.5087134107171689E-2</v>
      </c>
      <c r="AJ66" s="59">
        <f t="shared" si="20"/>
        <v>3.254792604615234E-3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24.95" customHeight="1" outlineLevel="1">
      <c r="A67" s="26">
        <v>9</v>
      </c>
      <c r="B67" s="26"/>
      <c r="C67" s="33" t="s">
        <v>1342</v>
      </c>
      <c r="D67" s="28">
        <v>45964</v>
      </c>
      <c r="E67" s="32" t="s">
        <v>254</v>
      </c>
      <c r="F67" s="27" t="s">
        <v>1304</v>
      </c>
      <c r="G67" s="33" t="s">
        <v>1305</v>
      </c>
      <c r="H67" s="28"/>
      <c r="I67" s="28"/>
      <c r="J67" s="114"/>
      <c r="K67" s="51">
        <v>11550000</v>
      </c>
      <c r="L67" s="27"/>
      <c r="M67" s="48"/>
      <c r="N67" s="48"/>
      <c r="O67" s="48"/>
      <c r="P67" s="27"/>
      <c r="Q67" s="27"/>
      <c r="R67" s="48"/>
      <c r="S67" s="48"/>
      <c r="T67" s="48"/>
      <c r="U67" s="43">
        <f t="shared" si="25"/>
        <v>0</v>
      </c>
      <c r="V67" s="48"/>
      <c r="W67" s="48"/>
      <c r="X67" s="48"/>
      <c r="Y67" s="43">
        <f t="shared" si="26"/>
        <v>0</v>
      </c>
      <c r="Z67" s="48"/>
      <c r="AA67" s="48"/>
      <c r="AB67" s="48"/>
      <c r="AC67" s="43">
        <f t="shared" si="27"/>
        <v>0</v>
      </c>
      <c r="AD67" s="48"/>
      <c r="AE67" s="48"/>
      <c r="AF67" s="51">
        <v>11550000</v>
      </c>
      <c r="AG67" s="43">
        <f t="shared" si="19"/>
        <v>11550000</v>
      </c>
      <c r="AH67" s="43">
        <f t="shared" si="23"/>
        <v>11550000</v>
      </c>
      <c r="AI67" s="59">
        <f t="shared" si="24"/>
        <v>4.9595847517888855E-2</v>
      </c>
      <c r="AJ67" s="59">
        <f t="shared" si="20"/>
        <v>3.5802718650767575E-3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outlineLevel="1">
      <c r="A68" s="26">
        <v>10</v>
      </c>
      <c r="B68" s="26"/>
      <c r="C68" s="33" t="s">
        <v>1343</v>
      </c>
      <c r="D68" s="28">
        <v>45964</v>
      </c>
      <c r="E68" s="32" t="s">
        <v>262</v>
      </c>
      <c r="F68" s="27" t="s">
        <v>1304</v>
      </c>
      <c r="G68" s="33" t="s">
        <v>1305</v>
      </c>
      <c r="H68" s="28"/>
      <c r="I68" s="28"/>
      <c r="J68" s="114"/>
      <c r="K68" s="51">
        <v>11550000</v>
      </c>
      <c r="L68" s="27"/>
      <c r="M68" s="48"/>
      <c r="N68" s="48"/>
      <c r="O68" s="48"/>
      <c r="P68" s="27"/>
      <c r="Q68" s="27"/>
      <c r="R68" s="48"/>
      <c r="S68" s="48"/>
      <c r="T68" s="48"/>
      <c r="U68" s="43">
        <f t="shared" si="25"/>
        <v>0</v>
      </c>
      <c r="V68" s="48"/>
      <c r="W68" s="48"/>
      <c r="X68" s="48"/>
      <c r="Y68" s="43">
        <f t="shared" si="26"/>
        <v>0</v>
      </c>
      <c r="Z68" s="48"/>
      <c r="AA68" s="48"/>
      <c r="AB68" s="48"/>
      <c r="AC68" s="43">
        <f t="shared" si="27"/>
        <v>0</v>
      </c>
      <c r="AD68" s="48"/>
      <c r="AE68" s="48"/>
      <c r="AF68" s="51">
        <v>11550000</v>
      </c>
      <c r="AG68" s="43">
        <f t="shared" si="19"/>
        <v>11550000</v>
      </c>
      <c r="AH68" s="43">
        <f t="shared" si="23"/>
        <v>11550000</v>
      </c>
      <c r="AI68" s="59">
        <f t="shared" si="24"/>
        <v>4.9595847517888855E-2</v>
      </c>
      <c r="AJ68" s="59">
        <f t="shared" si="20"/>
        <v>3.5802718650767575E-3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24.95" customHeight="1" outlineLevel="1">
      <c r="A69" s="26">
        <v>11</v>
      </c>
      <c r="B69" s="26"/>
      <c r="C69" s="33" t="s">
        <v>1321</v>
      </c>
      <c r="D69" s="28">
        <v>45964</v>
      </c>
      <c r="E69" s="32" t="s">
        <v>270</v>
      </c>
      <c r="F69" s="27" t="s">
        <v>1304</v>
      </c>
      <c r="G69" s="33" t="s">
        <v>1305</v>
      </c>
      <c r="H69" s="28"/>
      <c r="I69" s="28"/>
      <c r="J69" s="114"/>
      <c r="K69" s="51">
        <v>10500000</v>
      </c>
      <c r="L69" s="27"/>
      <c r="M69" s="48"/>
      <c r="N69" s="48"/>
      <c r="O69" s="48"/>
      <c r="P69" s="27"/>
      <c r="Q69" s="27"/>
      <c r="R69" s="48"/>
      <c r="S69" s="48"/>
      <c r="T69" s="48"/>
      <c r="U69" s="43">
        <f t="shared" si="25"/>
        <v>0</v>
      </c>
      <c r="V69" s="48"/>
      <c r="W69" s="48"/>
      <c r="X69" s="48"/>
      <c r="Y69" s="43">
        <f t="shared" si="26"/>
        <v>0</v>
      </c>
      <c r="Z69" s="48"/>
      <c r="AA69" s="48"/>
      <c r="AB69" s="48"/>
      <c r="AC69" s="43">
        <f t="shared" si="27"/>
        <v>0</v>
      </c>
      <c r="AD69" s="48"/>
      <c r="AE69" s="48"/>
      <c r="AF69" s="51">
        <v>10500000</v>
      </c>
      <c r="AG69" s="43">
        <f t="shared" si="19"/>
        <v>10500000</v>
      </c>
      <c r="AH69" s="43">
        <f t="shared" si="23"/>
        <v>10500000</v>
      </c>
      <c r="AI69" s="59">
        <f t="shared" si="24"/>
        <v>4.5087134107171689E-2</v>
      </c>
      <c r="AJ69" s="59">
        <f t="shared" si="20"/>
        <v>3.254792604615234E-3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>
      <c r="A70" s="26">
        <v>12</v>
      </c>
      <c r="B70" s="26"/>
      <c r="C70" s="33" t="s">
        <v>1344</v>
      </c>
      <c r="D70" s="28">
        <v>45964</v>
      </c>
      <c r="E70" s="32" t="s">
        <v>302</v>
      </c>
      <c r="F70" s="27" t="s">
        <v>1304</v>
      </c>
      <c r="G70" s="33" t="s">
        <v>1305</v>
      </c>
      <c r="H70" s="28"/>
      <c r="I70" s="28"/>
      <c r="J70" s="114"/>
      <c r="K70" s="51">
        <v>11550000</v>
      </c>
      <c r="L70" s="27"/>
      <c r="M70" s="48"/>
      <c r="N70" s="48"/>
      <c r="O70" s="48"/>
      <c r="P70" s="27"/>
      <c r="Q70" s="27"/>
      <c r="R70" s="48"/>
      <c r="S70" s="48"/>
      <c r="T70" s="48"/>
      <c r="U70" s="43">
        <f t="shared" si="25"/>
        <v>0</v>
      </c>
      <c r="V70" s="48"/>
      <c r="W70" s="48"/>
      <c r="X70" s="48"/>
      <c r="Y70" s="43">
        <f t="shared" si="26"/>
        <v>0</v>
      </c>
      <c r="Z70" s="48"/>
      <c r="AA70" s="48"/>
      <c r="AB70" s="48"/>
      <c r="AC70" s="43">
        <f t="shared" si="27"/>
        <v>0</v>
      </c>
      <c r="AD70" s="48"/>
      <c r="AE70" s="48"/>
      <c r="AF70" s="51">
        <v>11550000</v>
      </c>
      <c r="AG70" s="43">
        <f t="shared" si="19"/>
        <v>11550000</v>
      </c>
      <c r="AH70" s="43">
        <f t="shared" si="23"/>
        <v>11550000</v>
      </c>
      <c r="AI70" s="59">
        <f t="shared" si="24"/>
        <v>4.9595847517888855E-2</v>
      </c>
      <c r="AJ70" s="59">
        <f t="shared" si="20"/>
        <v>3.5802718650767575E-3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24.95" customHeight="1" outlineLevel="1">
      <c r="A71" s="26">
        <v>13</v>
      </c>
      <c r="B71" s="26"/>
      <c r="C71" s="33" t="s">
        <v>1345</v>
      </c>
      <c r="D71" s="28">
        <v>45964</v>
      </c>
      <c r="E71" s="32" t="s">
        <v>310</v>
      </c>
      <c r="F71" s="27" t="s">
        <v>1304</v>
      </c>
      <c r="G71" s="33" t="s">
        <v>1305</v>
      </c>
      <c r="H71" s="28"/>
      <c r="I71" s="28"/>
      <c r="J71" s="114"/>
      <c r="K71" s="51">
        <v>12600000</v>
      </c>
      <c r="L71" s="27"/>
      <c r="M71" s="48"/>
      <c r="N71" s="48"/>
      <c r="O71" s="48"/>
      <c r="P71" s="27"/>
      <c r="Q71" s="27"/>
      <c r="R71" s="48"/>
      <c r="S71" s="48"/>
      <c r="T71" s="48"/>
      <c r="U71" s="43">
        <f t="shared" si="25"/>
        <v>0</v>
      </c>
      <c r="V71" s="48"/>
      <c r="W71" s="48"/>
      <c r="X71" s="48"/>
      <c r="Y71" s="43">
        <f t="shared" si="26"/>
        <v>0</v>
      </c>
      <c r="Z71" s="48"/>
      <c r="AA71" s="48"/>
      <c r="AB71" s="48"/>
      <c r="AC71" s="43">
        <f t="shared" si="27"/>
        <v>0</v>
      </c>
      <c r="AD71" s="48"/>
      <c r="AE71" s="48"/>
      <c r="AF71" s="51">
        <v>12600000</v>
      </c>
      <c r="AG71" s="43">
        <f t="shared" si="19"/>
        <v>12600000</v>
      </c>
      <c r="AH71" s="43">
        <f t="shared" si="23"/>
        <v>12600000</v>
      </c>
      <c r="AI71" s="59">
        <f t="shared" si="24"/>
        <v>5.4104560928606028E-2</v>
      </c>
      <c r="AJ71" s="59">
        <f t="shared" si="20"/>
        <v>3.9057511255382806E-3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outlineLevel="1">
      <c r="A72" s="26">
        <v>14</v>
      </c>
      <c r="B72" s="26"/>
      <c r="C72" s="33" t="s">
        <v>1329</v>
      </c>
      <c r="D72" s="28">
        <v>45964</v>
      </c>
      <c r="E72" s="32" t="s">
        <v>272</v>
      </c>
      <c r="F72" s="27" t="s">
        <v>1304</v>
      </c>
      <c r="G72" s="33" t="s">
        <v>1305</v>
      </c>
      <c r="H72" s="28"/>
      <c r="I72" s="28"/>
      <c r="J72" s="114"/>
      <c r="K72" s="51">
        <v>11550000</v>
      </c>
      <c r="L72" s="27"/>
      <c r="M72" s="48"/>
      <c r="N72" s="48"/>
      <c r="O72" s="48"/>
      <c r="P72" s="27"/>
      <c r="Q72" s="27"/>
      <c r="R72" s="48"/>
      <c r="S72" s="48"/>
      <c r="T72" s="48"/>
      <c r="U72" s="43">
        <f t="shared" si="25"/>
        <v>0</v>
      </c>
      <c r="V72" s="48"/>
      <c r="W72" s="48"/>
      <c r="X72" s="48"/>
      <c r="Y72" s="43">
        <f t="shared" si="26"/>
        <v>0</v>
      </c>
      <c r="Z72" s="48"/>
      <c r="AA72" s="48"/>
      <c r="AB72" s="48"/>
      <c r="AC72" s="43">
        <f t="shared" si="27"/>
        <v>0</v>
      </c>
      <c r="AD72" s="48"/>
      <c r="AE72" s="48"/>
      <c r="AF72" s="51">
        <v>11550000</v>
      </c>
      <c r="AG72" s="43">
        <f t="shared" si="19"/>
        <v>11550000</v>
      </c>
      <c r="AH72" s="43">
        <f t="shared" si="23"/>
        <v>11550000</v>
      </c>
      <c r="AI72" s="59">
        <f t="shared" si="24"/>
        <v>4.9595847517888855E-2</v>
      </c>
      <c r="AJ72" s="59">
        <f t="shared" si="20"/>
        <v>3.5802718650767575E-3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24.95" customHeight="1" outlineLevel="1">
      <c r="A73" s="26">
        <v>15</v>
      </c>
      <c r="B73" s="26"/>
      <c r="C73" s="33" t="s">
        <v>1346</v>
      </c>
      <c r="D73" s="28">
        <v>45964</v>
      </c>
      <c r="E73" s="32" t="s">
        <v>1347</v>
      </c>
      <c r="F73" s="27" t="s">
        <v>1304</v>
      </c>
      <c r="G73" s="33" t="s">
        <v>1305</v>
      </c>
      <c r="H73" s="28"/>
      <c r="I73" s="28"/>
      <c r="J73" s="114"/>
      <c r="K73" s="51">
        <v>11550000</v>
      </c>
      <c r="L73" s="27"/>
      <c r="M73" s="48"/>
      <c r="N73" s="48"/>
      <c r="O73" s="48"/>
      <c r="P73" s="27"/>
      <c r="Q73" s="27"/>
      <c r="R73" s="48"/>
      <c r="S73" s="48"/>
      <c r="T73" s="48"/>
      <c r="U73" s="43">
        <f t="shared" si="25"/>
        <v>0</v>
      </c>
      <c r="V73" s="48"/>
      <c r="W73" s="48"/>
      <c r="X73" s="48"/>
      <c r="Y73" s="43">
        <f t="shared" si="26"/>
        <v>0</v>
      </c>
      <c r="Z73" s="48"/>
      <c r="AA73" s="48"/>
      <c r="AB73" s="48"/>
      <c r="AC73" s="43">
        <f t="shared" si="27"/>
        <v>0</v>
      </c>
      <c r="AD73" s="48"/>
      <c r="AE73" s="48"/>
      <c r="AF73" s="51">
        <v>11550000</v>
      </c>
      <c r="AG73" s="43">
        <f t="shared" si="19"/>
        <v>11550000</v>
      </c>
      <c r="AH73" s="43">
        <f t="shared" si="23"/>
        <v>11550000</v>
      </c>
      <c r="AI73" s="59">
        <f t="shared" si="24"/>
        <v>4.9595847517888855E-2</v>
      </c>
      <c r="AJ73" s="59">
        <f t="shared" si="20"/>
        <v>3.5802718650767575E-3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>
      <c r="A74" s="26">
        <v>16</v>
      </c>
      <c r="B74" s="26"/>
      <c r="C74" s="33" t="s">
        <v>1328</v>
      </c>
      <c r="D74" s="28">
        <v>45964</v>
      </c>
      <c r="E74" s="32" t="s">
        <v>278</v>
      </c>
      <c r="F74" s="27" t="s">
        <v>1304</v>
      </c>
      <c r="G74" s="33" t="s">
        <v>1305</v>
      </c>
      <c r="H74" s="28"/>
      <c r="I74" s="28"/>
      <c r="J74" s="114"/>
      <c r="K74" s="51">
        <v>11550000</v>
      </c>
      <c r="L74" s="27"/>
      <c r="M74" s="48"/>
      <c r="N74" s="48"/>
      <c r="O74" s="48"/>
      <c r="P74" s="27"/>
      <c r="Q74" s="27"/>
      <c r="R74" s="48"/>
      <c r="S74" s="48"/>
      <c r="T74" s="48"/>
      <c r="U74" s="43">
        <f t="shared" si="25"/>
        <v>0</v>
      </c>
      <c r="V74" s="48"/>
      <c r="W74" s="48"/>
      <c r="X74" s="48"/>
      <c r="Y74" s="43">
        <f t="shared" si="26"/>
        <v>0</v>
      </c>
      <c r="Z74" s="48"/>
      <c r="AA74" s="48"/>
      <c r="AB74" s="48"/>
      <c r="AC74" s="43">
        <f t="shared" si="27"/>
        <v>0</v>
      </c>
      <c r="AD74" s="48"/>
      <c r="AE74" s="48"/>
      <c r="AF74" s="51">
        <v>11550000</v>
      </c>
      <c r="AG74" s="43">
        <f t="shared" si="19"/>
        <v>11550000</v>
      </c>
      <c r="AH74" s="43">
        <f t="shared" si="23"/>
        <v>11550000</v>
      </c>
      <c r="AI74" s="59">
        <f t="shared" si="24"/>
        <v>4.9595847517888855E-2</v>
      </c>
      <c r="AJ74" s="59">
        <f t="shared" si="20"/>
        <v>3.5802718650767575E-3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4.95" customHeight="1" outlineLevel="1">
      <c r="A75" s="26">
        <v>17</v>
      </c>
      <c r="B75" s="26"/>
      <c r="C75" s="33" t="s">
        <v>1326</v>
      </c>
      <c r="D75" s="28">
        <v>45964</v>
      </c>
      <c r="E75" s="32" t="s">
        <v>308</v>
      </c>
      <c r="F75" s="27" t="s">
        <v>1304</v>
      </c>
      <c r="G75" s="33" t="s">
        <v>1305</v>
      </c>
      <c r="H75" s="28"/>
      <c r="I75" s="28"/>
      <c r="J75" s="114"/>
      <c r="K75" s="51">
        <v>11550000</v>
      </c>
      <c r="L75" s="27"/>
      <c r="M75" s="48"/>
      <c r="N75" s="48"/>
      <c r="O75" s="48"/>
      <c r="P75" s="27"/>
      <c r="Q75" s="27"/>
      <c r="R75" s="48"/>
      <c r="S75" s="48"/>
      <c r="T75" s="48"/>
      <c r="U75" s="43">
        <f t="shared" si="25"/>
        <v>0</v>
      </c>
      <c r="V75" s="48"/>
      <c r="W75" s="48"/>
      <c r="X75" s="48"/>
      <c r="Y75" s="43">
        <f t="shared" si="26"/>
        <v>0</v>
      </c>
      <c r="Z75" s="48"/>
      <c r="AA75" s="48"/>
      <c r="AB75" s="48"/>
      <c r="AC75" s="43">
        <f t="shared" si="27"/>
        <v>0</v>
      </c>
      <c r="AD75" s="48"/>
      <c r="AE75" s="48"/>
      <c r="AF75" s="51">
        <v>11550000</v>
      </c>
      <c r="AG75" s="43">
        <f t="shared" si="19"/>
        <v>11550000</v>
      </c>
      <c r="AH75" s="43">
        <f t="shared" si="23"/>
        <v>11550000</v>
      </c>
      <c r="AI75" s="59">
        <f t="shared" si="24"/>
        <v>4.9595847517888855E-2</v>
      </c>
      <c r="AJ75" s="59">
        <f t="shared" si="20"/>
        <v>3.5802718650767575E-3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24.95" customHeight="1" outlineLevel="1">
      <c r="A76" s="26">
        <v>18</v>
      </c>
      <c r="B76" s="26"/>
      <c r="C76" s="33" t="s">
        <v>1324</v>
      </c>
      <c r="D76" s="28">
        <v>45964</v>
      </c>
      <c r="E76" s="32" t="s">
        <v>290</v>
      </c>
      <c r="F76" s="27" t="s">
        <v>1304</v>
      </c>
      <c r="G76" s="33" t="s">
        <v>1305</v>
      </c>
      <c r="H76" s="28"/>
      <c r="I76" s="28"/>
      <c r="J76" s="114"/>
      <c r="K76" s="51">
        <v>10500000</v>
      </c>
      <c r="L76" s="27"/>
      <c r="M76" s="48"/>
      <c r="N76" s="48"/>
      <c r="O76" s="48"/>
      <c r="P76" s="27"/>
      <c r="Q76" s="27"/>
      <c r="R76" s="48"/>
      <c r="S76" s="48"/>
      <c r="T76" s="48"/>
      <c r="U76" s="43">
        <f t="shared" si="25"/>
        <v>0</v>
      </c>
      <c r="V76" s="48"/>
      <c r="W76" s="48"/>
      <c r="X76" s="48"/>
      <c r="Y76" s="43">
        <f t="shared" si="26"/>
        <v>0</v>
      </c>
      <c r="Z76" s="48"/>
      <c r="AA76" s="48"/>
      <c r="AB76" s="48"/>
      <c r="AC76" s="43">
        <f t="shared" si="27"/>
        <v>0</v>
      </c>
      <c r="AD76" s="48"/>
      <c r="AE76" s="48"/>
      <c r="AF76" s="51">
        <v>10500000</v>
      </c>
      <c r="AG76" s="43">
        <f t="shared" si="19"/>
        <v>10500000</v>
      </c>
      <c r="AH76" s="43">
        <f t="shared" si="23"/>
        <v>10500000</v>
      </c>
      <c r="AI76" s="59">
        <f t="shared" si="24"/>
        <v>4.5087134107171689E-2</v>
      </c>
      <c r="AJ76" s="59">
        <f t="shared" si="20"/>
        <v>3.254792604615234E-3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24.95" customHeight="1" outlineLevel="1">
      <c r="A77" s="26">
        <v>19</v>
      </c>
      <c r="B77" s="26"/>
      <c r="C77" s="33" t="s">
        <v>1348</v>
      </c>
      <c r="D77" s="28">
        <v>45964</v>
      </c>
      <c r="E77" s="32" t="s">
        <v>280</v>
      </c>
      <c r="F77" s="27" t="s">
        <v>1304</v>
      </c>
      <c r="G77" s="33" t="s">
        <v>1305</v>
      </c>
      <c r="H77" s="28"/>
      <c r="I77" s="28"/>
      <c r="J77" s="114"/>
      <c r="K77" s="51">
        <v>12600000</v>
      </c>
      <c r="L77" s="27"/>
      <c r="M77" s="48"/>
      <c r="N77" s="48"/>
      <c r="O77" s="48"/>
      <c r="P77" s="27"/>
      <c r="Q77" s="27"/>
      <c r="R77" s="48"/>
      <c r="S77" s="48"/>
      <c r="T77" s="48"/>
      <c r="U77" s="43">
        <f t="shared" si="25"/>
        <v>0</v>
      </c>
      <c r="V77" s="48"/>
      <c r="W77" s="48"/>
      <c r="X77" s="48"/>
      <c r="Y77" s="43">
        <f t="shared" si="26"/>
        <v>0</v>
      </c>
      <c r="Z77" s="48"/>
      <c r="AA77" s="48"/>
      <c r="AB77" s="48"/>
      <c r="AC77" s="43">
        <f t="shared" si="27"/>
        <v>0</v>
      </c>
      <c r="AD77" s="48"/>
      <c r="AE77" s="48"/>
      <c r="AF77" s="51">
        <v>12600000</v>
      </c>
      <c r="AG77" s="43">
        <f t="shared" si="19"/>
        <v>12600000</v>
      </c>
      <c r="AH77" s="43">
        <f t="shared" si="23"/>
        <v>12600000</v>
      </c>
      <c r="AI77" s="59">
        <f t="shared" si="24"/>
        <v>5.4104560928606028E-2</v>
      </c>
      <c r="AJ77" s="59">
        <f t="shared" si="20"/>
        <v>3.9057511255382806E-3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24.95" customHeight="1" outlineLevel="1">
      <c r="A78" s="26">
        <v>20</v>
      </c>
      <c r="B78" s="26"/>
      <c r="C78" s="33" t="s">
        <v>1331</v>
      </c>
      <c r="D78" s="28">
        <v>45964</v>
      </c>
      <c r="E78" s="32" t="s">
        <v>312</v>
      </c>
      <c r="F78" s="27" t="s">
        <v>1304</v>
      </c>
      <c r="G78" s="33" t="s">
        <v>1305</v>
      </c>
      <c r="H78" s="28"/>
      <c r="I78" s="28"/>
      <c r="J78" s="114"/>
      <c r="K78" s="51">
        <v>10500000</v>
      </c>
      <c r="L78" s="27"/>
      <c r="M78" s="48"/>
      <c r="N78" s="48"/>
      <c r="O78" s="48"/>
      <c r="P78" s="27"/>
      <c r="Q78" s="27"/>
      <c r="R78" s="48"/>
      <c r="S78" s="48"/>
      <c r="T78" s="48"/>
      <c r="U78" s="43">
        <f t="shared" si="25"/>
        <v>0</v>
      </c>
      <c r="V78" s="48"/>
      <c r="W78" s="48"/>
      <c r="X78" s="48"/>
      <c r="Y78" s="43">
        <f t="shared" si="26"/>
        <v>0</v>
      </c>
      <c r="Z78" s="48"/>
      <c r="AA78" s="48"/>
      <c r="AB78" s="48"/>
      <c r="AC78" s="43">
        <f t="shared" si="27"/>
        <v>0</v>
      </c>
      <c r="AD78" s="48"/>
      <c r="AE78" s="48"/>
      <c r="AF78" s="51">
        <v>10500000</v>
      </c>
      <c r="AG78" s="43">
        <f t="shared" si="19"/>
        <v>10500000</v>
      </c>
      <c r="AH78" s="43">
        <f t="shared" si="23"/>
        <v>10500000</v>
      </c>
      <c r="AI78" s="59">
        <f t="shared" si="24"/>
        <v>4.5087134107171689E-2</v>
      </c>
      <c r="AJ78" s="59">
        <f t="shared" si="20"/>
        <v>3.254792604615234E-3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s="19" customFormat="1" ht="24.95" customHeight="1">
      <c r="A79" s="117" t="s">
        <v>58</v>
      </c>
      <c r="B79" s="117"/>
      <c r="C79" s="117"/>
      <c r="D79" s="117"/>
      <c r="E79" s="117"/>
      <c r="F79" s="117"/>
      <c r="G79" s="117"/>
      <c r="H79" s="117"/>
      <c r="I79" s="117"/>
      <c r="J79" s="49">
        <f>+J58</f>
        <v>232882400</v>
      </c>
      <c r="K79" s="49">
        <f>SUM(K59:K78)</f>
        <v>232882400</v>
      </c>
      <c r="L79" s="29"/>
      <c r="M79" s="49">
        <f>SUM(M59:M78)</f>
        <v>0</v>
      </c>
      <c r="N79" s="49">
        <f>SUM(N59:N78)</f>
        <v>0</v>
      </c>
      <c r="O79" s="49">
        <f>SUM(O59:O78)</f>
        <v>0</v>
      </c>
      <c r="P79" s="50"/>
      <c r="Q79" s="56"/>
      <c r="R79" s="49">
        <f t="shared" ref="R79:AH79" si="28">SUM(R59:R78)</f>
        <v>0</v>
      </c>
      <c r="S79" s="49">
        <f t="shared" si="28"/>
        <v>0</v>
      </c>
      <c r="T79" s="49">
        <f t="shared" si="28"/>
        <v>0</v>
      </c>
      <c r="U79" s="49">
        <f t="shared" si="28"/>
        <v>0</v>
      </c>
      <c r="V79" s="49">
        <f t="shared" si="28"/>
        <v>0</v>
      </c>
      <c r="W79" s="49">
        <f t="shared" si="28"/>
        <v>0</v>
      </c>
      <c r="X79" s="49">
        <f t="shared" si="28"/>
        <v>0</v>
      </c>
      <c r="Y79" s="49">
        <f t="shared" si="28"/>
        <v>0</v>
      </c>
      <c r="Z79" s="49">
        <f t="shared" si="28"/>
        <v>0</v>
      </c>
      <c r="AA79" s="49">
        <f t="shared" si="28"/>
        <v>0</v>
      </c>
      <c r="AB79" s="49">
        <f t="shared" si="28"/>
        <v>0</v>
      </c>
      <c r="AC79" s="49">
        <f t="shared" si="28"/>
        <v>0</v>
      </c>
      <c r="AD79" s="49">
        <f t="shared" si="28"/>
        <v>0</v>
      </c>
      <c r="AE79" s="49">
        <f t="shared" si="28"/>
        <v>0</v>
      </c>
      <c r="AF79" s="49">
        <f>SUM(AF59:AF78)</f>
        <v>232882400</v>
      </c>
      <c r="AG79" s="49">
        <f t="shared" si="28"/>
        <v>232882400</v>
      </c>
      <c r="AH79" s="49">
        <f t="shared" si="28"/>
        <v>232882400</v>
      </c>
      <c r="AI79" s="61">
        <f>IF(ISERROR(AH79/J79),0,AH79/J79)</f>
        <v>1</v>
      </c>
      <c r="AJ79" s="61">
        <f>IF(ISERROR(AH79/$AH$238),0,AH79/$AH$238)</f>
        <v>7.2188944120480644E-2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24.95" customHeight="1">
      <c r="A80" s="118" t="s">
        <v>59</v>
      </c>
      <c r="B80" s="118"/>
      <c r="C80" s="118"/>
      <c r="D80" s="118"/>
      <c r="E80" s="118"/>
      <c r="F80" s="23"/>
      <c r="G80" s="24"/>
      <c r="H80" s="25"/>
      <c r="I80" s="25"/>
      <c r="J80" s="113">
        <v>380100000</v>
      </c>
      <c r="K80" s="43"/>
      <c r="L80" s="44"/>
      <c r="M80" s="45"/>
      <c r="N80" s="45"/>
      <c r="O80" s="45"/>
      <c r="P80" s="24"/>
      <c r="Q80" s="55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57"/>
      <c r="AJ80" s="58"/>
    </row>
    <row r="81" spans="1:106" ht="24.95" customHeight="1" outlineLevel="1">
      <c r="A81" s="26">
        <v>1</v>
      </c>
      <c r="B81" s="26"/>
      <c r="C81" s="32" t="s">
        <v>745</v>
      </c>
      <c r="D81" s="73">
        <v>45912</v>
      </c>
      <c r="E81" s="32" t="s">
        <v>330</v>
      </c>
      <c r="F81" s="27" t="s">
        <v>1304</v>
      </c>
      <c r="G81" s="33" t="s">
        <v>1305</v>
      </c>
      <c r="H81" s="28"/>
      <c r="I81" s="28"/>
      <c r="J81" s="114"/>
      <c r="K81" s="51">
        <v>10500000</v>
      </c>
      <c r="L81" s="27"/>
      <c r="M81" s="48"/>
      <c r="N81" s="48"/>
      <c r="O81" s="48"/>
      <c r="P81" s="27"/>
      <c r="Q81" s="27"/>
      <c r="R81" s="48"/>
      <c r="S81" s="48"/>
      <c r="T81" s="48"/>
      <c r="U81" s="43">
        <f>SUM(R81:T81)</f>
        <v>0</v>
      </c>
      <c r="V81" s="48"/>
      <c r="W81" s="48"/>
      <c r="X81" s="48"/>
      <c r="Y81" s="43">
        <f>SUM(V81:X81)</f>
        <v>0</v>
      </c>
      <c r="Z81" s="48"/>
      <c r="AA81" s="48"/>
      <c r="AB81" s="48"/>
      <c r="AC81" s="43">
        <f>SUM(Z81:AB81)</f>
        <v>0</v>
      </c>
      <c r="AD81" s="48"/>
      <c r="AE81" s="51">
        <v>10500000</v>
      </c>
      <c r="AF81" s="48"/>
      <c r="AG81" s="43">
        <f>SUM(AD81:AF81)</f>
        <v>10500000</v>
      </c>
      <c r="AH81" s="43">
        <f>SUM(U81,Y81,AC81,AG81)</f>
        <v>10500000</v>
      </c>
      <c r="AI81" s="59">
        <f>IF(ISERROR(AH81/$J$80),0,AH81/$J$80)</f>
        <v>2.7624309392265192E-2</v>
      </c>
      <c r="AJ81" s="59">
        <f t="shared" ref="AJ81:AJ109" si="29">IF(ISERROR(AH81/$AH$238),"-",AH81/$AH$238)</f>
        <v>3.254792604615234E-3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24.95" customHeight="1" outlineLevel="1">
      <c r="A82" s="26">
        <v>2</v>
      </c>
      <c r="B82" s="26"/>
      <c r="C82" s="32" t="s">
        <v>723</v>
      </c>
      <c r="D82" s="73">
        <v>45915</v>
      </c>
      <c r="E82" s="32" t="s">
        <v>350</v>
      </c>
      <c r="F82" s="27" t="s">
        <v>1304</v>
      </c>
      <c r="G82" s="33" t="s">
        <v>1305</v>
      </c>
      <c r="H82" s="28"/>
      <c r="I82" s="28"/>
      <c r="J82" s="114"/>
      <c r="K82" s="51">
        <v>14700000</v>
      </c>
      <c r="L82" s="27"/>
      <c r="M82" s="48"/>
      <c r="N82" s="48"/>
      <c r="O82" s="48"/>
      <c r="P82" s="27"/>
      <c r="Q82" s="27"/>
      <c r="R82" s="48"/>
      <c r="S82" s="48"/>
      <c r="T82" s="48"/>
      <c r="U82" s="43">
        <f t="shared" ref="U82:U109" si="30">SUM(R82:T82)</f>
        <v>0</v>
      </c>
      <c r="V82" s="48"/>
      <c r="W82" s="48"/>
      <c r="X82" s="48"/>
      <c r="Y82" s="43">
        <f t="shared" ref="Y82:Y109" si="31">SUM(V82:X82)</f>
        <v>0</v>
      </c>
      <c r="Z82" s="48"/>
      <c r="AA82" s="48"/>
      <c r="AB82" s="48"/>
      <c r="AC82" s="43">
        <f t="shared" ref="AC82:AC109" si="32">SUM(Z82:AB82)</f>
        <v>0</v>
      </c>
      <c r="AD82" s="48"/>
      <c r="AE82" s="51">
        <v>14700000</v>
      </c>
      <c r="AF82" s="48"/>
      <c r="AG82" s="43">
        <f t="shared" ref="AG82:AG109" si="33">SUM(AD82:AF82)</f>
        <v>14700000</v>
      </c>
      <c r="AH82" s="43">
        <f t="shared" ref="AH82:AH109" si="34">SUM(U82,Y82,AC82,AG82)</f>
        <v>14700000</v>
      </c>
      <c r="AI82" s="59">
        <f t="shared" ref="AI82:AI109" si="35">IF(ISERROR(AH82/$J$80),0,AH82/$J$80)</f>
        <v>3.8674033149171269E-2</v>
      </c>
      <c r="AJ82" s="59">
        <f t="shared" si="29"/>
        <v>4.5567096464613271E-3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24.95" customHeight="1" outlineLevel="1">
      <c r="A83" s="26">
        <v>3</v>
      </c>
      <c r="B83" s="26"/>
      <c r="C83" s="32" t="s">
        <v>975</v>
      </c>
      <c r="D83" s="73">
        <v>45915</v>
      </c>
      <c r="E83" s="32" t="s">
        <v>362</v>
      </c>
      <c r="F83" s="27" t="s">
        <v>1304</v>
      </c>
      <c r="G83" s="33" t="s">
        <v>1305</v>
      </c>
      <c r="H83" s="28"/>
      <c r="I83" s="28"/>
      <c r="J83" s="114"/>
      <c r="K83" s="51">
        <v>10500000</v>
      </c>
      <c r="L83" s="27"/>
      <c r="M83" s="48"/>
      <c r="N83" s="48"/>
      <c r="O83" s="48"/>
      <c r="P83" s="27"/>
      <c r="Q83" s="27"/>
      <c r="R83" s="48"/>
      <c r="S83" s="48"/>
      <c r="T83" s="48"/>
      <c r="U83" s="43">
        <f t="shared" si="30"/>
        <v>0</v>
      </c>
      <c r="V83" s="48"/>
      <c r="W83" s="48"/>
      <c r="X83" s="48"/>
      <c r="Y83" s="43">
        <f t="shared" si="31"/>
        <v>0</v>
      </c>
      <c r="Z83" s="48"/>
      <c r="AA83" s="48"/>
      <c r="AB83" s="48"/>
      <c r="AC83" s="43">
        <f t="shared" si="32"/>
        <v>0</v>
      </c>
      <c r="AD83" s="48"/>
      <c r="AE83" s="51">
        <v>10500000</v>
      </c>
      <c r="AF83" s="48"/>
      <c r="AG83" s="43">
        <f t="shared" si="33"/>
        <v>10500000</v>
      </c>
      <c r="AH83" s="43">
        <f t="shared" si="34"/>
        <v>10500000</v>
      </c>
      <c r="AI83" s="59">
        <f t="shared" si="35"/>
        <v>2.7624309392265192E-2</v>
      </c>
      <c r="AJ83" s="59">
        <f t="shared" si="29"/>
        <v>3.254792604615234E-3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24.95" customHeight="1" outlineLevel="1">
      <c r="A84" s="26">
        <v>4</v>
      </c>
      <c r="B84" s="26"/>
      <c r="C84" s="32" t="s">
        <v>1130</v>
      </c>
      <c r="D84" s="73">
        <v>45908</v>
      </c>
      <c r="E84" s="32" t="s">
        <v>368</v>
      </c>
      <c r="F84" s="27" t="s">
        <v>1304</v>
      </c>
      <c r="G84" s="33" t="s">
        <v>1305</v>
      </c>
      <c r="H84" s="28"/>
      <c r="I84" s="28"/>
      <c r="J84" s="114"/>
      <c r="K84" s="51">
        <v>14700000</v>
      </c>
      <c r="L84" s="27"/>
      <c r="M84" s="48"/>
      <c r="N84" s="48"/>
      <c r="O84" s="48"/>
      <c r="P84" s="27"/>
      <c r="Q84" s="27"/>
      <c r="R84" s="48"/>
      <c r="S84" s="48"/>
      <c r="T84" s="48"/>
      <c r="U84" s="43">
        <f t="shared" si="30"/>
        <v>0</v>
      </c>
      <c r="V84" s="48"/>
      <c r="W84" s="48"/>
      <c r="X84" s="48"/>
      <c r="Y84" s="43">
        <f t="shared" si="31"/>
        <v>0</v>
      </c>
      <c r="Z84" s="48"/>
      <c r="AA84" s="48"/>
      <c r="AB84" s="48"/>
      <c r="AC84" s="43">
        <f t="shared" si="32"/>
        <v>0</v>
      </c>
      <c r="AD84" s="48"/>
      <c r="AE84" s="51">
        <v>14700000</v>
      </c>
      <c r="AF84" s="48"/>
      <c r="AG84" s="43">
        <f t="shared" si="33"/>
        <v>14700000</v>
      </c>
      <c r="AH84" s="43">
        <f t="shared" si="34"/>
        <v>14700000</v>
      </c>
      <c r="AI84" s="59">
        <f t="shared" si="35"/>
        <v>3.8674033149171269E-2</v>
      </c>
      <c r="AJ84" s="59">
        <f t="shared" si="29"/>
        <v>4.5567096464613271E-3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24.95" customHeight="1" outlineLevel="1">
      <c r="A85" s="26">
        <v>5</v>
      </c>
      <c r="B85" s="26"/>
      <c r="C85" s="32" t="s">
        <v>1349</v>
      </c>
      <c r="D85" s="73">
        <v>45912</v>
      </c>
      <c r="E85" s="32" t="s">
        <v>366</v>
      </c>
      <c r="F85" s="27" t="s">
        <v>1304</v>
      </c>
      <c r="G85" s="33" t="s">
        <v>1305</v>
      </c>
      <c r="H85" s="28"/>
      <c r="I85" s="28"/>
      <c r="J85" s="114"/>
      <c r="K85" s="51">
        <v>14700000</v>
      </c>
      <c r="L85" s="27"/>
      <c r="M85" s="48"/>
      <c r="N85" s="48"/>
      <c r="O85" s="48"/>
      <c r="P85" s="27"/>
      <c r="Q85" s="27"/>
      <c r="R85" s="48"/>
      <c r="S85" s="48"/>
      <c r="T85" s="48"/>
      <c r="U85" s="43">
        <f t="shared" si="30"/>
        <v>0</v>
      </c>
      <c r="V85" s="48"/>
      <c r="W85" s="48"/>
      <c r="X85" s="48"/>
      <c r="Y85" s="43">
        <f t="shared" si="31"/>
        <v>0</v>
      </c>
      <c r="Z85" s="48"/>
      <c r="AA85" s="48"/>
      <c r="AB85" s="48"/>
      <c r="AC85" s="43">
        <f t="shared" si="32"/>
        <v>0</v>
      </c>
      <c r="AD85" s="48"/>
      <c r="AE85" s="51">
        <v>14700000</v>
      </c>
      <c r="AF85" s="48"/>
      <c r="AG85" s="43">
        <f t="shared" si="33"/>
        <v>14700000</v>
      </c>
      <c r="AH85" s="43">
        <f t="shared" si="34"/>
        <v>14700000</v>
      </c>
      <c r="AI85" s="59">
        <f t="shared" si="35"/>
        <v>3.8674033149171269E-2</v>
      </c>
      <c r="AJ85" s="59">
        <f t="shared" si="29"/>
        <v>4.5567096464613271E-3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24.95" customHeight="1" outlineLevel="1">
      <c r="A86" s="26">
        <v>6</v>
      </c>
      <c r="B86" s="26"/>
      <c r="C86" s="32" t="s">
        <v>1350</v>
      </c>
      <c r="D86" s="73">
        <v>45912</v>
      </c>
      <c r="E86" s="32" t="s">
        <v>342</v>
      </c>
      <c r="F86" s="27" t="s">
        <v>1304</v>
      </c>
      <c r="G86" s="33" t="s">
        <v>1305</v>
      </c>
      <c r="H86" s="28"/>
      <c r="I86" s="28"/>
      <c r="J86" s="114"/>
      <c r="K86" s="51">
        <v>10500000</v>
      </c>
      <c r="L86" s="27"/>
      <c r="M86" s="48"/>
      <c r="N86" s="48"/>
      <c r="O86" s="48"/>
      <c r="P86" s="27"/>
      <c r="Q86" s="27"/>
      <c r="R86" s="48"/>
      <c r="S86" s="48"/>
      <c r="T86" s="48"/>
      <c r="U86" s="43">
        <f t="shared" si="30"/>
        <v>0</v>
      </c>
      <c r="V86" s="48"/>
      <c r="W86" s="48"/>
      <c r="X86" s="48"/>
      <c r="Y86" s="43">
        <f t="shared" si="31"/>
        <v>0</v>
      </c>
      <c r="Z86" s="48"/>
      <c r="AA86" s="48"/>
      <c r="AB86" s="48"/>
      <c r="AC86" s="43">
        <f t="shared" si="32"/>
        <v>0</v>
      </c>
      <c r="AD86" s="48"/>
      <c r="AE86" s="51"/>
      <c r="AF86" s="51">
        <v>10500000</v>
      </c>
      <c r="AG86" s="43">
        <f t="shared" si="33"/>
        <v>10500000</v>
      </c>
      <c r="AH86" s="43">
        <f t="shared" si="34"/>
        <v>10500000</v>
      </c>
      <c r="AI86" s="59">
        <f t="shared" si="35"/>
        <v>2.7624309392265192E-2</v>
      </c>
      <c r="AJ86" s="59">
        <f t="shared" si="29"/>
        <v>3.254792604615234E-3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24.95" customHeight="1" outlineLevel="1">
      <c r="A87" s="26">
        <v>7</v>
      </c>
      <c r="B87" s="26"/>
      <c r="C87" s="32" t="s">
        <v>1351</v>
      </c>
      <c r="D87" s="73">
        <v>45912</v>
      </c>
      <c r="E87" s="32" t="s">
        <v>316</v>
      </c>
      <c r="F87" s="27" t="s">
        <v>1304</v>
      </c>
      <c r="G87" s="33" t="s">
        <v>1305</v>
      </c>
      <c r="H87" s="28"/>
      <c r="I87" s="28"/>
      <c r="J87" s="114"/>
      <c r="K87" s="51">
        <v>14700000</v>
      </c>
      <c r="L87" s="27"/>
      <c r="M87" s="48"/>
      <c r="N87" s="48"/>
      <c r="O87" s="48"/>
      <c r="P87" s="27"/>
      <c r="Q87" s="27"/>
      <c r="R87" s="48"/>
      <c r="S87" s="48"/>
      <c r="T87" s="48"/>
      <c r="U87" s="43">
        <f t="shared" si="30"/>
        <v>0</v>
      </c>
      <c r="V87" s="48"/>
      <c r="W87" s="48"/>
      <c r="X87" s="48"/>
      <c r="Y87" s="43">
        <f t="shared" si="31"/>
        <v>0</v>
      </c>
      <c r="Z87" s="48"/>
      <c r="AA87" s="48"/>
      <c r="AB87" s="48"/>
      <c r="AC87" s="43">
        <f t="shared" si="32"/>
        <v>0</v>
      </c>
      <c r="AD87" s="48"/>
      <c r="AE87" s="51">
        <v>14700000</v>
      </c>
      <c r="AF87" s="48"/>
      <c r="AG87" s="43">
        <f t="shared" si="33"/>
        <v>14700000</v>
      </c>
      <c r="AH87" s="43">
        <f t="shared" si="34"/>
        <v>14700000</v>
      </c>
      <c r="AI87" s="59">
        <f t="shared" si="35"/>
        <v>3.8674033149171269E-2</v>
      </c>
      <c r="AJ87" s="59">
        <f t="shared" si="29"/>
        <v>4.5567096464613271E-3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24.95" customHeight="1" outlineLevel="1">
      <c r="A88" s="26">
        <v>8</v>
      </c>
      <c r="B88" s="26"/>
      <c r="C88" s="32" t="s">
        <v>1136</v>
      </c>
      <c r="D88" s="73">
        <v>45912</v>
      </c>
      <c r="E88" s="32" t="s">
        <v>348</v>
      </c>
      <c r="F88" s="27" t="s">
        <v>1304</v>
      </c>
      <c r="G88" s="33" t="s">
        <v>1305</v>
      </c>
      <c r="H88" s="28"/>
      <c r="I88" s="28"/>
      <c r="J88" s="114"/>
      <c r="K88" s="51">
        <v>14700000</v>
      </c>
      <c r="L88" s="27"/>
      <c r="M88" s="48"/>
      <c r="N88" s="48"/>
      <c r="O88" s="48"/>
      <c r="P88" s="27"/>
      <c r="Q88" s="27"/>
      <c r="R88" s="48"/>
      <c r="S88" s="48"/>
      <c r="T88" s="48"/>
      <c r="U88" s="43">
        <f t="shared" si="30"/>
        <v>0</v>
      </c>
      <c r="V88" s="48"/>
      <c r="W88" s="48"/>
      <c r="X88" s="48"/>
      <c r="Y88" s="43">
        <f t="shared" si="31"/>
        <v>0</v>
      </c>
      <c r="Z88" s="48"/>
      <c r="AA88" s="48"/>
      <c r="AB88" s="48"/>
      <c r="AC88" s="43">
        <f t="shared" si="32"/>
        <v>0</v>
      </c>
      <c r="AD88" s="48"/>
      <c r="AE88" s="51">
        <v>14700000</v>
      </c>
      <c r="AF88" s="48"/>
      <c r="AG88" s="43">
        <f t="shared" si="33"/>
        <v>14700000</v>
      </c>
      <c r="AH88" s="43">
        <f t="shared" si="34"/>
        <v>14700000</v>
      </c>
      <c r="AI88" s="59">
        <f t="shared" si="35"/>
        <v>3.8674033149171269E-2</v>
      </c>
      <c r="AJ88" s="59">
        <f t="shared" si="29"/>
        <v>4.5567096464613271E-3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24.95" customHeight="1" outlineLevel="1">
      <c r="A89" s="26">
        <v>9</v>
      </c>
      <c r="B89" s="26"/>
      <c r="C89" s="32" t="s">
        <v>1132</v>
      </c>
      <c r="D89" s="73">
        <v>45912</v>
      </c>
      <c r="E89" s="32" t="s">
        <v>328</v>
      </c>
      <c r="F89" s="27" t="s">
        <v>1304</v>
      </c>
      <c r="G89" s="33" t="s">
        <v>1305</v>
      </c>
      <c r="H89" s="28"/>
      <c r="I89" s="28"/>
      <c r="J89" s="114"/>
      <c r="K89" s="51">
        <v>10500000</v>
      </c>
      <c r="L89" s="27"/>
      <c r="M89" s="48"/>
      <c r="N89" s="48"/>
      <c r="O89" s="48"/>
      <c r="P89" s="27"/>
      <c r="Q89" s="27"/>
      <c r="R89" s="48"/>
      <c r="S89" s="48"/>
      <c r="T89" s="48"/>
      <c r="U89" s="43">
        <f t="shared" si="30"/>
        <v>0</v>
      </c>
      <c r="V89" s="48"/>
      <c r="W89" s="48"/>
      <c r="X89" s="48"/>
      <c r="Y89" s="43">
        <f t="shared" si="31"/>
        <v>0</v>
      </c>
      <c r="Z89" s="48"/>
      <c r="AA89" s="48"/>
      <c r="AB89" s="48"/>
      <c r="AC89" s="43">
        <f t="shared" si="32"/>
        <v>0</v>
      </c>
      <c r="AD89" s="48"/>
      <c r="AE89" s="51"/>
      <c r="AF89" s="51">
        <v>10500000</v>
      </c>
      <c r="AG89" s="43">
        <f t="shared" si="33"/>
        <v>10500000</v>
      </c>
      <c r="AH89" s="43">
        <f t="shared" si="34"/>
        <v>10500000</v>
      </c>
      <c r="AI89" s="59">
        <f t="shared" si="35"/>
        <v>2.7624309392265192E-2</v>
      </c>
      <c r="AJ89" s="59">
        <f t="shared" si="29"/>
        <v>3.254792604615234E-3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24.95" customHeight="1" outlineLevel="1">
      <c r="A90" s="26">
        <v>10</v>
      </c>
      <c r="B90" s="26"/>
      <c r="C90" s="32" t="s">
        <v>1352</v>
      </c>
      <c r="D90" s="73">
        <v>45904</v>
      </c>
      <c r="E90" s="32" t="s">
        <v>358</v>
      </c>
      <c r="F90" s="27" t="s">
        <v>1304</v>
      </c>
      <c r="G90" s="33" t="s">
        <v>1305</v>
      </c>
      <c r="H90" s="28"/>
      <c r="I90" s="28"/>
      <c r="J90" s="114"/>
      <c r="K90" s="51">
        <v>10500000</v>
      </c>
      <c r="L90" s="27"/>
      <c r="M90" s="48"/>
      <c r="N90" s="48"/>
      <c r="O90" s="48"/>
      <c r="P90" s="27"/>
      <c r="Q90" s="27"/>
      <c r="R90" s="48"/>
      <c r="S90" s="48"/>
      <c r="T90" s="48"/>
      <c r="U90" s="43">
        <f t="shared" si="30"/>
        <v>0</v>
      </c>
      <c r="V90" s="48"/>
      <c r="W90" s="48"/>
      <c r="X90" s="48"/>
      <c r="Y90" s="43">
        <f t="shared" si="31"/>
        <v>0</v>
      </c>
      <c r="Z90" s="48"/>
      <c r="AA90" s="48"/>
      <c r="AB90" s="48"/>
      <c r="AC90" s="43">
        <f t="shared" si="32"/>
        <v>0</v>
      </c>
      <c r="AD90" s="48"/>
      <c r="AE90" s="51">
        <v>10500000</v>
      </c>
      <c r="AF90" s="48"/>
      <c r="AG90" s="43">
        <f t="shared" si="33"/>
        <v>10500000</v>
      </c>
      <c r="AH90" s="43">
        <f t="shared" si="34"/>
        <v>10500000</v>
      </c>
      <c r="AI90" s="59">
        <f t="shared" si="35"/>
        <v>2.7624309392265192E-2</v>
      </c>
      <c r="AJ90" s="59">
        <f t="shared" si="29"/>
        <v>3.254792604615234E-3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24.95" customHeight="1" outlineLevel="1">
      <c r="A91" s="26">
        <v>11</v>
      </c>
      <c r="B91" s="26"/>
      <c r="C91" s="32" t="s">
        <v>1167</v>
      </c>
      <c r="D91" s="73">
        <v>45912</v>
      </c>
      <c r="E91" s="32" t="s">
        <v>364</v>
      </c>
      <c r="F91" s="27" t="s">
        <v>1304</v>
      </c>
      <c r="G91" s="33" t="s">
        <v>1305</v>
      </c>
      <c r="H91" s="28"/>
      <c r="I91" s="28"/>
      <c r="J91" s="114"/>
      <c r="K91" s="51">
        <v>14700000</v>
      </c>
      <c r="L91" s="27"/>
      <c r="M91" s="48"/>
      <c r="N91" s="48"/>
      <c r="O91" s="48"/>
      <c r="P91" s="27"/>
      <c r="Q91" s="27"/>
      <c r="R91" s="48"/>
      <c r="S91" s="48"/>
      <c r="T91" s="48"/>
      <c r="U91" s="43">
        <f t="shared" si="30"/>
        <v>0</v>
      </c>
      <c r="V91" s="48"/>
      <c r="W91" s="48"/>
      <c r="X91" s="48"/>
      <c r="Y91" s="43">
        <f t="shared" si="31"/>
        <v>0</v>
      </c>
      <c r="Z91" s="48"/>
      <c r="AA91" s="48"/>
      <c r="AB91" s="48"/>
      <c r="AC91" s="43">
        <f t="shared" si="32"/>
        <v>0</v>
      </c>
      <c r="AD91" s="48"/>
      <c r="AE91" s="51">
        <v>14700000</v>
      </c>
      <c r="AF91" s="48"/>
      <c r="AG91" s="43">
        <f t="shared" si="33"/>
        <v>14700000</v>
      </c>
      <c r="AH91" s="43">
        <f t="shared" si="34"/>
        <v>14700000</v>
      </c>
      <c r="AI91" s="59">
        <f t="shared" si="35"/>
        <v>3.8674033149171269E-2</v>
      </c>
      <c r="AJ91" s="59">
        <f t="shared" si="29"/>
        <v>4.5567096464613271E-3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24.95" customHeight="1" outlineLevel="1">
      <c r="A92" s="26">
        <v>12</v>
      </c>
      <c r="B92" s="26"/>
      <c r="C92" s="32" t="s">
        <v>1353</v>
      </c>
      <c r="D92" s="73">
        <v>45912</v>
      </c>
      <c r="E92" s="32" t="s">
        <v>346</v>
      </c>
      <c r="F92" s="27" t="s">
        <v>1304</v>
      </c>
      <c r="G92" s="33" t="s">
        <v>1305</v>
      </c>
      <c r="H92" s="28"/>
      <c r="I92" s="28"/>
      <c r="J92" s="114"/>
      <c r="K92" s="51">
        <v>14700000</v>
      </c>
      <c r="L92" s="27"/>
      <c r="M92" s="48"/>
      <c r="N92" s="48"/>
      <c r="O92" s="48"/>
      <c r="P92" s="27"/>
      <c r="Q92" s="27"/>
      <c r="R92" s="48"/>
      <c r="S92" s="48"/>
      <c r="T92" s="48"/>
      <c r="U92" s="43">
        <f t="shared" si="30"/>
        <v>0</v>
      </c>
      <c r="V92" s="48"/>
      <c r="W92" s="48"/>
      <c r="X92" s="48"/>
      <c r="Y92" s="43">
        <f t="shared" si="31"/>
        <v>0</v>
      </c>
      <c r="Z92" s="48"/>
      <c r="AA92" s="48"/>
      <c r="AB92" s="48"/>
      <c r="AC92" s="43">
        <f t="shared" si="32"/>
        <v>0</v>
      </c>
      <c r="AD92" s="48"/>
      <c r="AE92" s="51">
        <v>14700000</v>
      </c>
      <c r="AF92" s="48"/>
      <c r="AG92" s="43">
        <f t="shared" si="33"/>
        <v>14700000</v>
      </c>
      <c r="AH92" s="43">
        <f t="shared" si="34"/>
        <v>14700000</v>
      </c>
      <c r="AI92" s="59">
        <f t="shared" si="35"/>
        <v>3.8674033149171269E-2</v>
      </c>
      <c r="AJ92" s="59">
        <f t="shared" si="29"/>
        <v>4.5567096464613271E-3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24.95" customHeight="1" outlineLevel="1">
      <c r="A93" s="26">
        <v>13</v>
      </c>
      <c r="B93" s="26"/>
      <c r="C93" s="32" t="s">
        <v>1162</v>
      </c>
      <c r="D93" s="73">
        <v>45912</v>
      </c>
      <c r="E93" s="32" t="s">
        <v>344</v>
      </c>
      <c r="F93" s="27" t="s">
        <v>1304</v>
      </c>
      <c r="G93" s="33" t="s">
        <v>1305</v>
      </c>
      <c r="H93" s="28"/>
      <c r="I93" s="28"/>
      <c r="J93" s="114"/>
      <c r="K93" s="51">
        <v>14700000</v>
      </c>
      <c r="L93" s="27"/>
      <c r="M93" s="48"/>
      <c r="N93" s="48"/>
      <c r="O93" s="48"/>
      <c r="P93" s="27"/>
      <c r="Q93" s="27"/>
      <c r="R93" s="48"/>
      <c r="S93" s="48"/>
      <c r="T93" s="48"/>
      <c r="U93" s="43">
        <f t="shared" si="30"/>
        <v>0</v>
      </c>
      <c r="V93" s="48"/>
      <c r="W93" s="48"/>
      <c r="X93" s="48"/>
      <c r="Y93" s="43">
        <f t="shared" si="31"/>
        <v>0</v>
      </c>
      <c r="Z93" s="48"/>
      <c r="AA93" s="48"/>
      <c r="AB93" s="48"/>
      <c r="AC93" s="43">
        <f t="shared" si="32"/>
        <v>0</v>
      </c>
      <c r="AD93" s="48"/>
      <c r="AE93" s="51"/>
      <c r="AF93" s="51">
        <v>14700000</v>
      </c>
      <c r="AG93" s="43">
        <f t="shared" si="33"/>
        <v>14700000</v>
      </c>
      <c r="AH93" s="43">
        <f t="shared" si="34"/>
        <v>14700000</v>
      </c>
      <c r="AI93" s="59">
        <f t="shared" si="35"/>
        <v>3.8674033149171269E-2</v>
      </c>
      <c r="AJ93" s="59">
        <f t="shared" si="29"/>
        <v>4.5567096464613271E-3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24.95" customHeight="1" outlineLevel="1">
      <c r="A94" s="26">
        <v>14</v>
      </c>
      <c r="B94" s="26"/>
      <c r="C94" s="32" t="s">
        <v>1137</v>
      </c>
      <c r="D94" s="73">
        <v>45912</v>
      </c>
      <c r="E94" s="32" t="s">
        <v>360</v>
      </c>
      <c r="F94" s="27" t="s">
        <v>1304</v>
      </c>
      <c r="G94" s="33" t="s">
        <v>1305</v>
      </c>
      <c r="H94" s="28"/>
      <c r="I94" s="28"/>
      <c r="J94" s="114"/>
      <c r="K94" s="51">
        <v>14700000</v>
      </c>
      <c r="L94" s="27"/>
      <c r="M94" s="48"/>
      <c r="N94" s="48"/>
      <c r="O94" s="48"/>
      <c r="P94" s="27"/>
      <c r="Q94" s="27"/>
      <c r="R94" s="48"/>
      <c r="S94" s="48"/>
      <c r="T94" s="48"/>
      <c r="U94" s="43">
        <f t="shared" si="30"/>
        <v>0</v>
      </c>
      <c r="V94" s="48"/>
      <c r="W94" s="48"/>
      <c r="X94" s="48"/>
      <c r="Y94" s="43">
        <f t="shared" si="31"/>
        <v>0</v>
      </c>
      <c r="Z94" s="48"/>
      <c r="AA94" s="48"/>
      <c r="AB94" s="48"/>
      <c r="AC94" s="43">
        <f t="shared" si="32"/>
        <v>0</v>
      </c>
      <c r="AD94" s="48"/>
      <c r="AE94" s="51">
        <v>14700000</v>
      </c>
      <c r="AF94" s="48"/>
      <c r="AG94" s="43">
        <f t="shared" si="33"/>
        <v>14700000</v>
      </c>
      <c r="AH94" s="43">
        <f t="shared" si="34"/>
        <v>14700000</v>
      </c>
      <c r="AI94" s="59">
        <f t="shared" si="35"/>
        <v>3.8674033149171269E-2</v>
      </c>
      <c r="AJ94" s="59">
        <f t="shared" si="29"/>
        <v>4.5567096464613271E-3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24.95" customHeight="1" outlineLevel="1">
      <c r="A95" s="26">
        <v>15</v>
      </c>
      <c r="B95" s="26"/>
      <c r="C95" s="32" t="s">
        <v>1140</v>
      </c>
      <c r="D95" s="73">
        <v>45912</v>
      </c>
      <c r="E95" s="32" t="s">
        <v>340</v>
      </c>
      <c r="F95" s="27" t="s">
        <v>1304</v>
      </c>
      <c r="G95" s="33" t="s">
        <v>1305</v>
      </c>
      <c r="H95" s="28"/>
      <c r="I95" s="28"/>
      <c r="J95" s="114"/>
      <c r="K95" s="51">
        <v>14700000</v>
      </c>
      <c r="L95" s="27"/>
      <c r="M95" s="48"/>
      <c r="N95" s="48"/>
      <c r="O95" s="48"/>
      <c r="P95" s="27"/>
      <c r="Q95" s="27"/>
      <c r="R95" s="48"/>
      <c r="S95" s="48"/>
      <c r="T95" s="48"/>
      <c r="U95" s="43">
        <f t="shared" si="30"/>
        <v>0</v>
      </c>
      <c r="V95" s="48"/>
      <c r="W95" s="48"/>
      <c r="X95" s="48"/>
      <c r="Y95" s="43">
        <f t="shared" si="31"/>
        <v>0</v>
      </c>
      <c r="Z95" s="48"/>
      <c r="AA95" s="48"/>
      <c r="AB95" s="48"/>
      <c r="AC95" s="43">
        <f t="shared" si="32"/>
        <v>0</v>
      </c>
      <c r="AD95" s="48"/>
      <c r="AE95" s="51">
        <v>14700000</v>
      </c>
      <c r="AF95" s="48"/>
      <c r="AG95" s="43">
        <f t="shared" si="33"/>
        <v>14700000</v>
      </c>
      <c r="AH95" s="43">
        <f t="shared" si="34"/>
        <v>14700000</v>
      </c>
      <c r="AI95" s="59">
        <f t="shared" si="35"/>
        <v>3.8674033149171269E-2</v>
      </c>
      <c r="AJ95" s="59">
        <f t="shared" si="29"/>
        <v>4.5567096464613271E-3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24.95" customHeight="1" outlineLevel="1">
      <c r="A96" s="26">
        <v>16</v>
      </c>
      <c r="B96" s="26"/>
      <c r="C96" s="32" t="s">
        <v>947</v>
      </c>
      <c r="D96" s="73">
        <v>45922</v>
      </c>
      <c r="E96" s="32" t="s">
        <v>320</v>
      </c>
      <c r="F96" s="27" t="s">
        <v>1304</v>
      </c>
      <c r="G96" s="33" t="s">
        <v>1305</v>
      </c>
      <c r="H96" s="28"/>
      <c r="I96" s="28"/>
      <c r="J96" s="114"/>
      <c r="K96" s="51">
        <v>14700000</v>
      </c>
      <c r="L96" s="27"/>
      <c r="M96" s="48"/>
      <c r="N96" s="48"/>
      <c r="O96" s="48"/>
      <c r="P96" s="27"/>
      <c r="Q96" s="27"/>
      <c r="R96" s="48"/>
      <c r="S96" s="48"/>
      <c r="T96" s="48"/>
      <c r="U96" s="43">
        <f t="shared" si="30"/>
        <v>0</v>
      </c>
      <c r="V96" s="48"/>
      <c r="W96" s="48"/>
      <c r="X96" s="48"/>
      <c r="Y96" s="43">
        <f t="shared" si="31"/>
        <v>0</v>
      </c>
      <c r="Z96" s="48"/>
      <c r="AA96" s="48"/>
      <c r="AB96" s="48"/>
      <c r="AC96" s="43">
        <f t="shared" si="32"/>
        <v>0</v>
      </c>
      <c r="AD96" s="48"/>
      <c r="AE96" s="51">
        <v>14700000</v>
      </c>
      <c r="AF96" s="48"/>
      <c r="AG96" s="43">
        <f t="shared" si="33"/>
        <v>14700000</v>
      </c>
      <c r="AH96" s="43">
        <f t="shared" si="34"/>
        <v>14700000</v>
      </c>
      <c r="AI96" s="59">
        <f t="shared" si="35"/>
        <v>3.8674033149171269E-2</v>
      </c>
      <c r="AJ96" s="59">
        <f t="shared" si="29"/>
        <v>4.5567096464613271E-3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24.95" customHeight="1" outlineLevel="1">
      <c r="A97" s="26">
        <v>17</v>
      </c>
      <c r="B97" s="26"/>
      <c r="C97" s="32" t="s">
        <v>958</v>
      </c>
      <c r="D97" s="73">
        <v>45915</v>
      </c>
      <c r="E97" s="32" t="s">
        <v>314</v>
      </c>
      <c r="F97" s="27" t="s">
        <v>1304</v>
      </c>
      <c r="G97" s="33" t="s">
        <v>1305</v>
      </c>
      <c r="H97" s="28"/>
      <c r="I97" s="28"/>
      <c r="J97" s="114"/>
      <c r="K97" s="51">
        <v>14700000</v>
      </c>
      <c r="L97" s="27"/>
      <c r="M97" s="48"/>
      <c r="N97" s="48"/>
      <c r="O97" s="48"/>
      <c r="P97" s="27"/>
      <c r="Q97" s="27"/>
      <c r="R97" s="48"/>
      <c r="S97" s="48"/>
      <c r="T97" s="48"/>
      <c r="U97" s="43">
        <f t="shared" si="30"/>
        <v>0</v>
      </c>
      <c r="V97" s="48"/>
      <c r="W97" s="48"/>
      <c r="X97" s="48"/>
      <c r="Y97" s="43">
        <f t="shared" si="31"/>
        <v>0</v>
      </c>
      <c r="Z97" s="48"/>
      <c r="AA97" s="48"/>
      <c r="AB97" s="48"/>
      <c r="AC97" s="43">
        <f t="shared" si="32"/>
        <v>0</v>
      </c>
      <c r="AD97" s="48"/>
      <c r="AE97" s="51"/>
      <c r="AF97" s="51">
        <v>14700000</v>
      </c>
      <c r="AG97" s="43">
        <f t="shared" si="33"/>
        <v>14700000</v>
      </c>
      <c r="AH97" s="43">
        <f t="shared" si="34"/>
        <v>14700000</v>
      </c>
      <c r="AI97" s="59">
        <f t="shared" si="35"/>
        <v>3.8674033149171269E-2</v>
      </c>
      <c r="AJ97" s="59">
        <f t="shared" si="29"/>
        <v>4.5567096464613271E-3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24.95" customHeight="1" outlineLevel="1">
      <c r="A98" s="26">
        <v>18</v>
      </c>
      <c r="B98" s="26"/>
      <c r="C98" s="32" t="s">
        <v>1354</v>
      </c>
      <c r="D98" s="73">
        <v>45912</v>
      </c>
      <c r="E98" s="32" t="s">
        <v>356</v>
      </c>
      <c r="F98" s="27" t="s">
        <v>1304</v>
      </c>
      <c r="G98" s="33" t="s">
        <v>1305</v>
      </c>
      <c r="H98" s="28"/>
      <c r="I98" s="28"/>
      <c r="J98" s="114"/>
      <c r="K98" s="51">
        <v>14700000</v>
      </c>
      <c r="L98" s="27"/>
      <c r="M98" s="48"/>
      <c r="N98" s="48"/>
      <c r="O98" s="48"/>
      <c r="P98" s="27"/>
      <c r="Q98" s="27"/>
      <c r="R98" s="48"/>
      <c r="S98" s="48"/>
      <c r="T98" s="48"/>
      <c r="U98" s="43">
        <f t="shared" si="30"/>
        <v>0</v>
      </c>
      <c r="V98" s="48"/>
      <c r="W98" s="48"/>
      <c r="X98" s="48"/>
      <c r="Y98" s="43">
        <f t="shared" si="31"/>
        <v>0</v>
      </c>
      <c r="Z98" s="48"/>
      <c r="AA98" s="48"/>
      <c r="AB98" s="48"/>
      <c r="AC98" s="43">
        <f t="shared" si="32"/>
        <v>0</v>
      </c>
      <c r="AD98" s="48"/>
      <c r="AE98" s="51">
        <v>14700000</v>
      </c>
      <c r="AF98" s="48"/>
      <c r="AG98" s="43">
        <f t="shared" si="33"/>
        <v>14700000</v>
      </c>
      <c r="AH98" s="43">
        <f t="shared" si="34"/>
        <v>14700000</v>
      </c>
      <c r="AI98" s="59">
        <f t="shared" si="35"/>
        <v>3.8674033149171269E-2</v>
      </c>
      <c r="AJ98" s="59">
        <f t="shared" si="29"/>
        <v>4.5567096464613271E-3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24.95" customHeight="1" outlineLevel="1">
      <c r="A99" s="26">
        <v>19</v>
      </c>
      <c r="B99" s="26"/>
      <c r="C99" s="32" t="s">
        <v>1164</v>
      </c>
      <c r="D99" s="73">
        <v>45912</v>
      </c>
      <c r="E99" s="32" t="s">
        <v>338</v>
      </c>
      <c r="F99" s="27" t="s">
        <v>1304</v>
      </c>
      <c r="G99" s="33" t="s">
        <v>1305</v>
      </c>
      <c r="H99" s="28"/>
      <c r="I99" s="28"/>
      <c r="J99" s="114"/>
      <c r="K99" s="51">
        <v>14700000</v>
      </c>
      <c r="L99" s="27"/>
      <c r="M99" s="48"/>
      <c r="N99" s="48"/>
      <c r="O99" s="48"/>
      <c r="P99" s="27"/>
      <c r="Q99" s="27"/>
      <c r="R99" s="48"/>
      <c r="S99" s="48"/>
      <c r="T99" s="48"/>
      <c r="U99" s="43">
        <f t="shared" si="30"/>
        <v>0</v>
      </c>
      <c r="V99" s="48"/>
      <c r="W99" s="48"/>
      <c r="X99" s="48"/>
      <c r="Y99" s="43">
        <f t="shared" si="31"/>
        <v>0</v>
      </c>
      <c r="Z99" s="48"/>
      <c r="AA99" s="48"/>
      <c r="AB99" s="48"/>
      <c r="AC99" s="43">
        <f t="shared" si="32"/>
        <v>0</v>
      </c>
      <c r="AD99" s="48"/>
      <c r="AE99" s="51">
        <v>14700000</v>
      </c>
      <c r="AF99" s="48"/>
      <c r="AG99" s="43">
        <f t="shared" si="33"/>
        <v>14700000</v>
      </c>
      <c r="AH99" s="43">
        <f t="shared" si="34"/>
        <v>14700000</v>
      </c>
      <c r="AI99" s="59">
        <f t="shared" si="35"/>
        <v>3.8674033149171269E-2</v>
      </c>
      <c r="AJ99" s="59">
        <f t="shared" si="29"/>
        <v>4.5567096464613271E-3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24.95" customHeight="1" outlineLevel="1">
      <c r="A100" s="26">
        <v>20</v>
      </c>
      <c r="B100" s="26"/>
      <c r="C100" s="32" t="s">
        <v>953</v>
      </c>
      <c r="D100" s="73">
        <v>45915</v>
      </c>
      <c r="E100" s="32" t="s">
        <v>354</v>
      </c>
      <c r="F100" s="27" t="s">
        <v>1304</v>
      </c>
      <c r="G100" s="33" t="s">
        <v>1305</v>
      </c>
      <c r="H100" s="28"/>
      <c r="I100" s="28"/>
      <c r="J100" s="114"/>
      <c r="K100" s="51">
        <v>10500000</v>
      </c>
      <c r="L100" s="27"/>
      <c r="M100" s="48"/>
      <c r="N100" s="48"/>
      <c r="O100" s="48"/>
      <c r="P100" s="27"/>
      <c r="Q100" s="27"/>
      <c r="R100" s="48"/>
      <c r="S100" s="48"/>
      <c r="T100" s="48"/>
      <c r="U100" s="43">
        <f t="shared" si="30"/>
        <v>0</v>
      </c>
      <c r="V100" s="48"/>
      <c r="W100" s="48"/>
      <c r="X100" s="48"/>
      <c r="Y100" s="43">
        <f t="shared" si="31"/>
        <v>0</v>
      </c>
      <c r="Z100" s="48"/>
      <c r="AA100" s="48"/>
      <c r="AB100" s="48"/>
      <c r="AC100" s="43">
        <f t="shared" si="32"/>
        <v>0</v>
      </c>
      <c r="AD100" s="48"/>
      <c r="AE100" s="51">
        <v>10500000</v>
      </c>
      <c r="AF100" s="48"/>
      <c r="AG100" s="43">
        <f t="shared" si="33"/>
        <v>10500000</v>
      </c>
      <c r="AH100" s="43">
        <f t="shared" si="34"/>
        <v>10500000</v>
      </c>
      <c r="AI100" s="59">
        <f t="shared" si="35"/>
        <v>2.7624309392265192E-2</v>
      </c>
      <c r="AJ100" s="59">
        <f t="shared" si="29"/>
        <v>3.254792604615234E-3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24.95" customHeight="1" outlineLevel="1">
      <c r="A101" s="26">
        <v>21</v>
      </c>
      <c r="B101" s="26"/>
      <c r="C101" s="32" t="s">
        <v>1355</v>
      </c>
      <c r="D101" s="73">
        <v>45912</v>
      </c>
      <c r="E101" s="32" t="s">
        <v>336</v>
      </c>
      <c r="F101" s="27" t="s">
        <v>1304</v>
      </c>
      <c r="G101" s="33" t="s">
        <v>1305</v>
      </c>
      <c r="H101" s="28"/>
      <c r="I101" s="28"/>
      <c r="J101" s="114"/>
      <c r="K101" s="51">
        <v>10500000</v>
      </c>
      <c r="L101" s="27"/>
      <c r="M101" s="48"/>
      <c r="N101" s="48"/>
      <c r="O101" s="48"/>
      <c r="P101" s="27"/>
      <c r="Q101" s="27"/>
      <c r="R101" s="48"/>
      <c r="S101" s="48"/>
      <c r="T101" s="48"/>
      <c r="U101" s="43">
        <f t="shared" si="30"/>
        <v>0</v>
      </c>
      <c r="V101" s="48"/>
      <c r="W101" s="48"/>
      <c r="X101" s="48"/>
      <c r="Y101" s="43">
        <f t="shared" si="31"/>
        <v>0</v>
      </c>
      <c r="Z101" s="48"/>
      <c r="AA101" s="48"/>
      <c r="AB101" s="48"/>
      <c r="AC101" s="43">
        <f t="shared" si="32"/>
        <v>0</v>
      </c>
      <c r="AD101" s="48"/>
      <c r="AE101" s="51">
        <v>10500000</v>
      </c>
      <c r="AF101" s="48"/>
      <c r="AG101" s="43">
        <f t="shared" si="33"/>
        <v>10500000</v>
      </c>
      <c r="AH101" s="43">
        <f t="shared" si="34"/>
        <v>10500000</v>
      </c>
      <c r="AI101" s="59">
        <f t="shared" si="35"/>
        <v>2.7624309392265192E-2</v>
      </c>
      <c r="AJ101" s="59">
        <f t="shared" si="29"/>
        <v>3.254792604615234E-3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24.95" customHeight="1" outlineLevel="1">
      <c r="A102" s="26">
        <v>22</v>
      </c>
      <c r="B102" s="26"/>
      <c r="C102" s="32" t="s">
        <v>739</v>
      </c>
      <c r="D102" s="73">
        <v>45912</v>
      </c>
      <c r="E102" s="32" t="s">
        <v>334</v>
      </c>
      <c r="F102" s="27" t="s">
        <v>1304</v>
      </c>
      <c r="G102" s="33" t="s">
        <v>1305</v>
      </c>
      <c r="H102" s="28"/>
      <c r="I102" s="28"/>
      <c r="J102" s="114"/>
      <c r="K102" s="51">
        <v>10500000</v>
      </c>
      <c r="L102" s="27"/>
      <c r="M102" s="48"/>
      <c r="N102" s="48"/>
      <c r="O102" s="48"/>
      <c r="P102" s="27"/>
      <c r="Q102" s="27"/>
      <c r="R102" s="48"/>
      <c r="S102" s="48"/>
      <c r="T102" s="48"/>
      <c r="U102" s="43">
        <f t="shared" si="30"/>
        <v>0</v>
      </c>
      <c r="V102" s="48"/>
      <c r="W102" s="48"/>
      <c r="X102" s="48"/>
      <c r="Y102" s="43">
        <f t="shared" si="31"/>
        <v>0</v>
      </c>
      <c r="Z102" s="48"/>
      <c r="AA102" s="48"/>
      <c r="AB102" s="48"/>
      <c r="AC102" s="43">
        <f t="shared" si="32"/>
        <v>0</v>
      </c>
      <c r="AD102" s="48"/>
      <c r="AE102" s="51">
        <v>10500000</v>
      </c>
      <c r="AF102" s="48"/>
      <c r="AG102" s="43">
        <f t="shared" si="33"/>
        <v>10500000</v>
      </c>
      <c r="AH102" s="43">
        <f t="shared" si="34"/>
        <v>10500000</v>
      </c>
      <c r="AI102" s="59">
        <f t="shared" si="35"/>
        <v>2.7624309392265192E-2</v>
      </c>
      <c r="AJ102" s="59">
        <f t="shared" si="29"/>
        <v>3.254792604615234E-3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24.95" customHeight="1" outlineLevel="1">
      <c r="A103" s="26">
        <v>23</v>
      </c>
      <c r="B103" s="26"/>
      <c r="C103" s="32" t="s">
        <v>1356</v>
      </c>
      <c r="D103" s="73">
        <v>45912</v>
      </c>
      <c r="E103" s="32" t="s">
        <v>318</v>
      </c>
      <c r="F103" s="27" t="s">
        <v>1304</v>
      </c>
      <c r="G103" s="33" t="s">
        <v>1305</v>
      </c>
      <c r="H103" s="28"/>
      <c r="I103" s="28"/>
      <c r="J103" s="114"/>
      <c r="K103" s="51">
        <v>10500000</v>
      </c>
      <c r="L103" s="27"/>
      <c r="M103" s="48"/>
      <c r="N103" s="48"/>
      <c r="O103" s="48"/>
      <c r="P103" s="27"/>
      <c r="Q103" s="27"/>
      <c r="R103" s="48"/>
      <c r="S103" s="48"/>
      <c r="T103" s="48"/>
      <c r="U103" s="43">
        <f t="shared" si="30"/>
        <v>0</v>
      </c>
      <c r="V103" s="48"/>
      <c r="W103" s="48"/>
      <c r="X103" s="48"/>
      <c r="Y103" s="43">
        <f t="shared" si="31"/>
        <v>0</v>
      </c>
      <c r="Z103" s="48"/>
      <c r="AA103" s="48"/>
      <c r="AB103" s="48"/>
      <c r="AC103" s="43">
        <f t="shared" si="32"/>
        <v>0</v>
      </c>
      <c r="AD103" s="48"/>
      <c r="AE103" s="51">
        <v>10500000</v>
      </c>
      <c r="AF103" s="48"/>
      <c r="AG103" s="43">
        <f t="shared" si="33"/>
        <v>10500000</v>
      </c>
      <c r="AH103" s="43">
        <f t="shared" si="34"/>
        <v>10500000</v>
      </c>
      <c r="AI103" s="59">
        <f t="shared" si="35"/>
        <v>2.7624309392265192E-2</v>
      </c>
      <c r="AJ103" s="59">
        <f t="shared" si="29"/>
        <v>3.254792604615234E-3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24.95" customHeight="1" outlineLevel="1">
      <c r="A104" s="26">
        <v>24</v>
      </c>
      <c r="B104" s="26"/>
      <c r="C104" s="32" t="s">
        <v>1131</v>
      </c>
      <c r="D104" s="73">
        <v>45912</v>
      </c>
      <c r="E104" s="32" t="s">
        <v>326</v>
      </c>
      <c r="F104" s="27" t="s">
        <v>1304</v>
      </c>
      <c r="G104" s="33" t="s">
        <v>1305</v>
      </c>
      <c r="H104" s="28"/>
      <c r="I104" s="28"/>
      <c r="J104" s="114"/>
      <c r="K104" s="51">
        <v>14700000</v>
      </c>
      <c r="L104" s="27"/>
      <c r="M104" s="48"/>
      <c r="N104" s="48"/>
      <c r="O104" s="48"/>
      <c r="P104" s="27"/>
      <c r="Q104" s="27"/>
      <c r="R104" s="48"/>
      <c r="S104" s="48"/>
      <c r="T104" s="48"/>
      <c r="U104" s="43">
        <f t="shared" si="30"/>
        <v>0</v>
      </c>
      <c r="V104" s="48"/>
      <c r="W104" s="48"/>
      <c r="X104" s="48"/>
      <c r="Y104" s="43">
        <f t="shared" si="31"/>
        <v>0</v>
      </c>
      <c r="Z104" s="48"/>
      <c r="AA104" s="48"/>
      <c r="AB104" s="48"/>
      <c r="AC104" s="43">
        <f t="shared" si="32"/>
        <v>0</v>
      </c>
      <c r="AD104" s="48"/>
      <c r="AE104" s="51">
        <v>14700000</v>
      </c>
      <c r="AF104" s="48"/>
      <c r="AG104" s="43">
        <f t="shared" si="33"/>
        <v>14700000</v>
      </c>
      <c r="AH104" s="43">
        <f t="shared" si="34"/>
        <v>14700000</v>
      </c>
      <c r="AI104" s="59">
        <f t="shared" si="35"/>
        <v>3.8674033149171269E-2</v>
      </c>
      <c r="AJ104" s="59">
        <f t="shared" si="29"/>
        <v>4.5567096464613271E-3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24.95" customHeight="1" outlineLevel="1">
      <c r="A105" s="26">
        <v>25</v>
      </c>
      <c r="B105" s="26"/>
      <c r="C105" s="32" t="s">
        <v>1141</v>
      </c>
      <c r="D105" s="73">
        <v>45912</v>
      </c>
      <c r="E105" s="32" t="s">
        <v>324</v>
      </c>
      <c r="F105" s="27" t="s">
        <v>1304</v>
      </c>
      <c r="G105" s="33" t="s">
        <v>1305</v>
      </c>
      <c r="H105" s="28"/>
      <c r="I105" s="28"/>
      <c r="J105" s="114"/>
      <c r="K105" s="51">
        <v>14700000</v>
      </c>
      <c r="L105" s="27"/>
      <c r="M105" s="48"/>
      <c r="N105" s="48"/>
      <c r="O105" s="48"/>
      <c r="P105" s="27"/>
      <c r="Q105" s="27"/>
      <c r="R105" s="48"/>
      <c r="S105" s="48"/>
      <c r="T105" s="48"/>
      <c r="U105" s="43">
        <f t="shared" si="30"/>
        <v>0</v>
      </c>
      <c r="V105" s="48"/>
      <c r="W105" s="48"/>
      <c r="X105" s="48"/>
      <c r="Y105" s="43">
        <f t="shared" si="31"/>
        <v>0</v>
      </c>
      <c r="Z105" s="48"/>
      <c r="AA105" s="48"/>
      <c r="AB105" s="48"/>
      <c r="AC105" s="43">
        <f t="shared" si="32"/>
        <v>0</v>
      </c>
      <c r="AD105" s="48"/>
      <c r="AE105" s="51">
        <v>14700000</v>
      </c>
      <c r="AF105" s="48"/>
      <c r="AG105" s="43">
        <f t="shared" si="33"/>
        <v>14700000</v>
      </c>
      <c r="AH105" s="43">
        <f t="shared" si="34"/>
        <v>14700000</v>
      </c>
      <c r="AI105" s="59">
        <f t="shared" si="35"/>
        <v>3.8674033149171269E-2</v>
      </c>
      <c r="AJ105" s="59">
        <f t="shared" si="29"/>
        <v>4.5567096464613271E-3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24.95" customHeight="1" outlineLevel="1">
      <c r="A106" s="26">
        <v>26</v>
      </c>
      <c r="B106" s="26"/>
      <c r="C106" s="32" t="s">
        <v>1357</v>
      </c>
      <c r="D106" s="73">
        <v>45912</v>
      </c>
      <c r="E106" s="32" t="s">
        <v>868</v>
      </c>
      <c r="F106" s="27" t="s">
        <v>1304</v>
      </c>
      <c r="G106" s="33" t="s">
        <v>1305</v>
      </c>
      <c r="H106" s="28"/>
      <c r="I106" s="28"/>
      <c r="J106" s="114"/>
      <c r="K106" s="51">
        <v>10500000</v>
      </c>
      <c r="L106" s="27"/>
      <c r="M106" s="48"/>
      <c r="N106" s="48"/>
      <c r="O106" s="48"/>
      <c r="P106" s="27"/>
      <c r="Q106" s="27"/>
      <c r="R106" s="48"/>
      <c r="S106" s="48"/>
      <c r="T106" s="48"/>
      <c r="U106" s="43">
        <f t="shared" si="30"/>
        <v>0</v>
      </c>
      <c r="V106" s="48"/>
      <c r="W106" s="48"/>
      <c r="X106" s="48"/>
      <c r="Y106" s="43">
        <f t="shared" si="31"/>
        <v>0</v>
      </c>
      <c r="Z106" s="48"/>
      <c r="AA106" s="48"/>
      <c r="AB106" s="48"/>
      <c r="AC106" s="43">
        <f t="shared" si="32"/>
        <v>0</v>
      </c>
      <c r="AD106" s="48"/>
      <c r="AE106" s="51">
        <v>10500000</v>
      </c>
      <c r="AF106" s="48"/>
      <c r="AG106" s="43">
        <f t="shared" si="33"/>
        <v>10500000</v>
      </c>
      <c r="AH106" s="43">
        <f t="shared" si="34"/>
        <v>10500000</v>
      </c>
      <c r="AI106" s="59">
        <f t="shared" si="35"/>
        <v>2.7624309392265192E-2</v>
      </c>
      <c r="AJ106" s="59">
        <f t="shared" si="29"/>
        <v>3.254792604615234E-3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24.95" customHeight="1" outlineLevel="1">
      <c r="A107" s="26">
        <v>27</v>
      </c>
      <c r="B107" s="26"/>
      <c r="C107" s="32" t="s">
        <v>1063</v>
      </c>
      <c r="D107" s="73">
        <v>45923</v>
      </c>
      <c r="E107" s="32" t="s">
        <v>322</v>
      </c>
      <c r="F107" s="27" t="s">
        <v>1304</v>
      </c>
      <c r="G107" s="33" t="s">
        <v>1305</v>
      </c>
      <c r="H107" s="28"/>
      <c r="I107" s="28"/>
      <c r="J107" s="114"/>
      <c r="K107" s="51">
        <v>14700000</v>
      </c>
      <c r="L107" s="27"/>
      <c r="M107" s="48"/>
      <c r="N107" s="48"/>
      <c r="O107" s="48"/>
      <c r="P107" s="27"/>
      <c r="Q107" s="27"/>
      <c r="R107" s="48"/>
      <c r="S107" s="48"/>
      <c r="T107" s="48"/>
      <c r="U107" s="43">
        <f t="shared" si="30"/>
        <v>0</v>
      </c>
      <c r="V107" s="48"/>
      <c r="W107" s="48"/>
      <c r="X107" s="48"/>
      <c r="Y107" s="43">
        <f t="shared" si="31"/>
        <v>0</v>
      </c>
      <c r="Z107" s="48"/>
      <c r="AA107" s="48"/>
      <c r="AB107" s="48"/>
      <c r="AC107" s="43">
        <f t="shared" si="32"/>
        <v>0</v>
      </c>
      <c r="AD107" s="48"/>
      <c r="AE107" s="51">
        <v>14700000</v>
      </c>
      <c r="AF107" s="48"/>
      <c r="AG107" s="43">
        <f t="shared" si="33"/>
        <v>14700000</v>
      </c>
      <c r="AH107" s="43">
        <f t="shared" si="34"/>
        <v>14700000</v>
      </c>
      <c r="AI107" s="59">
        <f t="shared" si="35"/>
        <v>3.8674033149171269E-2</v>
      </c>
      <c r="AJ107" s="59">
        <f t="shared" si="29"/>
        <v>4.5567096464613271E-3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24.95" customHeight="1" outlineLevel="1">
      <c r="A108" s="26">
        <v>28</v>
      </c>
      <c r="B108" s="26"/>
      <c r="C108" s="32" t="s">
        <v>1358</v>
      </c>
      <c r="D108" s="73">
        <v>45912</v>
      </c>
      <c r="E108" s="32" t="s">
        <v>865</v>
      </c>
      <c r="F108" s="27" t="s">
        <v>1304</v>
      </c>
      <c r="G108" s="33" t="s">
        <v>1305</v>
      </c>
      <c r="H108" s="28"/>
      <c r="I108" s="28"/>
      <c r="J108" s="114"/>
      <c r="K108" s="51">
        <v>14700000</v>
      </c>
      <c r="L108" s="27"/>
      <c r="M108" s="48"/>
      <c r="N108" s="48"/>
      <c r="O108" s="48"/>
      <c r="P108" s="27"/>
      <c r="Q108" s="27"/>
      <c r="R108" s="48"/>
      <c r="S108" s="48"/>
      <c r="T108" s="48"/>
      <c r="U108" s="43">
        <f t="shared" si="30"/>
        <v>0</v>
      </c>
      <c r="V108" s="48"/>
      <c r="W108" s="48"/>
      <c r="X108" s="48"/>
      <c r="Y108" s="43">
        <f t="shared" si="31"/>
        <v>0</v>
      </c>
      <c r="Z108" s="48"/>
      <c r="AA108" s="48"/>
      <c r="AB108" s="48"/>
      <c r="AC108" s="43">
        <f t="shared" si="32"/>
        <v>0</v>
      </c>
      <c r="AD108" s="48"/>
      <c r="AE108" s="51">
        <v>14700000</v>
      </c>
      <c r="AF108" s="48"/>
      <c r="AG108" s="43">
        <f t="shared" si="33"/>
        <v>14700000</v>
      </c>
      <c r="AH108" s="43">
        <f t="shared" si="34"/>
        <v>14700000</v>
      </c>
      <c r="AI108" s="59">
        <f t="shared" si="35"/>
        <v>3.8674033149171269E-2</v>
      </c>
      <c r="AJ108" s="59">
        <f t="shared" si="29"/>
        <v>4.5567096464613271E-3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24.95" customHeight="1" outlineLevel="1">
      <c r="A109" s="26">
        <v>29</v>
      </c>
      <c r="B109" s="26"/>
      <c r="C109" s="32" t="s">
        <v>1359</v>
      </c>
      <c r="D109" s="73">
        <v>45912</v>
      </c>
      <c r="E109" s="32" t="s">
        <v>332</v>
      </c>
      <c r="F109" s="27" t="s">
        <v>1304</v>
      </c>
      <c r="G109" s="33" t="s">
        <v>1305</v>
      </c>
      <c r="H109" s="28"/>
      <c r="I109" s="28"/>
      <c r="J109" s="114"/>
      <c r="K109" s="51">
        <v>10500000</v>
      </c>
      <c r="L109" s="27"/>
      <c r="M109" s="48"/>
      <c r="N109" s="48"/>
      <c r="O109" s="48"/>
      <c r="P109" s="27"/>
      <c r="Q109" s="27"/>
      <c r="R109" s="48"/>
      <c r="S109" s="48"/>
      <c r="T109" s="48"/>
      <c r="U109" s="43">
        <f t="shared" si="30"/>
        <v>0</v>
      </c>
      <c r="V109" s="48"/>
      <c r="W109" s="48"/>
      <c r="X109" s="48"/>
      <c r="Y109" s="43">
        <f t="shared" si="31"/>
        <v>0</v>
      </c>
      <c r="Z109" s="48"/>
      <c r="AA109" s="48"/>
      <c r="AB109" s="48"/>
      <c r="AC109" s="43">
        <f t="shared" si="32"/>
        <v>0</v>
      </c>
      <c r="AD109" s="48"/>
      <c r="AE109" s="51"/>
      <c r="AF109" s="51">
        <v>10500000</v>
      </c>
      <c r="AG109" s="43">
        <f t="shared" si="33"/>
        <v>10500000</v>
      </c>
      <c r="AH109" s="43">
        <f t="shared" si="34"/>
        <v>10500000</v>
      </c>
      <c r="AI109" s="59">
        <f t="shared" si="35"/>
        <v>2.7624309392265192E-2</v>
      </c>
      <c r="AJ109" s="59">
        <f t="shared" si="29"/>
        <v>3.254792604615234E-3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s="19" customFormat="1" ht="24.95" customHeight="1">
      <c r="A110" s="117" t="s">
        <v>60</v>
      </c>
      <c r="B110" s="117"/>
      <c r="C110" s="117"/>
      <c r="D110" s="117"/>
      <c r="E110" s="117"/>
      <c r="F110" s="117"/>
      <c r="G110" s="117"/>
      <c r="H110" s="117"/>
      <c r="I110" s="117"/>
      <c r="J110" s="49">
        <f>+J80</f>
        <v>380100000</v>
      </c>
      <c r="K110" s="49">
        <f>SUM(K81:K109)</f>
        <v>380100000</v>
      </c>
      <c r="L110" s="29"/>
      <c r="M110" s="49">
        <f>SUM(M81:M109)</f>
        <v>0</v>
      </c>
      <c r="N110" s="49">
        <f>SUM(N81:N109)</f>
        <v>0</v>
      </c>
      <c r="O110" s="49">
        <f>SUM(O81:O109)</f>
        <v>0</v>
      </c>
      <c r="P110" s="50"/>
      <c r="Q110" s="56"/>
      <c r="R110" s="49">
        <f t="shared" ref="R110:AH110" si="36">SUM(R81:R109)</f>
        <v>0</v>
      </c>
      <c r="S110" s="49">
        <f t="shared" si="36"/>
        <v>0</v>
      </c>
      <c r="T110" s="49">
        <f t="shared" si="36"/>
        <v>0</v>
      </c>
      <c r="U110" s="49">
        <f t="shared" si="36"/>
        <v>0</v>
      </c>
      <c r="V110" s="49">
        <f t="shared" si="36"/>
        <v>0</v>
      </c>
      <c r="W110" s="49">
        <f t="shared" si="36"/>
        <v>0</v>
      </c>
      <c r="X110" s="49">
        <f t="shared" si="36"/>
        <v>0</v>
      </c>
      <c r="Y110" s="49">
        <f t="shared" si="36"/>
        <v>0</v>
      </c>
      <c r="Z110" s="49">
        <f t="shared" si="36"/>
        <v>0</v>
      </c>
      <c r="AA110" s="49">
        <f t="shared" si="36"/>
        <v>0</v>
      </c>
      <c r="AB110" s="49">
        <f t="shared" si="36"/>
        <v>0</v>
      </c>
      <c r="AC110" s="49">
        <f t="shared" si="36"/>
        <v>0</v>
      </c>
      <c r="AD110" s="49">
        <f t="shared" si="36"/>
        <v>0</v>
      </c>
      <c r="AE110" s="49">
        <f t="shared" si="36"/>
        <v>319200000</v>
      </c>
      <c r="AF110" s="49">
        <f t="shared" si="36"/>
        <v>60900000</v>
      </c>
      <c r="AG110" s="49">
        <f t="shared" si="36"/>
        <v>380100000</v>
      </c>
      <c r="AH110" s="49">
        <f t="shared" si="36"/>
        <v>380100000</v>
      </c>
      <c r="AI110" s="61">
        <f>IF(ISERROR(AH110/J110),0,AH110/J110)</f>
        <v>1</v>
      </c>
      <c r="AJ110" s="61">
        <f>IF(ISERROR(AH110/$AH$238),0,AH110/$AH$238)</f>
        <v>0.11782349228707147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24.95" customHeight="1">
      <c r="A111" s="118" t="s">
        <v>61</v>
      </c>
      <c r="B111" s="118"/>
      <c r="C111" s="118"/>
      <c r="D111" s="118"/>
      <c r="E111" s="118"/>
      <c r="F111" s="23"/>
      <c r="G111" s="24"/>
      <c r="H111" s="39"/>
      <c r="I111" s="39"/>
      <c r="J111" s="113">
        <v>168000000</v>
      </c>
      <c r="K111" s="43"/>
      <c r="L111" s="44"/>
      <c r="M111" s="45"/>
      <c r="N111" s="45"/>
      <c r="O111" s="45"/>
      <c r="P111" s="24"/>
      <c r="Q111" s="55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57"/>
      <c r="AJ111" s="58"/>
    </row>
    <row r="112" spans="1:106" ht="24.95" customHeight="1" outlineLevel="1">
      <c r="A112" s="26">
        <v>1</v>
      </c>
      <c r="B112" s="26"/>
      <c r="C112" s="32" t="s">
        <v>1360</v>
      </c>
      <c r="D112" s="73">
        <v>46021</v>
      </c>
      <c r="E112" s="32" t="s">
        <v>373</v>
      </c>
      <c r="F112" s="27" t="s">
        <v>1304</v>
      </c>
      <c r="G112" s="33" t="s">
        <v>1305</v>
      </c>
      <c r="H112" s="28"/>
      <c r="I112" s="28"/>
      <c r="J112" s="114"/>
      <c r="K112" s="51">
        <v>10500000</v>
      </c>
      <c r="L112" s="27"/>
      <c r="M112" s="48"/>
      <c r="N112" s="48"/>
      <c r="O112" s="48"/>
      <c r="P112" s="27"/>
      <c r="Q112" s="27"/>
      <c r="R112" s="48"/>
      <c r="S112" s="48"/>
      <c r="T112" s="48"/>
      <c r="U112" s="43">
        <f>SUM(R112:T112)</f>
        <v>0</v>
      </c>
      <c r="V112" s="48"/>
      <c r="W112" s="48"/>
      <c r="X112" s="48"/>
      <c r="Y112" s="43">
        <f>SUM(V112:X112)</f>
        <v>0</v>
      </c>
      <c r="Z112" s="48"/>
      <c r="AA112" s="48"/>
      <c r="AB112" s="48"/>
      <c r="AC112" s="43">
        <f>SUM(Z112:AB112)</f>
        <v>0</v>
      </c>
      <c r="AD112" s="48"/>
      <c r="AE112" s="48"/>
      <c r="AF112" s="51">
        <v>10500000</v>
      </c>
      <c r="AG112" s="43">
        <f>SUM(AD112:AF112)</f>
        <v>10500000</v>
      </c>
      <c r="AH112" s="43">
        <f>SUM(U112,Y112,AC112,AG112)</f>
        <v>10500000</v>
      </c>
      <c r="AI112" s="59">
        <f>IF(ISERROR(AH112/$J$111),0,AH112/$J$111)</f>
        <v>6.25E-2</v>
      </c>
      <c r="AJ112" s="59">
        <f t="shared" ref="AJ112:AJ126" si="37">IF(ISERROR(AH112/$AH$238),"-",AH112/$AH$238)</f>
        <v>3.254792604615234E-3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24.95" customHeight="1" outlineLevel="1">
      <c r="A113" s="26">
        <v>2</v>
      </c>
      <c r="B113" s="26"/>
      <c r="C113" s="32" t="s">
        <v>1361</v>
      </c>
      <c r="D113" s="73">
        <v>46021</v>
      </c>
      <c r="E113" s="32" t="s">
        <v>1362</v>
      </c>
      <c r="F113" s="27" t="s">
        <v>1304</v>
      </c>
      <c r="G113" s="33" t="s">
        <v>1305</v>
      </c>
      <c r="H113" s="28"/>
      <c r="I113" s="28"/>
      <c r="J113" s="114"/>
      <c r="K113" s="51">
        <v>14700000</v>
      </c>
      <c r="L113" s="27"/>
      <c r="M113" s="48"/>
      <c r="N113" s="48"/>
      <c r="O113" s="48"/>
      <c r="P113" s="27"/>
      <c r="Q113" s="27"/>
      <c r="R113" s="48"/>
      <c r="S113" s="48"/>
      <c r="T113" s="48"/>
      <c r="U113" s="43">
        <f t="shared" ref="U113:U126" si="38">SUM(R113:T113)</f>
        <v>0</v>
      </c>
      <c r="V113" s="48"/>
      <c r="W113" s="48"/>
      <c r="X113" s="48"/>
      <c r="Y113" s="43">
        <f t="shared" ref="Y113:Y126" si="39">SUM(V113:X113)</f>
        <v>0</v>
      </c>
      <c r="Z113" s="48"/>
      <c r="AA113" s="48"/>
      <c r="AB113" s="48"/>
      <c r="AC113" s="43">
        <f t="shared" ref="AC113:AC126" si="40">SUM(Z113:AB113)</f>
        <v>0</v>
      </c>
      <c r="AD113" s="48"/>
      <c r="AE113" s="48"/>
      <c r="AF113" s="51">
        <v>14700000</v>
      </c>
      <c r="AG113" s="43">
        <f t="shared" ref="AG113:AG126" si="41">SUM(AD113:AF113)</f>
        <v>14700000</v>
      </c>
      <c r="AH113" s="43">
        <f t="shared" ref="AH113:AH126" si="42">SUM(U113,Y113,AC113,AG113)</f>
        <v>14700000</v>
      </c>
      <c r="AI113" s="59">
        <f t="shared" ref="AI113:AI126" si="43">IF(ISERROR(AH113/$J$111),0,AH113/$J$111)</f>
        <v>8.7499999999999994E-2</v>
      </c>
      <c r="AJ113" s="59">
        <f t="shared" si="37"/>
        <v>4.5567096464613271E-3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24.95" customHeight="1" outlineLevel="1">
      <c r="A114" s="26">
        <v>3</v>
      </c>
      <c r="B114" s="26"/>
      <c r="C114" s="32" t="s">
        <v>277</v>
      </c>
      <c r="D114" s="73">
        <v>46021</v>
      </c>
      <c r="E114" s="32" t="s">
        <v>926</v>
      </c>
      <c r="F114" s="27" t="s">
        <v>1304</v>
      </c>
      <c r="G114" s="33" t="s">
        <v>1305</v>
      </c>
      <c r="H114" s="28"/>
      <c r="I114" s="28"/>
      <c r="J114" s="114"/>
      <c r="K114" s="51">
        <v>10500000</v>
      </c>
      <c r="L114" s="27"/>
      <c r="M114" s="48"/>
      <c r="N114" s="48"/>
      <c r="O114" s="48"/>
      <c r="P114" s="27"/>
      <c r="Q114" s="27"/>
      <c r="R114" s="48"/>
      <c r="S114" s="48"/>
      <c r="T114" s="48"/>
      <c r="U114" s="43">
        <f t="shared" si="38"/>
        <v>0</v>
      </c>
      <c r="V114" s="48"/>
      <c r="W114" s="48"/>
      <c r="X114" s="48"/>
      <c r="Y114" s="43">
        <f t="shared" si="39"/>
        <v>0</v>
      </c>
      <c r="Z114" s="48"/>
      <c r="AA114" s="48"/>
      <c r="AB114" s="48"/>
      <c r="AC114" s="43">
        <f t="shared" si="40"/>
        <v>0</v>
      </c>
      <c r="AD114" s="48"/>
      <c r="AE114" s="48"/>
      <c r="AF114" s="51">
        <v>10500000</v>
      </c>
      <c r="AG114" s="43">
        <f t="shared" si="41"/>
        <v>10500000</v>
      </c>
      <c r="AH114" s="43">
        <f t="shared" si="42"/>
        <v>10500000</v>
      </c>
      <c r="AI114" s="59">
        <f t="shared" si="43"/>
        <v>6.25E-2</v>
      </c>
      <c r="AJ114" s="59">
        <f t="shared" si="37"/>
        <v>3.254792604615234E-3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24.95" customHeight="1" outlineLevel="1">
      <c r="A115" s="26">
        <v>4</v>
      </c>
      <c r="B115" s="26"/>
      <c r="C115" s="32" t="s">
        <v>1363</v>
      </c>
      <c r="D115" s="73">
        <v>45973</v>
      </c>
      <c r="E115" s="32" t="s">
        <v>387</v>
      </c>
      <c r="F115" s="27" t="s">
        <v>1304</v>
      </c>
      <c r="G115" s="33" t="s">
        <v>1305</v>
      </c>
      <c r="H115" s="28"/>
      <c r="I115" s="28"/>
      <c r="J115" s="114"/>
      <c r="K115" s="51">
        <v>12600000</v>
      </c>
      <c r="L115" s="27"/>
      <c r="M115" s="48"/>
      <c r="N115" s="48"/>
      <c r="O115" s="48"/>
      <c r="P115" s="27"/>
      <c r="Q115" s="27"/>
      <c r="R115" s="48"/>
      <c r="S115" s="48"/>
      <c r="T115" s="48"/>
      <c r="U115" s="43">
        <f t="shared" si="38"/>
        <v>0</v>
      </c>
      <c r="V115" s="48"/>
      <c r="W115" s="48"/>
      <c r="X115" s="48"/>
      <c r="Y115" s="43">
        <f t="shared" si="39"/>
        <v>0</v>
      </c>
      <c r="Z115" s="48"/>
      <c r="AA115" s="48"/>
      <c r="AB115" s="48"/>
      <c r="AC115" s="43">
        <f t="shared" si="40"/>
        <v>0</v>
      </c>
      <c r="AD115" s="48"/>
      <c r="AE115" s="48"/>
      <c r="AF115" s="51">
        <v>12600000</v>
      </c>
      <c r="AG115" s="43">
        <f t="shared" si="41"/>
        <v>12600000</v>
      </c>
      <c r="AH115" s="43">
        <f t="shared" si="42"/>
        <v>12600000</v>
      </c>
      <c r="AI115" s="59">
        <f t="shared" si="43"/>
        <v>7.4999999999999997E-2</v>
      </c>
      <c r="AJ115" s="59">
        <f t="shared" si="37"/>
        <v>3.9057511255382806E-3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ht="24.95" customHeight="1" outlineLevel="1">
      <c r="A116" s="26">
        <v>5</v>
      </c>
      <c r="B116" s="26"/>
      <c r="C116" s="32" t="s">
        <v>1364</v>
      </c>
      <c r="D116" s="73">
        <v>45973</v>
      </c>
      <c r="E116" s="32" t="s">
        <v>372</v>
      </c>
      <c r="F116" s="27" t="s">
        <v>1304</v>
      </c>
      <c r="G116" s="33" t="s">
        <v>1305</v>
      </c>
      <c r="H116" s="28"/>
      <c r="I116" s="28"/>
      <c r="J116" s="114"/>
      <c r="K116" s="51">
        <v>10500000</v>
      </c>
      <c r="L116" s="27"/>
      <c r="M116" s="48"/>
      <c r="N116" s="48"/>
      <c r="O116" s="48"/>
      <c r="P116" s="27"/>
      <c r="Q116" s="27"/>
      <c r="R116" s="48"/>
      <c r="S116" s="48"/>
      <c r="T116" s="48"/>
      <c r="U116" s="43">
        <f t="shared" si="38"/>
        <v>0</v>
      </c>
      <c r="V116" s="48"/>
      <c r="W116" s="48"/>
      <c r="X116" s="48"/>
      <c r="Y116" s="43">
        <f t="shared" si="39"/>
        <v>0</v>
      </c>
      <c r="Z116" s="48"/>
      <c r="AA116" s="48"/>
      <c r="AB116" s="48"/>
      <c r="AC116" s="43">
        <f t="shared" si="40"/>
        <v>0</v>
      </c>
      <c r="AD116" s="48"/>
      <c r="AE116" s="51">
        <v>10500000</v>
      </c>
      <c r="AF116" s="51"/>
      <c r="AG116" s="43">
        <f t="shared" si="41"/>
        <v>10500000</v>
      </c>
      <c r="AH116" s="43">
        <f t="shared" si="42"/>
        <v>10500000</v>
      </c>
      <c r="AI116" s="59">
        <f t="shared" si="43"/>
        <v>6.25E-2</v>
      </c>
      <c r="AJ116" s="59">
        <f t="shared" si="37"/>
        <v>3.254792604615234E-3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24.95" customHeight="1" outlineLevel="1">
      <c r="A117" s="26">
        <v>6</v>
      </c>
      <c r="B117" s="26"/>
      <c r="C117" s="32" t="s">
        <v>1365</v>
      </c>
      <c r="D117" s="73">
        <v>46021</v>
      </c>
      <c r="E117" s="32" t="s">
        <v>395</v>
      </c>
      <c r="F117" s="27" t="s">
        <v>1304</v>
      </c>
      <c r="G117" s="33" t="s">
        <v>1305</v>
      </c>
      <c r="H117" s="28"/>
      <c r="I117" s="28"/>
      <c r="J117" s="114"/>
      <c r="K117" s="51">
        <v>11550000</v>
      </c>
      <c r="L117" s="27"/>
      <c r="M117" s="48"/>
      <c r="N117" s="48"/>
      <c r="O117" s="48"/>
      <c r="P117" s="27"/>
      <c r="Q117" s="27"/>
      <c r="R117" s="48"/>
      <c r="S117" s="48"/>
      <c r="T117" s="48"/>
      <c r="U117" s="43">
        <f t="shared" si="38"/>
        <v>0</v>
      </c>
      <c r="V117" s="48"/>
      <c r="W117" s="48"/>
      <c r="X117" s="48"/>
      <c r="Y117" s="43">
        <f t="shared" si="39"/>
        <v>0</v>
      </c>
      <c r="Z117" s="48"/>
      <c r="AA117" s="48"/>
      <c r="AB117" s="48"/>
      <c r="AC117" s="43">
        <f t="shared" si="40"/>
        <v>0</v>
      </c>
      <c r="AD117" s="48"/>
      <c r="AE117" s="48"/>
      <c r="AF117" s="51">
        <v>11550000</v>
      </c>
      <c r="AG117" s="43">
        <f t="shared" si="41"/>
        <v>11550000</v>
      </c>
      <c r="AH117" s="43">
        <f t="shared" si="42"/>
        <v>11550000</v>
      </c>
      <c r="AI117" s="59">
        <f t="shared" si="43"/>
        <v>6.8750000000000006E-2</v>
      </c>
      <c r="AJ117" s="59">
        <f t="shared" si="37"/>
        <v>3.5802718650767575E-3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ht="24.95" customHeight="1" outlineLevel="1">
      <c r="A118" s="26">
        <v>7</v>
      </c>
      <c r="B118" s="26"/>
      <c r="C118" s="32" t="s">
        <v>1366</v>
      </c>
      <c r="D118" s="73">
        <v>45973</v>
      </c>
      <c r="E118" s="32" t="s">
        <v>385</v>
      </c>
      <c r="F118" s="27" t="s">
        <v>1304</v>
      </c>
      <c r="G118" s="33" t="s">
        <v>1305</v>
      </c>
      <c r="H118" s="28"/>
      <c r="I118" s="28"/>
      <c r="J118" s="114"/>
      <c r="K118" s="51">
        <v>11550000</v>
      </c>
      <c r="L118" s="27"/>
      <c r="M118" s="48"/>
      <c r="N118" s="48"/>
      <c r="O118" s="48"/>
      <c r="P118" s="27"/>
      <c r="Q118" s="27"/>
      <c r="R118" s="48"/>
      <c r="S118" s="48"/>
      <c r="T118" s="48"/>
      <c r="U118" s="43">
        <f t="shared" si="38"/>
        <v>0</v>
      </c>
      <c r="V118" s="48"/>
      <c r="W118" s="48"/>
      <c r="X118" s="48"/>
      <c r="Y118" s="43">
        <f t="shared" si="39"/>
        <v>0</v>
      </c>
      <c r="Z118" s="48"/>
      <c r="AA118" s="48"/>
      <c r="AB118" s="48"/>
      <c r="AC118" s="43">
        <f t="shared" si="40"/>
        <v>0</v>
      </c>
      <c r="AD118" s="48"/>
      <c r="AE118" s="48"/>
      <c r="AF118" s="51">
        <v>11550000</v>
      </c>
      <c r="AG118" s="43">
        <f t="shared" si="41"/>
        <v>11550000</v>
      </c>
      <c r="AH118" s="43">
        <f t="shared" si="42"/>
        <v>11550000</v>
      </c>
      <c r="AI118" s="59">
        <f t="shared" si="43"/>
        <v>6.8750000000000006E-2</v>
      </c>
      <c r="AJ118" s="59">
        <f t="shared" si="37"/>
        <v>3.5802718650767575E-3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24.95" customHeight="1" outlineLevel="1">
      <c r="A119" s="26">
        <v>8</v>
      </c>
      <c r="B119" s="26"/>
      <c r="C119" s="32" t="s">
        <v>1367</v>
      </c>
      <c r="D119" s="73">
        <v>45973</v>
      </c>
      <c r="E119" s="32" t="s">
        <v>390</v>
      </c>
      <c r="F119" s="27" t="s">
        <v>1304</v>
      </c>
      <c r="G119" s="33" t="s">
        <v>1305</v>
      </c>
      <c r="H119" s="28"/>
      <c r="I119" s="28"/>
      <c r="J119" s="114"/>
      <c r="K119" s="51">
        <v>10500000</v>
      </c>
      <c r="L119" s="27"/>
      <c r="M119" s="48"/>
      <c r="N119" s="48"/>
      <c r="O119" s="48"/>
      <c r="P119" s="27"/>
      <c r="Q119" s="27"/>
      <c r="R119" s="48"/>
      <c r="S119" s="48"/>
      <c r="T119" s="48"/>
      <c r="U119" s="43">
        <f t="shared" si="38"/>
        <v>0</v>
      </c>
      <c r="V119" s="48"/>
      <c r="W119" s="48"/>
      <c r="X119" s="48"/>
      <c r="Y119" s="43">
        <f t="shared" si="39"/>
        <v>0</v>
      </c>
      <c r="Z119" s="48"/>
      <c r="AA119" s="48"/>
      <c r="AB119" s="48"/>
      <c r="AC119" s="43">
        <f t="shared" si="40"/>
        <v>0</v>
      </c>
      <c r="AD119" s="48"/>
      <c r="AE119" s="51">
        <v>10500000</v>
      </c>
      <c r="AF119" s="51"/>
      <c r="AG119" s="43">
        <f t="shared" si="41"/>
        <v>10500000</v>
      </c>
      <c r="AH119" s="43">
        <f t="shared" si="42"/>
        <v>10500000</v>
      </c>
      <c r="AI119" s="59">
        <f t="shared" si="43"/>
        <v>6.25E-2</v>
      </c>
      <c r="AJ119" s="59">
        <f t="shared" si="37"/>
        <v>3.254792604615234E-3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24.95" customHeight="1" outlineLevel="1">
      <c r="A120" s="26">
        <v>9</v>
      </c>
      <c r="B120" s="26"/>
      <c r="C120" s="32" t="s">
        <v>1368</v>
      </c>
      <c r="D120" s="73">
        <v>45973</v>
      </c>
      <c r="E120" s="32" t="s">
        <v>1369</v>
      </c>
      <c r="F120" s="27" t="s">
        <v>1304</v>
      </c>
      <c r="G120" s="33" t="s">
        <v>1305</v>
      </c>
      <c r="H120" s="28"/>
      <c r="I120" s="28"/>
      <c r="J120" s="114"/>
      <c r="K120" s="51">
        <v>10500000</v>
      </c>
      <c r="L120" s="27"/>
      <c r="M120" s="48"/>
      <c r="N120" s="48"/>
      <c r="O120" s="48"/>
      <c r="P120" s="27"/>
      <c r="Q120" s="27"/>
      <c r="R120" s="48"/>
      <c r="S120" s="48"/>
      <c r="T120" s="48"/>
      <c r="U120" s="43">
        <f t="shared" si="38"/>
        <v>0</v>
      </c>
      <c r="V120" s="48"/>
      <c r="W120" s="48"/>
      <c r="X120" s="48"/>
      <c r="Y120" s="43">
        <f t="shared" si="39"/>
        <v>0</v>
      </c>
      <c r="Z120" s="48"/>
      <c r="AA120" s="48"/>
      <c r="AB120" s="48"/>
      <c r="AC120" s="43">
        <f t="shared" si="40"/>
        <v>0</v>
      </c>
      <c r="AD120" s="48"/>
      <c r="AE120" s="48"/>
      <c r="AF120" s="51">
        <v>10500000</v>
      </c>
      <c r="AG120" s="43">
        <f t="shared" si="41"/>
        <v>10500000</v>
      </c>
      <c r="AH120" s="43">
        <f t="shared" si="42"/>
        <v>10500000</v>
      </c>
      <c r="AI120" s="59">
        <f t="shared" si="43"/>
        <v>6.25E-2</v>
      </c>
      <c r="AJ120" s="59">
        <f t="shared" si="37"/>
        <v>3.254792604615234E-3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24.95" customHeight="1" outlineLevel="1">
      <c r="A121" s="26">
        <v>10</v>
      </c>
      <c r="B121" s="26"/>
      <c r="C121" s="32" t="s">
        <v>1370</v>
      </c>
      <c r="D121" s="73">
        <v>45973</v>
      </c>
      <c r="E121" s="32" t="s">
        <v>396</v>
      </c>
      <c r="F121" s="27" t="s">
        <v>1304</v>
      </c>
      <c r="G121" s="33" t="s">
        <v>1305</v>
      </c>
      <c r="H121" s="28"/>
      <c r="I121" s="28"/>
      <c r="J121" s="114"/>
      <c r="K121" s="51">
        <v>10500000</v>
      </c>
      <c r="L121" s="27"/>
      <c r="M121" s="48"/>
      <c r="N121" s="48"/>
      <c r="O121" s="48"/>
      <c r="P121" s="27"/>
      <c r="Q121" s="27"/>
      <c r="R121" s="48"/>
      <c r="S121" s="48"/>
      <c r="T121" s="48"/>
      <c r="U121" s="43">
        <f t="shared" si="38"/>
        <v>0</v>
      </c>
      <c r="V121" s="48"/>
      <c r="W121" s="48"/>
      <c r="X121" s="48"/>
      <c r="Y121" s="43">
        <f t="shared" si="39"/>
        <v>0</v>
      </c>
      <c r="Z121" s="48"/>
      <c r="AA121" s="48"/>
      <c r="AB121" s="48"/>
      <c r="AC121" s="43">
        <f t="shared" si="40"/>
        <v>0</v>
      </c>
      <c r="AD121" s="48"/>
      <c r="AE121" s="48"/>
      <c r="AF121" s="51">
        <v>10500000</v>
      </c>
      <c r="AG121" s="43">
        <f t="shared" si="41"/>
        <v>10500000</v>
      </c>
      <c r="AH121" s="43">
        <f t="shared" si="42"/>
        <v>10500000</v>
      </c>
      <c r="AI121" s="59">
        <f t="shared" si="43"/>
        <v>6.25E-2</v>
      </c>
      <c r="AJ121" s="59">
        <f t="shared" si="37"/>
        <v>3.254792604615234E-3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24.95" customHeight="1" outlineLevel="1">
      <c r="A122" s="26">
        <v>11</v>
      </c>
      <c r="B122" s="26"/>
      <c r="C122" s="32" t="s">
        <v>1371</v>
      </c>
      <c r="D122" s="73">
        <v>45973</v>
      </c>
      <c r="E122" s="32" t="s">
        <v>382</v>
      </c>
      <c r="F122" s="27" t="s">
        <v>1304</v>
      </c>
      <c r="G122" s="33" t="s">
        <v>1305</v>
      </c>
      <c r="H122" s="28"/>
      <c r="I122" s="28"/>
      <c r="J122" s="114"/>
      <c r="K122" s="51">
        <v>10500000</v>
      </c>
      <c r="L122" s="27"/>
      <c r="M122" s="48"/>
      <c r="N122" s="48"/>
      <c r="O122" s="48"/>
      <c r="P122" s="27"/>
      <c r="Q122" s="27"/>
      <c r="R122" s="48"/>
      <c r="S122" s="48"/>
      <c r="T122" s="48"/>
      <c r="U122" s="43">
        <f t="shared" si="38"/>
        <v>0</v>
      </c>
      <c r="V122" s="48"/>
      <c r="W122" s="48"/>
      <c r="X122" s="48"/>
      <c r="Y122" s="43">
        <f t="shared" si="39"/>
        <v>0</v>
      </c>
      <c r="Z122" s="48"/>
      <c r="AA122" s="48"/>
      <c r="AB122" s="48"/>
      <c r="AC122" s="43">
        <f t="shared" si="40"/>
        <v>0</v>
      </c>
      <c r="AD122" s="48"/>
      <c r="AE122" s="48"/>
      <c r="AF122" s="51">
        <v>10500000</v>
      </c>
      <c r="AG122" s="43">
        <f t="shared" si="41"/>
        <v>10500000</v>
      </c>
      <c r="AH122" s="43">
        <f t="shared" si="42"/>
        <v>10500000</v>
      </c>
      <c r="AI122" s="59">
        <f t="shared" si="43"/>
        <v>6.25E-2</v>
      </c>
      <c r="AJ122" s="59">
        <f t="shared" si="37"/>
        <v>3.254792604615234E-3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24.95" customHeight="1" outlineLevel="1">
      <c r="A123" s="26">
        <v>12</v>
      </c>
      <c r="B123" s="26"/>
      <c r="C123" s="32" t="s">
        <v>1372</v>
      </c>
      <c r="D123" s="73">
        <v>45973</v>
      </c>
      <c r="E123" s="32" t="s">
        <v>377</v>
      </c>
      <c r="F123" s="27" t="s">
        <v>1304</v>
      </c>
      <c r="G123" s="33" t="s">
        <v>1305</v>
      </c>
      <c r="H123" s="28"/>
      <c r="I123" s="28"/>
      <c r="J123" s="114"/>
      <c r="K123" s="51">
        <v>10500000</v>
      </c>
      <c r="L123" s="27"/>
      <c r="M123" s="48"/>
      <c r="N123" s="48"/>
      <c r="O123" s="48"/>
      <c r="P123" s="27"/>
      <c r="Q123" s="27"/>
      <c r="R123" s="48"/>
      <c r="S123" s="48"/>
      <c r="T123" s="48"/>
      <c r="U123" s="43">
        <f t="shared" si="38"/>
        <v>0</v>
      </c>
      <c r="V123" s="48"/>
      <c r="W123" s="48"/>
      <c r="X123" s="48"/>
      <c r="Y123" s="43">
        <f t="shared" si="39"/>
        <v>0</v>
      </c>
      <c r="Z123" s="48"/>
      <c r="AA123" s="48"/>
      <c r="AB123" s="48"/>
      <c r="AC123" s="43">
        <f t="shared" si="40"/>
        <v>0</v>
      </c>
      <c r="AD123" s="48"/>
      <c r="AE123" s="51">
        <v>10500000</v>
      </c>
      <c r="AF123" s="51"/>
      <c r="AG123" s="43">
        <f t="shared" si="41"/>
        <v>10500000</v>
      </c>
      <c r="AH123" s="43">
        <f t="shared" si="42"/>
        <v>10500000</v>
      </c>
      <c r="AI123" s="59">
        <f t="shared" si="43"/>
        <v>6.25E-2</v>
      </c>
      <c r="AJ123" s="59">
        <f t="shared" si="37"/>
        <v>3.254792604615234E-3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24.95" customHeight="1" outlineLevel="1">
      <c r="A124" s="26">
        <v>13</v>
      </c>
      <c r="B124" s="26"/>
      <c r="C124" s="32" t="s">
        <v>1373</v>
      </c>
      <c r="D124" s="73">
        <v>45973</v>
      </c>
      <c r="E124" s="32" t="s">
        <v>397</v>
      </c>
      <c r="F124" s="27" t="s">
        <v>1304</v>
      </c>
      <c r="G124" s="33" t="s">
        <v>1305</v>
      </c>
      <c r="H124" s="28"/>
      <c r="I124" s="28"/>
      <c r="J124" s="114"/>
      <c r="K124" s="51">
        <v>10500000</v>
      </c>
      <c r="L124" s="27"/>
      <c r="M124" s="48"/>
      <c r="N124" s="48"/>
      <c r="O124" s="48"/>
      <c r="P124" s="27"/>
      <c r="Q124" s="27"/>
      <c r="R124" s="48"/>
      <c r="S124" s="48"/>
      <c r="T124" s="48"/>
      <c r="U124" s="43">
        <f t="shared" si="38"/>
        <v>0</v>
      </c>
      <c r="V124" s="48"/>
      <c r="W124" s="48"/>
      <c r="X124" s="48"/>
      <c r="Y124" s="43">
        <f t="shared" si="39"/>
        <v>0</v>
      </c>
      <c r="Z124" s="48"/>
      <c r="AA124" s="48"/>
      <c r="AB124" s="48"/>
      <c r="AC124" s="43">
        <f t="shared" si="40"/>
        <v>0</v>
      </c>
      <c r="AD124" s="48"/>
      <c r="AE124" s="51">
        <v>10500000</v>
      </c>
      <c r="AF124" s="51"/>
      <c r="AG124" s="43">
        <f t="shared" si="41"/>
        <v>10500000</v>
      </c>
      <c r="AH124" s="43">
        <f t="shared" si="42"/>
        <v>10500000</v>
      </c>
      <c r="AI124" s="59">
        <f t="shared" si="43"/>
        <v>6.25E-2</v>
      </c>
      <c r="AJ124" s="59">
        <f t="shared" si="37"/>
        <v>3.254792604615234E-3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24.95" customHeight="1" outlineLevel="1">
      <c r="A125" s="26">
        <v>14</v>
      </c>
      <c r="B125" s="26"/>
      <c r="C125" s="32" t="s">
        <v>1374</v>
      </c>
      <c r="D125" s="73">
        <v>46021</v>
      </c>
      <c r="E125" s="32" t="s">
        <v>400</v>
      </c>
      <c r="F125" s="27" t="s">
        <v>1304</v>
      </c>
      <c r="G125" s="33" t="s">
        <v>1305</v>
      </c>
      <c r="H125" s="28"/>
      <c r="I125" s="28"/>
      <c r="J125" s="114"/>
      <c r="K125" s="51">
        <v>11550000</v>
      </c>
      <c r="L125" s="27"/>
      <c r="M125" s="48"/>
      <c r="N125" s="48"/>
      <c r="O125" s="48"/>
      <c r="P125" s="27"/>
      <c r="Q125" s="27"/>
      <c r="R125" s="48"/>
      <c r="S125" s="48"/>
      <c r="T125" s="48"/>
      <c r="U125" s="43">
        <f t="shared" si="38"/>
        <v>0</v>
      </c>
      <c r="V125" s="48"/>
      <c r="W125" s="48"/>
      <c r="X125" s="48"/>
      <c r="Y125" s="43">
        <f t="shared" si="39"/>
        <v>0</v>
      </c>
      <c r="Z125" s="48"/>
      <c r="AA125" s="48"/>
      <c r="AB125" s="48"/>
      <c r="AC125" s="43">
        <f t="shared" si="40"/>
        <v>0</v>
      </c>
      <c r="AD125" s="48"/>
      <c r="AE125" s="48"/>
      <c r="AF125" s="51">
        <v>11550000</v>
      </c>
      <c r="AG125" s="43">
        <f t="shared" si="41"/>
        <v>11550000</v>
      </c>
      <c r="AH125" s="43">
        <f t="shared" si="42"/>
        <v>11550000</v>
      </c>
      <c r="AI125" s="59">
        <f t="shared" si="43"/>
        <v>6.8750000000000006E-2</v>
      </c>
      <c r="AJ125" s="59">
        <f t="shared" si="37"/>
        <v>3.5802718650767575E-3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24.95" customHeight="1" outlineLevel="1">
      <c r="A126" s="26">
        <v>15</v>
      </c>
      <c r="B126" s="26"/>
      <c r="C126" s="32" t="s">
        <v>1375</v>
      </c>
      <c r="D126" s="73">
        <v>45973</v>
      </c>
      <c r="E126" s="32" t="s">
        <v>374</v>
      </c>
      <c r="F126" s="27" t="s">
        <v>1304</v>
      </c>
      <c r="G126" s="33" t="s">
        <v>1305</v>
      </c>
      <c r="H126" s="28"/>
      <c r="I126" s="28"/>
      <c r="J126" s="114"/>
      <c r="K126" s="51">
        <v>11550000</v>
      </c>
      <c r="L126" s="27"/>
      <c r="M126" s="48"/>
      <c r="N126" s="48"/>
      <c r="O126" s="48"/>
      <c r="P126" s="27"/>
      <c r="Q126" s="27"/>
      <c r="R126" s="48"/>
      <c r="S126" s="48"/>
      <c r="T126" s="48"/>
      <c r="U126" s="43">
        <f t="shared" si="38"/>
        <v>0</v>
      </c>
      <c r="V126" s="48"/>
      <c r="W126" s="48"/>
      <c r="X126" s="48"/>
      <c r="Y126" s="43">
        <f t="shared" si="39"/>
        <v>0</v>
      </c>
      <c r="Z126" s="48"/>
      <c r="AA126" s="48"/>
      <c r="AB126" s="48"/>
      <c r="AC126" s="43">
        <f t="shared" si="40"/>
        <v>0</v>
      </c>
      <c r="AD126" s="48"/>
      <c r="AE126" s="51">
        <v>11550000</v>
      </c>
      <c r="AF126" s="51"/>
      <c r="AG126" s="43">
        <f t="shared" si="41"/>
        <v>11550000</v>
      </c>
      <c r="AH126" s="43">
        <f t="shared" si="42"/>
        <v>11550000</v>
      </c>
      <c r="AI126" s="59">
        <f t="shared" si="43"/>
        <v>6.8750000000000006E-2</v>
      </c>
      <c r="AJ126" s="59">
        <f t="shared" si="37"/>
        <v>3.5802718650767575E-3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s="19" customFormat="1" ht="24.95" customHeight="1">
      <c r="A127" s="117" t="s">
        <v>62</v>
      </c>
      <c r="B127" s="117"/>
      <c r="C127" s="117"/>
      <c r="D127" s="117"/>
      <c r="E127" s="117"/>
      <c r="F127" s="117"/>
      <c r="G127" s="117"/>
      <c r="H127" s="117"/>
      <c r="I127" s="117"/>
      <c r="J127" s="49">
        <f>+J111</f>
        <v>168000000</v>
      </c>
      <c r="K127" s="49">
        <f>SUM(K112:K126)</f>
        <v>168000000</v>
      </c>
      <c r="L127" s="29"/>
      <c r="M127" s="49">
        <f>SUM(M112:M126)</f>
        <v>0</v>
      </c>
      <c r="N127" s="49">
        <f>SUM(N112:N126)</f>
        <v>0</v>
      </c>
      <c r="O127" s="49">
        <f>SUM(O112:O126)</f>
        <v>0</v>
      </c>
      <c r="P127" s="50"/>
      <c r="Q127" s="56"/>
      <c r="R127" s="49">
        <f t="shared" ref="R127:AH127" si="44">SUM(R112:R126)</f>
        <v>0</v>
      </c>
      <c r="S127" s="49">
        <f t="shared" si="44"/>
        <v>0</v>
      </c>
      <c r="T127" s="49">
        <f t="shared" si="44"/>
        <v>0</v>
      </c>
      <c r="U127" s="49">
        <f t="shared" si="44"/>
        <v>0</v>
      </c>
      <c r="V127" s="49">
        <f t="shared" si="44"/>
        <v>0</v>
      </c>
      <c r="W127" s="49">
        <f t="shared" si="44"/>
        <v>0</v>
      </c>
      <c r="X127" s="49">
        <f t="shared" si="44"/>
        <v>0</v>
      </c>
      <c r="Y127" s="49">
        <f t="shared" si="44"/>
        <v>0</v>
      </c>
      <c r="Z127" s="49">
        <f t="shared" si="44"/>
        <v>0</v>
      </c>
      <c r="AA127" s="49">
        <f t="shared" si="44"/>
        <v>0</v>
      </c>
      <c r="AB127" s="49">
        <f t="shared" si="44"/>
        <v>0</v>
      </c>
      <c r="AC127" s="49">
        <f t="shared" si="44"/>
        <v>0</v>
      </c>
      <c r="AD127" s="49">
        <f t="shared" si="44"/>
        <v>0</v>
      </c>
      <c r="AE127" s="49">
        <f t="shared" si="44"/>
        <v>53550000</v>
      </c>
      <c r="AF127" s="49">
        <f t="shared" si="44"/>
        <v>114450000</v>
      </c>
      <c r="AG127" s="49">
        <f t="shared" si="44"/>
        <v>168000000</v>
      </c>
      <c r="AH127" s="49">
        <f t="shared" si="44"/>
        <v>168000000</v>
      </c>
      <c r="AI127" s="61">
        <f>IF(ISERROR(AH127/J127),0,AH127/J127)</f>
        <v>1</v>
      </c>
      <c r="AJ127" s="61">
        <f>IF(ISERROR(AH127/$AH$238),0,AH127/$AH$238)</f>
        <v>5.2076681673843744E-2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ht="24.95" customHeight="1">
      <c r="A128" s="118" t="s">
        <v>63</v>
      </c>
      <c r="B128" s="118"/>
      <c r="C128" s="118"/>
      <c r="D128" s="118"/>
      <c r="E128" s="118"/>
      <c r="F128" s="23"/>
      <c r="G128" s="24"/>
      <c r="H128" s="25"/>
      <c r="I128" s="25"/>
      <c r="J128" s="113">
        <v>417800000</v>
      </c>
      <c r="K128" s="43"/>
      <c r="L128" s="44"/>
      <c r="M128" s="45"/>
      <c r="N128" s="45"/>
      <c r="O128" s="45"/>
      <c r="P128" s="24"/>
      <c r="Q128" s="55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57"/>
      <c r="AJ128" s="58"/>
    </row>
    <row r="129" spans="1:106" ht="24.95" customHeight="1" outlineLevel="1">
      <c r="A129" s="26">
        <v>1</v>
      </c>
      <c r="B129" s="26"/>
      <c r="C129" s="32" t="s">
        <v>1376</v>
      </c>
      <c r="D129" s="73">
        <v>45989</v>
      </c>
      <c r="E129" s="109" t="s">
        <v>409</v>
      </c>
      <c r="F129" s="27" t="s">
        <v>1377</v>
      </c>
      <c r="G129" s="33" t="s">
        <v>1305</v>
      </c>
      <c r="H129" s="40"/>
      <c r="I129" s="40"/>
      <c r="J129" s="114"/>
      <c r="K129" s="51">
        <v>10500000</v>
      </c>
      <c r="L129" s="41"/>
      <c r="M129" s="52"/>
      <c r="N129" s="53"/>
      <c r="O129" s="52"/>
      <c r="P129" s="33"/>
      <c r="Q129" s="33"/>
      <c r="R129" s="48"/>
      <c r="S129" s="48"/>
      <c r="T129" s="48"/>
      <c r="U129" s="43">
        <f>SUM(R129:T129)</f>
        <v>0</v>
      </c>
      <c r="V129" s="48"/>
      <c r="W129" s="48"/>
      <c r="X129" s="48"/>
      <c r="Y129" s="43">
        <f>SUM(V129:X129)</f>
        <v>0</v>
      </c>
      <c r="Z129" s="48"/>
      <c r="AA129" s="48"/>
      <c r="AB129" s="48"/>
      <c r="AC129" s="43">
        <f>SUM(Z129:AB129)</f>
        <v>0</v>
      </c>
      <c r="AD129" s="48"/>
      <c r="AE129" s="48"/>
      <c r="AF129" s="51">
        <v>10500000</v>
      </c>
      <c r="AG129" s="43">
        <f t="shared" ref="AG129:AG159" si="45">SUM(AD129:AF129)</f>
        <v>10500000</v>
      </c>
      <c r="AH129" s="43">
        <f t="shared" ref="AH129:AH159" si="46">SUM(U129,Y129,AC129,AG129)</f>
        <v>10500000</v>
      </c>
      <c r="AI129" s="59">
        <f t="shared" ref="AI129:AI159" si="47">IF(ISERROR(AH129/$J$128),0,AH129/$J$128)</f>
        <v>2.5131641933939686E-2</v>
      </c>
      <c r="AJ129" s="59">
        <f t="shared" ref="AJ129:AJ159" si="48">IF(ISERROR(AH129/$AH$238),"-",AH129/$AH$238)</f>
        <v>3.254792604615234E-3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24.95" customHeight="1" outlineLevel="1">
      <c r="A130" s="26">
        <v>2</v>
      </c>
      <c r="B130" s="26"/>
      <c r="C130" s="32" t="s">
        <v>1378</v>
      </c>
      <c r="D130" s="73">
        <v>45929</v>
      </c>
      <c r="E130" s="109" t="s">
        <v>405</v>
      </c>
      <c r="F130" s="27" t="s">
        <v>1377</v>
      </c>
      <c r="G130" s="33" t="s">
        <v>1305</v>
      </c>
      <c r="H130" s="40"/>
      <c r="I130" s="40"/>
      <c r="J130" s="114"/>
      <c r="K130" s="51">
        <v>14700000</v>
      </c>
      <c r="L130" s="41"/>
      <c r="M130" s="52"/>
      <c r="N130" s="53"/>
      <c r="O130" s="52"/>
      <c r="P130" s="33"/>
      <c r="Q130" s="33"/>
      <c r="R130" s="48"/>
      <c r="S130" s="48"/>
      <c r="T130" s="48"/>
      <c r="U130" s="43">
        <f>SUM(R130:T130)</f>
        <v>0</v>
      </c>
      <c r="V130" s="48"/>
      <c r="W130" s="48"/>
      <c r="X130" s="48"/>
      <c r="Y130" s="43">
        <f>SUM(V130:X130)</f>
        <v>0</v>
      </c>
      <c r="Z130" s="48"/>
      <c r="AA130" s="48"/>
      <c r="AB130" s="48"/>
      <c r="AC130" s="43">
        <f>SUM(Z130:AB130)</f>
        <v>0</v>
      </c>
      <c r="AD130" s="48"/>
      <c r="AE130" s="48"/>
      <c r="AF130" s="51">
        <v>14700000</v>
      </c>
      <c r="AG130" s="43">
        <f t="shared" si="45"/>
        <v>14700000</v>
      </c>
      <c r="AH130" s="43">
        <f t="shared" si="46"/>
        <v>14700000</v>
      </c>
      <c r="AI130" s="59">
        <f t="shared" si="47"/>
        <v>3.5184298707515556E-2</v>
      </c>
      <c r="AJ130" s="59">
        <f t="shared" si="48"/>
        <v>4.5567096464613271E-3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customFormat="1" ht="24.95" customHeight="1" outlineLevel="1">
      <c r="A131" s="26">
        <v>3</v>
      </c>
      <c r="B131" s="26"/>
      <c r="C131" s="32" t="s">
        <v>1379</v>
      </c>
      <c r="D131" s="73">
        <v>45930</v>
      </c>
      <c r="E131" s="109" t="s">
        <v>411</v>
      </c>
      <c r="F131" s="27" t="s">
        <v>1377</v>
      </c>
      <c r="G131" s="33" t="s">
        <v>1305</v>
      </c>
      <c r="H131" s="40"/>
      <c r="I131" s="40"/>
      <c r="J131" s="114"/>
      <c r="K131" s="51">
        <v>13650000</v>
      </c>
      <c r="L131" s="41"/>
      <c r="M131" s="52"/>
      <c r="N131" s="53"/>
      <c r="O131" s="52"/>
      <c r="P131" s="33"/>
      <c r="Q131" s="33"/>
      <c r="R131" s="48"/>
      <c r="S131" s="48"/>
      <c r="T131" s="48"/>
      <c r="U131" s="43">
        <f t="shared" ref="U131:U159" si="49">SUM(R131:T131)</f>
        <v>0</v>
      </c>
      <c r="V131" s="48"/>
      <c r="W131" s="48"/>
      <c r="X131" s="48"/>
      <c r="Y131" s="43">
        <f t="shared" ref="Y131:Y159" si="50">SUM(V131:X131)</f>
        <v>0</v>
      </c>
      <c r="Z131" s="48"/>
      <c r="AA131" s="48"/>
      <c r="AB131" s="48"/>
      <c r="AC131" s="43">
        <f t="shared" ref="AC131:AC159" si="51">SUM(Z131:AB131)</f>
        <v>0</v>
      </c>
      <c r="AD131" s="48"/>
      <c r="AE131" s="48"/>
      <c r="AF131" s="51">
        <v>13650000</v>
      </c>
      <c r="AG131" s="43">
        <f t="shared" si="45"/>
        <v>13650000</v>
      </c>
      <c r="AH131" s="43">
        <f t="shared" si="46"/>
        <v>13650000</v>
      </c>
      <c r="AI131" s="59">
        <f t="shared" si="47"/>
        <v>3.267113451412159E-2</v>
      </c>
      <c r="AJ131" s="59">
        <f t="shared" si="48"/>
        <v>4.2312303859998041E-3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customFormat="1" ht="24.95" customHeight="1" outlineLevel="1">
      <c r="A132" s="26">
        <v>4</v>
      </c>
      <c r="B132" s="26"/>
      <c r="C132" s="32" t="s">
        <v>1380</v>
      </c>
      <c r="D132" s="73">
        <v>45912</v>
      </c>
      <c r="E132" s="109" t="s">
        <v>452</v>
      </c>
      <c r="F132" s="27" t="s">
        <v>1377</v>
      </c>
      <c r="G132" s="33" t="s">
        <v>1305</v>
      </c>
      <c r="H132" s="40"/>
      <c r="I132" s="40"/>
      <c r="J132" s="114"/>
      <c r="K132" s="51">
        <v>12600000</v>
      </c>
      <c r="L132" s="41"/>
      <c r="M132" s="52"/>
      <c r="N132" s="53"/>
      <c r="O132" s="52"/>
      <c r="P132" s="33"/>
      <c r="Q132" s="33"/>
      <c r="R132" s="48"/>
      <c r="S132" s="48"/>
      <c r="T132" s="48"/>
      <c r="U132" s="43">
        <f t="shared" si="49"/>
        <v>0</v>
      </c>
      <c r="V132" s="48"/>
      <c r="W132" s="48"/>
      <c r="X132" s="48"/>
      <c r="Y132" s="43">
        <f t="shared" si="50"/>
        <v>0</v>
      </c>
      <c r="Z132" s="48"/>
      <c r="AA132" s="48"/>
      <c r="AB132" s="48"/>
      <c r="AC132" s="43">
        <f t="shared" si="51"/>
        <v>0</v>
      </c>
      <c r="AD132" s="48"/>
      <c r="AE132" s="48"/>
      <c r="AF132" s="51">
        <v>12600000</v>
      </c>
      <c r="AG132" s="43">
        <f t="shared" si="45"/>
        <v>12600000</v>
      </c>
      <c r="AH132" s="43">
        <f t="shared" si="46"/>
        <v>12600000</v>
      </c>
      <c r="AI132" s="59">
        <f t="shared" si="47"/>
        <v>3.0157970320727621E-2</v>
      </c>
      <c r="AJ132" s="59">
        <f t="shared" si="48"/>
        <v>3.9057511255382806E-3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customFormat="1" ht="24.95" customHeight="1" outlineLevel="1">
      <c r="A133" s="26">
        <v>5</v>
      </c>
      <c r="B133" s="26"/>
      <c r="C133" s="32" t="s">
        <v>1381</v>
      </c>
      <c r="D133" s="73">
        <v>45937</v>
      </c>
      <c r="E133" s="109" t="s">
        <v>436</v>
      </c>
      <c r="F133" s="27" t="s">
        <v>1377</v>
      </c>
      <c r="G133" s="33" t="s">
        <v>1305</v>
      </c>
      <c r="H133" s="40"/>
      <c r="I133" s="40"/>
      <c r="J133" s="114"/>
      <c r="K133" s="51">
        <v>12600000</v>
      </c>
      <c r="L133" s="41"/>
      <c r="M133" s="52"/>
      <c r="N133" s="53"/>
      <c r="O133" s="52"/>
      <c r="P133" s="33"/>
      <c r="Q133" s="33"/>
      <c r="R133" s="48"/>
      <c r="S133" s="48"/>
      <c r="T133" s="48"/>
      <c r="U133" s="43">
        <f t="shared" si="49"/>
        <v>0</v>
      </c>
      <c r="V133" s="48"/>
      <c r="W133" s="48"/>
      <c r="X133" s="48"/>
      <c r="Y133" s="43">
        <f t="shared" si="50"/>
        <v>0</v>
      </c>
      <c r="Z133" s="48"/>
      <c r="AA133" s="48"/>
      <c r="AB133" s="48"/>
      <c r="AC133" s="43">
        <f t="shared" si="51"/>
        <v>0</v>
      </c>
      <c r="AD133" s="48"/>
      <c r="AE133" s="48"/>
      <c r="AF133" s="51">
        <v>12600000</v>
      </c>
      <c r="AG133" s="43">
        <f t="shared" si="45"/>
        <v>12600000</v>
      </c>
      <c r="AH133" s="43">
        <f t="shared" si="46"/>
        <v>12600000</v>
      </c>
      <c r="AI133" s="59">
        <f t="shared" si="47"/>
        <v>3.0157970320727621E-2</v>
      </c>
      <c r="AJ133" s="59">
        <f t="shared" si="48"/>
        <v>3.9057511255382806E-3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customFormat="1" ht="24.95" customHeight="1" outlineLevel="1">
      <c r="A134" s="26">
        <v>6</v>
      </c>
      <c r="B134" s="26"/>
      <c r="C134" s="32" t="s">
        <v>1382</v>
      </c>
      <c r="D134" s="73">
        <v>45929</v>
      </c>
      <c r="E134" s="109" t="s">
        <v>434</v>
      </c>
      <c r="F134" s="27" t="s">
        <v>1377</v>
      </c>
      <c r="G134" s="33" t="s">
        <v>1305</v>
      </c>
      <c r="H134" s="40"/>
      <c r="I134" s="40"/>
      <c r="J134" s="114"/>
      <c r="K134" s="51">
        <v>12600000</v>
      </c>
      <c r="L134" s="41"/>
      <c r="M134" s="52"/>
      <c r="N134" s="53"/>
      <c r="O134" s="52"/>
      <c r="P134" s="33"/>
      <c r="Q134" s="33"/>
      <c r="R134" s="48"/>
      <c r="S134" s="48"/>
      <c r="T134" s="48"/>
      <c r="U134" s="43">
        <f t="shared" si="49"/>
        <v>0</v>
      </c>
      <c r="V134" s="48"/>
      <c r="W134" s="48"/>
      <c r="X134" s="48"/>
      <c r="Y134" s="43">
        <f t="shared" si="50"/>
        <v>0</v>
      </c>
      <c r="Z134" s="48"/>
      <c r="AA134" s="48"/>
      <c r="AB134" s="48"/>
      <c r="AC134" s="43">
        <f t="shared" si="51"/>
        <v>0</v>
      </c>
      <c r="AD134" s="48"/>
      <c r="AE134" s="48"/>
      <c r="AF134" s="51">
        <v>12600000</v>
      </c>
      <c r="AG134" s="43">
        <f t="shared" si="45"/>
        <v>12600000</v>
      </c>
      <c r="AH134" s="43">
        <f t="shared" si="46"/>
        <v>12600000</v>
      </c>
      <c r="AI134" s="59">
        <f t="shared" si="47"/>
        <v>3.0157970320727621E-2</v>
      </c>
      <c r="AJ134" s="59">
        <f t="shared" si="48"/>
        <v>3.9057511255382806E-3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customFormat="1" ht="24.95" customHeight="1" outlineLevel="1">
      <c r="A135" s="26">
        <v>7</v>
      </c>
      <c r="B135" s="26"/>
      <c r="C135" s="32" t="s">
        <v>969</v>
      </c>
      <c r="D135" s="73">
        <v>45912</v>
      </c>
      <c r="E135" s="109" t="s">
        <v>454</v>
      </c>
      <c r="F135" s="27" t="s">
        <v>1377</v>
      </c>
      <c r="G135" s="33" t="s">
        <v>1305</v>
      </c>
      <c r="H135" s="40"/>
      <c r="I135" s="40"/>
      <c r="J135" s="114"/>
      <c r="K135" s="51">
        <v>13650000</v>
      </c>
      <c r="L135" s="41"/>
      <c r="M135" s="52"/>
      <c r="N135" s="53"/>
      <c r="O135" s="52"/>
      <c r="P135" s="33"/>
      <c r="Q135" s="33"/>
      <c r="R135" s="48"/>
      <c r="S135" s="48"/>
      <c r="T135" s="48"/>
      <c r="U135" s="43">
        <f t="shared" si="49"/>
        <v>0</v>
      </c>
      <c r="V135" s="48"/>
      <c r="W135" s="48"/>
      <c r="X135" s="48"/>
      <c r="Y135" s="43">
        <f t="shared" si="50"/>
        <v>0</v>
      </c>
      <c r="Z135" s="48"/>
      <c r="AA135" s="48"/>
      <c r="AB135" s="48"/>
      <c r="AC135" s="43">
        <f t="shared" si="51"/>
        <v>0</v>
      </c>
      <c r="AD135" s="48"/>
      <c r="AE135" s="48"/>
      <c r="AF135" s="51">
        <v>13650000</v>
      </c>
      <c r="AG135" s="43">
        <f t="shared" si="45"/>
        <v>13650000</v>
      </c>
      <c r="AH135" s="43">
        <f t="shared" si="46"/>
        <v>13650000</v>
      </c>
      <c r="AI135" s="59">
        <f t="shared" si="47"/>
        <v>3.267113451412159E-2</v>
      </c>
      <c r="AJ135" s="59">
        <f t="shared" si="48"/>
        <v>4.2312303859998041E-3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customFormat="1" ht="24.95" customHeight="1" outlineLevel="1">
      <c r="A136" s="26">
        <v>8</v>
      </c>
      <c r="B136" s="26"/>
      <c r="C136" s="32" t="s">
        <v>1383</v>
      </c>
      <c r="D136" s="73">
        <v>45912</v>
      </c>
      <c r="E136" s="109" t="s">
        <v>416</v>
      </c>
      <c r="F136" s="27" t="s">
        <v>1377</v>
      </c>
      <c r="G136" s="33" t="s">
        <v>1305</v>
      </c>
      <c r="H136" s="40"/>
      <c r="I136" s="40"/>
      <c r="J136" s="114"/>
      <c r="K136" s="51">
        <v>14700000</v>
      </c>
      <c r="L136" s="41"/>
      <c r="M136" s="52"/>
      <c r="N136" s="53"/>
      <c r="O136" s="52"/>
      <c r="P136" s="33"/>
      <c r="Q136" s="33"/>
      <c r="R136" s="48"/>
      <c r="S136" s="48"/>
      <c r="T136" s="48"/>
      <c r="U136" s="43">
        <f t="shared" si="49"/>
        <v>0</v>
      </c>
      <c r="V136" s="48"/>
      <c r="W136" s="48"/>
      <c r="X136" s="48"/>
      <c r="Y136" s="43">
        <f t="shared" si="50"/>
        <v>0</v>
      </c>
      <c r="Z136" s="48"/>
      <c r="AA136" s="48"/>
      <c r="AB136" s="48"/>
      <c r="AC136" s="43">
        <f t="shared" si="51"/>
        <v>0</v>
      </c>
      <c r="AD136" s="48"/>
      <c r="AE136" s="48"/>
      <c r="AF136" s="51">
        <v>14700000</v>
      </c>
      <c r="AG136" s="43">
        <f t="shared" si="45"/>
        <v>14700000</v>
      </c>
      <c r="AH136" s="43">
        <f t="shared" si="46"/>
        <v>14700000</v>
      </c>
      <c r="AI136" s="59">
        <f t="shared" si="47"/>
        <v>3.5184298707515556E-2</v>
      </c>
      <c r="AJ136" s="59">
        <f t="shared" si="48"/>
        <v>4.5567096464613271E-3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customFormat="1" ht="24.95" customHeight="1" outlineLevel="1">
      <c r="A137" s="26">
        <v>9</v>
      </c>
      <c r="B137" s="26"/>
      <c r="C137" s="32" t="s">
        <v>1384</v>
      </c>
      <c r="D137" s="73">
        <v>45929</v>
      </c>
      <c r="E137" s="32" t="s">
        <v>426</v>
      </c>
      <c r="F137" s="27" t="s">
        <v>1377</v>
      </c>
      <c r="G137" s="33" t="s">
        <v>1305</v>
      </c>
      <c r="H137" s="40"/>
      <c r="I137" s="40"/>
      <c r="J137" s="114"/>
      <c r="K137" s="51">
        <v>11550000</v>
      </c>
      <c r="L137" s="41"/>
      <c r="M137" s="52"/>
      <c r="N137" s="53"/>
      <c r="O137" s="52"/>
      <c r="P137" s="33"/>
      <c r="Q137" s="33"/>
      <c r="R137" s="48"/>
      <c r="S137" s="48"/>
      <c r="T137" s="48"/>
      <c r="U137" s="43">
        <f t="shared" si="49"/>
        <v>0</v>
      </c>
      <c r="V137" s="48"/>
      <c r="W137" s="48"/>
      <c r="X137" s="48"/>
      <c r="Y137" s="43">
        <f t="shared" si="50"/>
        <v>0</v>
      </c>
      <c r="Z137" s="48"/>
      <c r="AA137" s="48"/>
      <c r="AB137" s="48"/>
      <c r="AC137" s="43">
        <f t="shared" si="51"/>
        <v>0</v>
      </c>
      <c r="AD137" s="48"/>
      <c r="AE137" s="48"/>
      <c r="AF137" s="51">
        <v>11550000</v>
      </c>
      <c r="AG137" s="43">
        <f t="shared" si="45"/>
        <v>11550000</v>
      </c>
      <c r="AH137" s="43">
        <f t="shared" si="46"/>
        <v>11550000</v>
      </c>
      <c r="AI137" s="59">
        <f t="shared" si="47"/>
        <v>2.7644806127333652E-2</v>
      </c>
      <c r="AJ137" s="59">
        <f t="shared" si="48"/>
        <v>3.5802718650767575E-3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customFormat="1" ht="24.95" customHeight="1" outlineLevel="1">
      <c r="A138" s="26">
        <v>10</v>
      </c>
      <c r="B138" s="26"/>
      <c r="C138" s="32" t="s">
        <v>1385</v>
      </c>
      <c r="D138" s="73">
        <v>45909</v>
      </c>
      <c r="E138" s="32" t="s">
        <v>432</v>
      </c>
      <c r="F138" s="27" t="s">
        <v>1377</v>
      </c>
      <c r="G138" s="33" t="s">
        <v>1305</v>
      </c>
      <c r="H138" s="40"/>
      <c r="I138" s="40"/>
      <c r="J138" s="114"/>
      <c r="K138" s="51">
        <v>13650000</v>
      </c>
      <c r="L138" s="41"/>
      <c r="M138" s="52"/>
      <c r="N138" s="53"/>
      <c r="O138" s="52"/>
      <c r="P138" s="33"/>
      <c r="Q138" s="33"/>
      <c r="R138" s="48"/>
      <c r="S138" s="48"/>
      <c r="T138" s="48"/>
      <c r="U138" s="43">
        <f t="shared" si="49"/>
        <v>0</v>
      </c>
      <c r="V138" s="48"/>
      <c r="W138" s="48"/>
      <c r="X138" s="48"/>
      <c r="Y138" s="43">
        <f t="shared" si="50"/>
        <v>0</v>
      </c>
      <c r="Z138" s="48"/>
      <c r="AA138" s="48"/>
      <c r="AB138" s="48"/>
      <c r="AC138" s="43">
        <f t="shared" si="51"/>
        <v>0</v>
      </c>
      <c r="AD138" s="48"/>
      <c r="AE138" s="48"/>
      <c r="AF138" s="51">
        <v>13650000</v>
      </c>
      <c r="AG138" s="43">
        <f t="shared" si="45"/>
        <v>13650000</v>
      </c>
      <c r="AH138" s="43">
        <f t="shared" si="46"/>
        <v>13650000</v>
      </c>
      <c r="AI138" s="59">
        <f t="shared" si="47"/>
        <v>3.267113451412159E-2</v>
      </c>
      <c r="AJ138" s="59">
        <f t="shared" si="48"/>
        <v>4.2312303859998041E-3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customFormat="1" ht="24.95" customHeight="1" outlineLevel="1">
      <c r="A139" s="26">
        <v>11</v>
      </c>
      <c r="B139" s="26"/>
      <c r="C139" s="32" t="s">
        <v>519</v>
      </c>
      <c r="D139" s="73">
        <v>45912</v>
      </c>
      <c r="E139" s="32" t="s">
        <v>422</v>
      </c>
      <c r="F139" s="27" t="s">
        <v>1377</v>
      </c>
      <c r="G139" s="33" t="s">
        <v>1305</v>
      </c>
      <c r="H139" s="40"/>
      <c r="I139" s="40"/>
      <c r="J139" s="114"/>
      <c r="K139" s="51">
        <v>12600000</v>
      </c>
      <c r="L139" s="41"/>
      <c r="M139" s="52"/>
      <c r="N139" s="53"/>
      <c r="O139" s="52"/>
      <c r="P139" s="33"/>
      <c r="Q139" s="33"/>
      <c r="R139" s="48"/>
      <c r="S139" s="48"/>
      <c r="T139" s="48"/>
      <c r="U139" s="43">
        <f t="shared" si="49"/>
        <v>0</v>
      </c>
      <c r="V139" s="48"/>
      <c r="W139" s="48"/>
      <c r="X139" s="48"/>
      <c r="Y139" s="43">
        <f t="shared" si="50"/>
        <v>0</v>
      </c>
      <c r="Z139" s="48"/>
      <c r="AA139" s="48"/>
      <c r="AB139" s="48"/>
      <c r="AC139" s="43">
        <f t="shared" si="51"/>
        <v>0</v>
      </c>
      <c r="AD139" s="48"/>
      <c r="AE139" s="51">
        <v>12600000</v>
      </c>
      <c r="AF139" s="48"/>
      <c r="AG139" s="43">
        <f t="shared" si="45"/>
        <v>12600000</v>
      </c>
      <c r="AH139" s="43">
        <f t="shared" si="46"/>
        <v>12600000</v>
      </c>
      <c r="AI139" s="59">
        <f t="shared" si="47"/>
        <v>3.0157970320727621E-2</v>
      </c>
      <c r="AJ139" s="59">
        <f t="shared" si="48"/>
        <v>3.9057511255382806E-3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customFormat="1" ht="24.95" customHeight="1" outlineLevel="1">
      <c r="A140" s="26">
        <v>12</v>
      </c>
      <c r="B140" s="26"/>
      <c r="C140" s="32" t="s">
        <v>1386</v>
      </c>
      <c r="D140" s="73">
        <v>45945</v>
      </c>
      <c r="E140" s="32" t="s">
        <v>407</v>
      </c>
      <c r="F140" s="27" t="s">
        <v>1377</v>
      </c>
      <c r="G140" s="33" t="s">
        <v>1305</v>
      </c>
      <c r="H140" s="40"/>
      <c r="I140" s="40"/>
      <c r="J140" s="114"/>
      <c r="K140" s="51">
        <v>13650000</v>
      </c>
      <c r="L140" s="41"/>
      <c r="M140" s="52"/>
      <c r="N140" s="53"/>
      <c r="O140" s="52"/>
      <c r="P140" s="33"/>
      <c r="Q140" s="33"/>
      <c r="R140" s="48"/>
      <c r="S140" s="48"/>
      <c r="T140" s="48"/>
      <c r="U140" s="43">
        <f t="shared" si="49"/>
        <v>0</v>
      </c>
      <c r="V140" s="48"/>
      <c r="W140" s="48"/>
      <c r="X140" s="48"/>
      <c r="Y140" s="43">
        <f t="shared" si="50"/>
        <v>0</v>
      </c>
      <c r="Z140" s="48"/>
      <c r="AA140" s="48"/>
      <c r="AB140" s="48"/>
      <c r="AC140" s="43">
        <f t="shared" si="51"/>
        <v>0</v>
      </c>
      <c r="AD140" s="48"/>
      <c r="AE140" s="51">
        <v>13650000</v>
      </c>
      <c r="AF140" s="48"/>
      <c r="AG140" s="43">
        <f t="shared" si="45"/>
        <v>13650000</v>
      </c>
      <c r="AH140" s="43">
        <f t="shared" si="46"/>
        <v>13650000</v>
      </c>
      <c r="AI140" s="59">
        <f t="shared" si="47"/>
        <v>3.267113451412159E-2</v>
      </c>
      <c r="AJ140" s="59">
        <f t="shared" si="48"/>
        <v>4.2312303859998041E-3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customFormat="1" ht="24.95" customHeight="1" outlineLevel="1">
      <c r="A141" s="26">
        <v>13</v>
      </c>
      <c r="B141" s="26"/>
      <c r="C141" s="32" t="s">
        <v>724</v>
      </c>
      <c r="D141" s="73">
        <v>45912</v>
      </c>
      <c r="E141" s="32" t="s">
        <v>442</v>
      </c>
      <c r="F141" s="27" t="s">
        <v>1377</v>
      </c>
      <c r="G141" s="33" t="s">
        <v>1305</v>
      </c>
      <c r="H141" s="40"/>
      <c r="I141" s="40"/>
      <c r="J141" s="114"/>
      <c r="K141" s="51">
        <v>14700000</v>
      </c>
      <c r="L141" s="41"/>
      <c r="M141" s="52"/>
      <c r="N141" s="53"/>
      <c r="O141" s="52"/>
      <c r="P141" s="33"/>
      <c r="Q141" s="33"/>
      <c r="R141" s="48"/>
      <c r="S141" s="48"/>
      <c r="T141" s="48"/>
      <c r="U141" s="43">
        <f t="shared" si="49"/>
        <v>0</v>
      </c>
      <c r="V141" s="48"/>
      <c r="W141" s="48"/>
      <c r="X141" s="48"/>
      <c r="Y141" s="43">
        <f t="shared" si="50"/>
        <v>0</v>
      </c>
      <c r="Z141" s="48"/>
      <c r="AA141" s="48"/>
      <c r="AB141" s="48"/>
      <c r="AC141" s="43">
        <f t="shared" si="51"/>
        <v>0</v>
      </c>
      <c r="AD141" s="48"/>
      <c r="AE141" s="51">
        <v>14700000</v>
      </c>
      <c r="AF141" s="48"/>
      <c r="AG141" s="43">
        <f t="shared" si="45"/>
        <v>14700000</v>
      </c>
      <c r="AH141" s="43">
        <f t="shared" si="46"/>
        <v>14700000</v>
      </c>
      <c r="AI141" s="59">
        <f t="shared" si="47"/>
        <v>3.5184298707515556E-2</v>
      </c>
      <c r="AJ141" s="59">
        <f t="shared" si="48"/>
        <v>4.5567096464613271E-3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customFormat="1" ht="24.95" customHeight="1" outlineLevel="1">
      <c r="A142" s="26">
        <v>14</v>
      </c>
      <c r="B142" s="26"/>
      <c r="C142" s="32" t="s">
        <v>1387</v>
      </c>
      <c r="D142" s="73">
        <v>45912</v>
      </c>
      <c r="E142" s="32" t="s">
        <v>456</v>
      </c>
      <c r="F142" s="27" t="s">
        <v>1377</v>
      </c>
      <c r="G142" s="33" t="s">
        <v>1305</v>
      </c>
      <c r="H142" s="40"/>
      <c r="I142" s="40"/>
      <c r="J142" s="114"/>
      <c r="K142" s="51">
        <v>14700000</v>
      </c>
      <c r="L142" s="41"/>
      <c r="M142" s="52"/>
      <c r="N142" s="53"/>
      <c r="O142" s="52"/>
      <c r="P142" s="33"/>
      <c r="Q142" s="33"/>
      <c r="R142" s="48"/>
      <c r="S142" s="48"/>
      <c r="T142" s="48"/>
      <c r="U142" s="43">
        <f t="shared" si="49"/>
        <v>0</v>
      </c>
      <c r="V142" s="48"/>
      <c r="W142" s="48"/>
      <c r="X142" s="48"/>
      <c r="Y142" s="43">
        <f t="shared" si="50"/>
        <v>0</v>
      </c>
      <c r="Z142" s="48"/>
      <c r="AA142" s="48"/>
      <c r="AB142" s="48"/>
      <c r="AC142" s="43">
        <f t="shared" si="51"/>
        <v>0</v>
      </c>
      <c r="AD142" s="48"/>
      <c r="AE142" s="51">
        <v>14700000</v>
      </c>
      <c r="AF142" s="48"/>
      <c r="AG142" s="43">
        <f t="shared" si="45"/>
        <v>14700000</v>
      </c>
      <c r="AH142" s="43">
        <f t="shared" si="46"/>
        <v>14700000</v>
      </c>
      <c r="AI142" s="59">
        <f t="shared" si="47"/>
        <v>3.5184298707515556E-2</v>
      </c>
      <c r="AJ142" s="59">
        <f t="shared" si="48"/>
        <v>4.5567096464613271E-3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customFormat="1" ht="24.95" customHeight="1" outlineLevel="1">
      <c r="A143" s="26">
        <v>15</v>
      </c>
      <c r="B143" s="26"/>
      <c r="C143" s="32" t="s">
        <v>949</v>
      </c>
      <c r="D143" s="73">
        <v>45929</v>
      </c>
      <c r="E143" s="32" t="s">
        <v>985</v>
      </c>
      <c r="F143" s="27" t="s">
        <v>1377</v>
      </c>
      <c r="G143" s="33" t="s">
        <v>1305</v>
      </c>
      <c r="H143" s="40"/>
      <c r="I143" s="40"/>
      <c r="J143" s="114"/>
      <c r="K143" s="51">
        <v>14700000</v>
      </c>
      <c r="L143" s="41"/>
      <c r="M143" s="52"/>
      <c r="N143" s="53"/>
      <c r="O143" s="52"/>
      <c r="P143" s="33"/>
      <c r="Q143" s="33"/>
      <c r="R143" s="48"/>
      <c r="S143" s="48"/>
      <c r="T143" s="48"/>
      <c r="U143" s="43">
        <f t="shared" si="49"/>
        <v>0</v>
      </c>
      <c r="V143" s="48"/>
      <c r="W143" s="48"/>
      <c r="X143" s="48"/>
      <c r="Y143" s="43">
        <f t="shared" si="50"/>
        <v>0</v>
      </c>
      <c r="Z143" s="48"/>
      <c r="AA143" s="48"/>
      <c r="AB143" s="48"/>
      <c r="AC143" s="43">
        <f t="shared" si="51"/>
        <v>0</v>
      </c>
      <c r="AD143" s="48"/>
      <c r="AE143" s="51">
        <v>14700000</v>
      </c>
      <c r="AF143" s="48"/>
      <c r="AG143" s="43">
        <f t="shared" si="45"/>
        <v>14700000</v>
      </c>
      <c r="AH143" s="43">
        <f t="shared" si="46"/>
        <v>14700000</v>
      </c>
      <c r="AI143" s="59">
        <f t="shared" si="47"/>
        <v>3.5184298707515556E-2</v>
      </c>
      <c r="AJ143" s="59">
        <f t="shared" si="48"/>
        <v>4.5567096464613271E-3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customFormat="1" ht="24.95" customHeight="1" outlineLevel="1">
      <c r="A144" s="26">
        <v>16</v>
      </c>
      <c r="B144" s="26"/>
      <c r="C144" s="32" t="s">
        <v>1388</v>
      </c>
      <c r="D144" s="73">
        <v>45929</v>
      </c>
      <c r="E144" s="32" t="s">
        <v>438</v>
      </c>
      <c r="F144" s="27" t="s">
        <v>1377</v>
      </c>
      <c r="G144" s="33" t="s">
        <v>1305</v>
      </c>
      <c r="H144" s="40"/>
      <c r="I144" s="40"/>
      <c r="J144" s="114"/>
      <c r="K144" s="51">
        <v>12600000</v>
      </c>
      <c r="L144" s="41"/>
      <c r="M144" s="52"/>
      <c r="N144" s="53"/>
      <c r="O144" s="52"/>
      <c r="P144" s="33"/>
      <c r="Q144" s="33"/>
      <c r="R144" s="48"/>
      <c r="S144" s="48"/>
      <c r="T144" s="48"/>
      <c r="U144" s="43">
        <f t="shared" si="49"/>
        <v>0</v>
      </c>
      <c r="V144" s="48"/>
      <c r="W144" s="48"/>
      <c r="X144" s="48"/>
      <c r="Y144" s="43">
        <f t="shared" si="50"/>
        <v>0</v>
      </c>
      <c r="Z144" s="48"/>
      <c r="AA144" s="48"/>
      <c r="AB144" s="48"/>
      <c r="AC144" s="43">
        <f t="shared" si="51"/>
        <v>0</v>
      </c>
      <c r="AD144" s="48"/>
      <c r="AE144" s="51">
        <v>12600000</v>
      </c>
      <c r="AF144" s="48"/>
      <c r="AG144" s="43">
        <f t="shared" si="45"/>
        <v>12600000</v>
      </c>
      <c r="AH144" s="43">
        <f t="shared" si="46"/>
        <v>12600000</v>
      </c>
      <c r="AI144" s="59">
        <f t="shared" si="47"/>
        <v>3.0157970320727621E-2</v>
      </c>
      <c r="AJ144" s="59">
        <f t="shared" si="48"/>
        <v>3.9057511255382806E-3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customFormat="1" ht="24.95" customHeight="1" outlineLevel="1">
      <c r="A145" s="26">
        <v>17</v>
      </c>
      <c r="B145" s="26"/>
      <c r="C145" s="32" t="s">
        <v>1389</v>
      </c>
      <c r="D145" s="73">
        <v>45925</v>
      </c>
      <c r="E145" s="32" t="s">
        <v>430</v>
      </c>
      <c r="F145" s="27" t="s">
        <v>1377</v>
      </c>
      <c r="G145" s="33" t="s">
        <v>1305</v>
      </c>
      <c r="H145" s="40"/>
      <c r="I145" s="40"/>
      <c r="J145" s="114"/>
      <c r="K145" s="51">
        <v>14700000</v>
      </c>
      <c r="L145" s="41"/>
      <c r="M145" s="52"/>
      <c r="N145" s="53"/>
      <c r="O145" s="52"/>
      <c r="P145" s="33"/>
      <c r="Q145" s="33"/>
      <c r="R145" s="48"/>
      <c r="S145" s="48"/>
      <c r="T145" s="48"/>
      <c r="U145" s="43">
        <f t="shared" si="49"/>
        <v>0</v>
      </c>
      <c r="V145" s="48"/>
      <c r="W145" s="48"/>
      <c r="X145" s="48"/>
      <c r="Y145" s="43">
        <f t="shared" si="50"/>
        <v>0</v>
      </c>
      <c r="Z145" s="48"/>
      <c r="AA145" s="48"/>
      <c r="AB145" s="48"/>
      <c r="AC145" s="43">
        <f t="shared" si="51"/>
        <v>0</v>
      </c>
      <c r="AD145" s="51">
        <v>14700000</v>
      </c>
      <c r="AE145" s="48"/>
      <c r="AF145" s="48"/>
      <c r="AG145" s="43">
        <f t="shared" si="45"/>
        <v>14700000</v>
      </c>
      <c r="AH145" s="43">
        <f t="shared" si="46"/>
        <v>14700000</v>
      </c>
      <c r="AI145" s="59">
        <f t="shared" si="47"/>
        <v>3.5184298707515556E-2</v>
      </c>
      <c r="AJ145" s="59">
        <f t="shared" si="48"/>
        <v>4.5567096464613271E-3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customFormat="1" ht="24.95" customHeight="1" outlineLevel="1">
      <c r="A146" s="26">
        <v>18</v>
      </c>
      <c r="B146" s="26"/>
      <c r="C146" s="32" t="s">
        <v>1130</v>
      </c>
      <c r="D146" s="73">
        <v>45912</v>
      </c>
      <c r="E146" s="32" t="s">
        <v>448</v>
      </c>
      <c r="F146" s="27" t="s">
        <v>1377</v>
      </c>
      <c r="G146" s="33" t="s">
        <v>1305</v>
      </c>
      <c r="H146" s="40"/>
      <c r="I146" s="40"/>
      <c r="J146" s="114"/>
      <c r="K146" s="51">
        <v>14700000</v>
      </c>
      <c r="L146" s="41"/>
      <c r="M146" s="52"/>
      <c r="N146" s="53"/>
      <c r="O146" s="52"/>
      <c r="P146" s="33"/>
      <c r="Q146" s="33"/>
      <c r="R146" s="48"/>
      <c r="S146" s="48"/>
      <c r="T146" s="48"/>
      <c r="U146" s="43">
        <f t="shared" si="49"/>
        <v>0</v>
      </c>
      <c r="V146" s="48"/>
      <c r="W146" s="48"/>
      <c r="X146" s="48"/>
      <c r="Y146" s="43">
        <f t="shared" si="50"/>
        <v>0</v>
      </c>
      <c r="Z146" s="48"/>
      <c r="AA146" s="48"/>
      <c r="AB146" s="48"/>
      <c r="AC146" s="43">
        <f t="shared" si="51"/>
        <v>0</v>
      </c>
      <c r="AD146" s="51">
        <v>14700000</v>
      </c>
      <c r="AE146" s="48"/>
      <c r="AF146" s="48"/>
      <c r="AG146" s="43">
        <f t="shared" si="45"/>
        <v>14700000</v>
      </c>
      <c r="AH146" s="43">
        <f t="shared" si="46"/>
        <v>14700000</v>
      </c>
      <c r="AI146" s="59">
        <f t="shared" si="47"/>
        <v>3.5184298707515556E-2</v>
      </c>
      <c r="AJ146" s="59">
        <f t="shared" si="48"/>
        <v>4.5567096464613271E-3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</row>
    <row r="147" spans="1:106" customFormat="1" ht="24.95" customHeight="1" outlineLevel="1">
      <c r="A147" s="26">
        <v>19</v>
      </c>
      <c r="B147" s="26"/>
      <c r="C147" s="32" t="s">
        <v>1390</v>
      </c>
      <c r="D147" s="73">
        <v>45925</v>
      </c>
      <c r="E147" s="32" t="s">
        <v>450</v>
      </c>
      <c r="F147" s="27" t="s">
        <v>1377</v>
      </c>
      <c r="G147" s="33" t="s">
        <v>1305</v>
      </c>
      <c r="H147" s="40"/>
      <c r="I147" s="40"/>
      <c r="J147" s="114"/>
      <c r="K147" s="51">
        <v>14700000</v>
      </c>
      <c r="L147" s="41"/>
      <c r="M147" s="52"/>
      <c r="N147" s="53"/>
      <c r="O147" s="52"/>
      <c r="P147" s="33"/>
      <c r="Q147" s="33"/>
      <c r="R147" s="48"/>
      <c r="S147" s="48"/>
      <c r="T147" s="48"/>
      <c r="U147" s="43">
        <f t="shared" si="49"/>
        <v>0</v>
      </c>
      <c r="V147" s="48"/>
      <c r="W147" s="48"/>
      <c r="X147" s="48"/>
      <c r="Y147" s="43">
        <f t="shared" si="50"/>
        <v>0</v>
      </c>
      <c r="Z147" s="48"/>
      <c r="AA147" s="48"/>
      <c r="AB147" s="48"/>
      <c r="AC147" s="43">
        <f t="shared" si="51"/>
        <v>0</v>
      </c>
      <c r="AD147" s="51">
        <v>14700000</v>
      </c>
      <c r="AE147" s="48"/>
      <c r="AF147" s="48"/>
      <c r="AG147" s="43">
        <f t="shared" si="45"/>
        <v>14700000</v>
      </c>
      <c r="AH147" s="43">
        <f t="shared" si="46"/>
        <v>14700000</v>
      </c>
      <c r="AI147" s="59">
        <f t="shared" si="47"/>
        <v>3.5184298707515556E-2</v>
      </c>
      <c r="AJ147" s="59">
        <f t="shared" si="48"/>
        <v>4.5567096464613271E-3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customFormat="1" ht="24.95" customHeight="1" outlineLevel="1">
      <c r="A148" s="26">
        <v>20</v>
      </c>
      <c r="B148" s="26"/>
      <c r="C148" s="32" t="s">
        <v>1391</v>
      </c>
      <c r="D148" s="73">
        <v>45930</v>
      </c>
      <c r="E148" s="32" t="s">
        <v>1392</v>
      </c>
      <c r="F148" s="27" t="s">
        <v>1377</v>
      </c>
      <c r="G148" s="33" t="s">
        <v>1305</v>
      </c>
      <c r="H148" s="40"/>
      <c r="I148" s="40"/>
      <c r="J148" s="114"/>
      <c r="K148" s="51">
        <v>16700000</v>
      </c>
      <c r="L148" s="41"/>
      <c r="M148" s="52"/>
      <c r="N148" s="53"/>
      <c r="O148" s="52"/>
      <c r="P148" s="33"/>
      <c r="Q148" s="33"/>
      <c r="R148" s="48"/>
      <c r="S148" s="48"/>
      <c r="T148" s="48"/>
      <c r="U148" s="43">
        <f t="shared" si="49"/>
        <v>0</v>
      </c>
      <c r="V148" s="48"/>
      <c r="W148" s="48"/>
      <c r="X148" s="48"/>
      <c r="Y148" s="43">
        <f t="shared" si="50"/>
        <v>0</v>
      </c>
      <c r="Z148" s="48"/>
      <c r="AA148" s="48"/>
      <c r="AB148" s="48"/>
      <c r="AC148" s="43">
        <f t="shared" si="51"/>
        <v>0</v>
      </c>
      <c r="AD148" s="51">
        <v>16700000</v>
      </c>
      <c r="AE148" s="48"/>
      <c r="AF148" s="48"/>
      <c r="AG148" s="43">
        <f t="shared" si="45"/>
        <v>16700000</v>
      </c>
      <c r="AH148" s="43">
        <f t="shared" si="46"/>
        <v>16700000</v>
      </c>
      <c r="AI148" s="59">
        <f t="shared" si="47"/>
        <v>3.9971278123504067E-2</v>
      </c>
      <c r="AJ148" s="59">
        <f t="shared" si="48"/>
        <v>5.1766701425785145E-3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customFormat="1" ht="24.95" customHeight="1" outlineLevel="1">
      <c r="A149" s="26">
        <v>21</v>
      </c>
      <c r="B149" s="26"/>
      <c r="C149" s="32" t="s">
        <v>1393</v>
      </c>
      <c r="D149" s="73">
        <v>45937</v>
      </c>
      <c r="E149" s="32" t="s">
        <v>964</v>
      </c>
      <c r="F149" s="27" t="s">
        <v>1377</v>
      </c>
      <c r="G149" s="33" t="s">
        <v>1305</v>
      </c>
      <c r="H149" s="40"/>
      <c r="I149" s="40"/>
      <c r="J149" s="114"/>
      <c r="K149" s="51">
        <v>12600000</v>
      </c>
      <c r="L149" s="41"/>
      <c r="M149" s="52"/>
      <c r="N149" s="53"/>
      <c r="O149" s="52"/>
      <c r="P149" s="33"/>
      <c r="Q149" s="33"/>
      <c r="R149" s="48"/>
      <c r="S149" s="48"/>
      <c r="T149" s="48"/>
      <c r="U149" s="43">
        <f t="shared" si="49"/>
        <v>0</v>
      </c>
      <c r="V149" s="48"/>
      <c r="W149" s="48"/>
      <c r="X149" s="48"/>
      <c r="Y149" s="43">
        <f t="shared" si="50"/>
        <v>0</v>
      </c>
      <c r="Z149" s="48"/>
      <c r="AA149" s="48"/>
      <c r="AB149" s="48"/>
      <c r="AC149" s="43">
        <f t="shared" si="51"/>
        <v>0</v>
      </c>
      <c r="AD149" s="51">
        <v>12600000</v>
      </c>
      <c r="AE149" s="48"/>
      <c r="AF149" s="48"/>
      <c r="AG149" s="43">
        <f t="shared" si="45"/>
        <v>12600000</v>
      </c>
      <c r="AH149" s="43">
        <f t="shared" si="46"/>
        <v>12600000</v>
      </c>
      <c r="AI149" s="59">
        <f t="shared" si="47"/>
        <v>3.0157970320727621E-2</v>
      </c>
      <c r="AJ149" s="59">
        <f t="shared" si="48"/>
        <v>3.9057511255382806E-3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customFormat="1" ht="24.95" customHeight="1" outlineLevel="1">
      <c r="A150" s="26">
        <v>22</v>
      </c>
      <c r="B150" s="26"/>
      <c r="C150" s="32" t="s">
        <v>1394</v>
      </c>
      <c r="D150" s="73">
        <v>45912</v>
      </c>
      <c r="E150" s="32" t="s">
        <v>1395</v>
      </c>
      <c r="F150" s="27" t="s">
        <v>1377</v>
      </c>
      <c r="G150" s="33" t="s">
        <v>1305</v>
      </c>
      <c r="H150" s="40"/>
      <c r="I150" s="40"/>
      <c r="J150" s="114"/>
      <c r="K150" s="51">
        <v>11550000</v>
      </c>
      <c r="L150" s="41"/>
      <c r="M150" s="52"/>
      <c r="N150" s="53"/>
      <c r="O150" s="52"/>
      <c r="P150" s="33"/>
      <c r="Q150" s="33"/>
      <c r="R150" s="48"/>
      <c r="S150" s="48"/>
      <c r="T150" s="48"/>
      <c r="U150" s="43">
        <f t="shared" si="49"/>
        <v>0</v>
      </c>
      <c r="V150" s="48"/>
      <c r="W150" s="48"/>
      <c r="X150" s="48"/>
      <c r="Y150" s="43">
        <f t="shared" si="50"/>
        <v>0</v>
      </c>
      <c r="Z150" s="48"/>
      <c r="AA150" s="48"/>
      <c r="AB150" s="48"/>
      <c r="AC150" s="43">
        <f t="shared" si="51"/>
        <v>0</v>
      </c>
      <c r="AD150" s="51">
        <v>11550000</v>
      </c>
      <c r="AE150" s="48"/>
      <c r="AF150" s="48"/>
      <c r="AG150" s="43">
        <f t="shared" si="45"/>
        <v>11550000</v>
      </c>
      <c r="AH150" s="43">
        <f t="shared" si="46"/>
        <v>11550000</v>
      </c>
      <c r="AI150" s="59">
        <f t="shared" si="47"/>
        <v>2.7644806127333652E-2</v>
      </c>
      <c r="AJ150" s="59">
        <f t="shared" si="48"/>
        <v>3.5802718650767575E-3</v>
      </c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</row>
    <row r="151" spans="1:106" customFormat="1" ht="24.95" customHeight="1" outlineLevel="1">
      <c r="A151" s="26">
        <v>23</v>
      </c>
      <c r="B151" s="26"/>
      <c r="C151" s="32" t="s">
        <v>1396</v>
      </c>
      <c r="D151" s="73">
        <v>45937</v>
      </c>
      <c r="E151" s="32" t="s">
        <v>428</v>
      </c>
      <c r="F151" s="27" t="s">
        <v>1377</v>
      </c>
      <c r="G151" s="33" t="s">
        <v>1305</v>
      </c>
      <c r="H151" s="40"/>
      <c r="I151" s="40"/>
      <c r="J151" s="114"/>
      <c r="K151" s="51">
        <v>12600000</v>
      </c>
      <c r="L151" s="41"/>
      <c r="M151" s="52"/>
      <c r="N151" s="53"/>
      <c r="O151" s="52"/>
      <c r="P151" s="33"/>
      <c r="Q151" s="33"/>
      <c r="R151" s="48"/>
      <c r="S151" s="48"/>
      <c r="T151" s="48"/>
      <c r="U151" s="43">
        <f t="shared" si="49"/>
        <v>0</v>
      </c>
      <c r="V151" s="48"/>
      <c r="W151" s="48"/>
      <c r="X151" s="48"/>
      <c r="Y151" s="43">
        <f t="shared" si="50"/>
        <v>0</v>
      </c>
      <c r="Z151" s="48"/>
      <c r="AA151" s="48"/>
      <c r="AB151" s="48"/>
      <c r="AC151" s="43">
        <f t="shared" si="51"/>
        <v>0</v>
      </c>
      <c r="AD151" s="51">
        <v>12600000</v>
      </c>
      <c r="AE151" s="48"/>
      <c r="AF151" s="48"/>
      <c r="AG151" s="43">
        <f t="shared" si="45"/>
        <v>12600000</v>
      </c>
      <c r="AH151" s="43">
        <f t="shared" si="46"/>
        <v>12600000</v>
      </c>
      <c r="AI151" s="59">
        <f t="shared" si="47"/>
        <v>3.0157970320727621E-2</v>
      </c>
      <c r="AJ151" s="59">
        <f t="shared" si="48"/>
        <v>3.9057511255382806E-3</v>
      </c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</row>
    <row r="152" spans="1:106" customFormat="1" ht="24.95" customHeight="1" outlineLevel="1">
      <c r="A152" s="26">
        <v>24</v>
      </c>
      <c r="B152" s="26"/>
      <c r="C152" s="32" t="s">
        <v>1397</v>
      </c>
      <c r="D152" s="73">
        <v>45944</v>
      </c>
      <c r="E152" s="32" t="s">
        <v>413</v>
      </c>
      <c r="F152" s="27" t="s">
        <v>1377</v>
      </c>
      <c r="G152" s="33" t="s">
        <v>1305</v>
      </c>
      <c r="H152" s="40"/>
      <c r="I152" s="40"/>
      <c r="J152" s="114"/>
      <c r="K152" s="51">
        <v>12600000</v>
      </c>
      <c r="L152" s="41"/>
      <c r="M152" s="52"/>
      <c r="N152" s="53"/>
      <c r="O152" s="52"/>
      <c r="P152" s="33"/>
      <c r="Q152" s="33"/>
      <c r="R152" s="48"/>
      <c r="S152" s="48"/>
      <c r="T152" s="48"/>
      <c r="U152" s="43">
        <f t="shared" si="49"/>
        <v>0</v>
      </c>
      <c r="V152" s="48"/>
      <c r="W152" s="48"/>
      <c r="X152" s="48"/>
      <c r="Y152" s="43">
        <f t="shared" si="50"/>
        <v>0</v>
      </c>
      <c r="Z152" s="48"/>
      <c r="AA152" s="48"/>
      <c r="AB152" s="48"/>
      <c r="AC152" s="43">
        <f t="shared" si="51"/>
        <v>0</v>
      </c>
      <c r="AD152" s="51">
        <v>12600000</v>
      </c>
      <c r="AE152" s="48"/>
      <c r="AF152" s="48"/>
      <c r="AG152" s="43">
        <f t="shared" si="45"/>
        <v>12600000</v>
      </c>
      <c r="AH152" s="43">
        <f t="shared" si="46"/>
        <v>12600000</v>
      </c>
      <c r="AI152" s="59">
        <f t="shared" si="47"/>
        <v>3.0157970320727621E-2</v>
      </c>
      <c r="AJ152" s="59">
        <f t="shared" si="48"/>
        <v>3.9057511255382806E-3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customFormat="1" ht="24.95" customHeight="1" outlineLevel="1">
      <c r="A153" s="26">
        <v>25</v>
      </c>
      <c r="B153" s="26"/>
      <c r="C153" s="32" t="s">
        <v>1398</v>
      </c>
      <c r="D153" s="73">
        <v>45909</v>
      </c>
      <c r="E153" s="32" t="s">
        <v>440</v>
      </c>
      <c r="F153" s="27" t="s">
        <v>1377</v>
      </c>
      <c r="G153" s="33" t="s">
        <v>1305</v>
      </c>
      <c r="H153" s="40"/>
      <c r="I153" s="40"/>
      <c r="J153" s="114"/>
      <c r="K153" s="51">
        <v>12600000</v>
      </c>
      <c r="L153" s="41"/>
      <c r="M153" s="52"/>
      <c r="N153" s="53"/>
      <c r="O153" s="52"/>
      <c r="P153" s="33"/>
      <c r="Q153" s="33"/>
      <c r="R153" s="48"/>
      <c r="S153" s="48"/>
      <c r="T153" s="48"/>
      <c r="U153" s="43">
        <f t="shared" si="49"/>
        <v>0</v>
      </c>
      <c r="V153" s="48"/>
      <c r="W153" s="48"/>
      <c r="X153" s="48"/>
      <c r="Y153" s="43">
        <f t="shared" si="50"/>
        <v>0</v>
      </c>
      <c r="Z153" s="48"/>
      <c r="AA153" s="48"/>
      <c r="AB153" s="48"/>
      <c r="AC153" s="43">
        <f t="shared" si="51"/>
        <v>0</v>
      </c>
      <c r="AD153" s="51">
        <v>12600000</v>
      </c>
      <c r="AE153" s="48"/>
      <c r="AF153" s="48"/>
      <c r="AG153" s="43">
        <f t="shared" si="45"/>
        <v>12600000</v>
      </c>
      <c r="AH153" s="43">
        <f t="shared" si="46"/>
        <v>12600000</v>
      </c>
      <c r="AI153" s="59">
        <f t="shared" si="47"/>
        <v>3.0157970320727621E-2</v>
      </c>
      <c r="AJ153" s="59">
        <f t="shared" si="48"/>
        <v>3.9057511255382806E-3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</row>
    <row r="154" spans="1:106" customFormat="1" ht="24.95" customHeight="1" outlineLevel="1">
      <c r="A154" s="26">
        <v>26</v>
      </c>
      <c r="B154" s="26"/>
      <c r="C154" s="32" t="s">
        <v>1399</v>
      </c>
      <c r="D154" s="73">
        <v>45912</v>
      </c>
      <c r="E154" s="32" t="s">
        <v>420</v>
      </c>
      <c r="F154" s="27" t="s">
        <v>1377</v>
      </c>
      <c r="G154" s="33" t="s">
        <v>1305</v>
      </c>
      <c r="H154" s="40"/>
      <c r="I154" s="40"/>
      <c r="J154" s="114"/>
      <c r="K154" s="51">
        <v>12600000</v>
      </c>
      <c r="L154" s="41"/>
      <c r="M154" s="52"/>
      <c r="N154" s="53"/>
      <c r="O154" s="52"/>
      <c r="P154" s="33"/>
      <c r="Q154" s="33"/>
      <c r="R154" s="48"/>
      <c r="S154" s="48"/>
      <c r="T154" s="48"/>
      <c r="U154" s="43">
        <f t="shared" si="49"/>
        <v>0</v>
      </c>
      <c r="V154" s="48"/>
      <c r="W154" s="48"/>
      <c r="X154" s="48"/>
      <c r="Y154" s="43">
        <f t="shared" si="50"/>
        <v>0</v>
      </c>
      <c r="Z154" s="48"/>
      <c r="AA154" s="48"/>
      <c r="AB154" s="48"/>
      <c r="AC154" s="43">
        <f t="shared" si="51"/>
        <v>0</v>
      </c>
      <c r="AD154" s="51">
        <v>12600000</v>
      </c>
      <c r="AE154" s="48"/>
      <c r="AF154" s="48"/>
      <c r="AG154" s="43">
        <f t="shared" si="45"/>
        <v>12600000</v>
      </c>
      <c r="AH154" s="43">
        <f t="shared" si="46"/>
        <v>12600000</v>
      </c>
      <c r="AI154" s="59">
        <f t="shared" si="47"/>
        <v>3.0157970320727621E-2</v>
      </c>
      <c r="AJ154" s="59">
        <f t="shared" si="48"/>
        <v>3.9057511255382806E-3</v>
      </c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</row>
    <row r="155" spans="1:106" customFormat="1" ht="24.95" customHeight="1" outlineLevel="1">
      <c r="A155" s="26">
        <v>27</v>
      </c>
      <c r="B155" s="26"/>
      <c r="C155" s="32" t="s">
        <v>1057</v>
      </c>
      <c r="D155" s="73">
        <v>45912</v>
      </c>
      <c r="E155" s="32" t="s">
        <v>418</v>
      </c>
      <c r="F155" s="27" t="s">
        <v>1377</v>
      </c>
      <c r="G155" s="33" t="s">
        <v>1305</v>
      </c>
      <c r="H155" s="40"/>
      <c r="I155" s="40"/>
      <c r="J155" s="114"/>
      <c r="K155" s="51">
        <v>12600000</v>
      </c>
      <c r="L155" s="41"/>
      <c r="M155" s="52"/>
      <c r="N155" s="53"/>
      <c r="O155" s="52"/>
      <c r="P155" s="33"/>
      <c r="Q155" s="33"/>
      <c r="R155" s="48"/>
      <c r="S155" s="48"/>
      <c r="T155" s="48"/>
      <c r="U155" s="43">
        <f t="shared" si="49"/>
        <v>0</v>
      </c>
      <c r="V155" s="48"/>
      <c r="W155" s="48"/>
      <c r="X155" s="48"/>
      <c r="Y155" s="43">
        <f t="shared" si="50"/>
        <v>0</v>
      </c>
      <c r="Z155" s="48"/>
      <c r="AA155" s="48"/>
      <c r="AB155" s="48"/>
      <c r="AC155" s="43">
        <f t="shared" si="51"/>
        <v>0</v>
      </c>
      <c r="AD155" s="51">
        <v>12600000</v>
      </c>
      <c r="AE155" s="48"/>
      <c r="AF155" s="48"/>
      <c r="AG155" s="43">
        <f t="shared" si="45"/>
        <v>12600000</v>
      </c>
      <c r="AH155" s="43">
        <f t="shared" si="46"/>
        <v>12600000</v>
      </c>
      <c r="AI155" s="59">
        <f t="shared" si="47"/>
        <v>3.0157970320727621E-2</v>
      </c>
      <c r="AJ155" s="59">
        <f t="shared" si="48"/>
        <v>3.9057511255382806E-3</v>
      </c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</row>
    <row r="156" spans="1:106" customFormat="1" ht="24.95" customHeight="1" outlineLevel="1">
      <c r="A156" s="26">
        <v>28</v>
      </c>
      <c r="B156" s="26"/>
      <c r="C156" s="32" t="s">
        <v>1400</v>
      </c>
      <c r="D156" s="73">
        <v>45912</v>
      </c>
      <c r="E156" s="32" t="s">
        <v>402</v>
      </c>
      <c r="F156" s="27" t="s">
        <v>1377</v>
      </c>
      <c r="G156" s="33" t="s">
        <v>1305</v>
      </c>
      <c r="H156" s="40"/>
      <c r="I156" s="40"/>
      <c r="J156" s="114"/>
      <c r="K156" s="51">
        <v>14700000</v>
      </c>
      <c r="L156" s="41"/>
      <c r="M156" s="52"/>
      <c r="N156" s="53"/>
      <c r="O156" s="52"/>
      <c r="P156" s="33"/>
      <c r="Q156" s="33"/>
      <c r="R156" s="48"/>
      <c r="S156" s="48"/>
      <c r="T156" s="48"/>
      <c r="U156" s="43">
        <f t="shared" si="49"/>
        <v>0</v>
      </c>
      <c r="V156" s="48"/>
      <c r="W156" s="48"/>
      <c r="X156" s="48"/>
      <c r="Y156" s="43">
        <f t="shared" si="50"/>
        <v>0</v>
      </c>
      <c r="Z156" s="48"/>
      <c r="AA156" s="48"/>
      <c r="AB156" s="48"/>
      <c r="AC156" s="43">
        <f t="shared" si="51"/>
        <v>0</v>
      </c>
      <c r="AD156" s="51">
        <v>14700000</v>
      </c>
      <c r="AE156" s="48"/>
      <c r="AF156" s="48"/>
      <c r="AG156" s="43">
        <f t="shared" si="45"/>
        <v>14700000</v>
      </c>
      <c r="AH156" s="43">
        <f t="shared" si="46"/>
        <v>14700000</v>
      </c>
      <c r="AI156" s="59">
        <f t="shared" si="47"/>
        <v>3.5184298707515556E-2</v>
      </c>
      <c r="AJ156" s="59">
        <f t="shared" si="48"/>
        <v>4.5567096464613271E-3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</row>
    <row r="157" spans="1:106" customFormat="1" ht="24.95" customHeight="1" outlineLevel="1">
      <c r="A157" s="26">
        <v>29</v>
      </c>
      <c r="B157" s="26"/>
      <c r="C157" s="32" t="s">
        <v>725</v>
      </c>
      <c r="D157" s="73">
        <v>45912</v>
      </c>
      <c r="E157" s="32" t="s">
        <v>403</v>
      </c>
      <c r="F157" s="27" t="s">
        <v>1377</v>
      </c>
      <c r="G157" s="33" t="s">
        <v>1305</v>
      </c>
      <c r="H157" s="40"/>
      <c r="I157" s="40"/>
      <c r="J157" s="114"/>
      <c r="K157" s="51">
        <v>13650000</v>
      </c>
      <c r="L157" s="41"/>
      <c r="M157" s="52"/>
      <c r="N157" s="53"/>
      <c r="O157" s="52"/>
      <c r="P157" s="33"/>
      <c r="Q157" s="33"/>
      <c r="R157" s="48"/>
      <c r="S157" s="48"/>
      <c r="T157" s="48"/>
      <c r="U157" s="43">
        <f t="shared" si="49"/>
        <v>0</v>
      </c>
      <c r="V157" s="48"/>
      <c r="W157" s="48"/>
      <c r="X157" s="48"/>
      <c r="Y157" s="43">
        <f t="shared" si="50"/>
        <v>0</v>
      </c>
      <c r="Z157" s="48"/>
      <c r="AA157" s="48"/>
      <c r="AB157" s="48"/>
      <c r="AC157" s="43">
        <f t="shared" si="51"/>
        <v>0</v>
      </c>
      <c r="AD157" s="51">
        <v>13650000</v>
      </c>
      <c r="AE157" s="48"/>
      <c r="AF157" s="48"/>
      <c r="AG157" s="43">
        <f t="shared" si="45"/>
        <v>13650000</v>
      </c>
      <c r="AH157" s="43">
        <f t="shared" si="46"/>
        <v>13650000</v>
      </c>
      <c r="AI157" s="59">
        <f t="shared" si="47"/>
        <v>3.267113451412159E-2</v>
      </c>
      <c r="AJ157" s="59">
        <f t="shared" si="48"/>
        <v>4.2312303859998041E-3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customFormat="1" ht="24.95" customHeight="1" outlineLevel="1">
      <c r="A158" s="26">
        <v>30</v>
      </c>
      <c r="B158" s="26"/>
      <c r="C158" s="32" t="s">
        <v>1401</v>
      </c>
      <c r="D158" s="73">
        <v>45912</v>
      </c>
      <c r="E158" s="32" t="s">
        <v>1402</v>
      </c>
      <c r="F158" s="27" t="s">
        <v>1377</v>
      </c>
      <c r="G158" s="33" t="s">
        <v>1305</v>
      </c>
      <c r="H158" s="40"/>
      <c r="I158" s="40"/>
      <c r="J158" s="114"/>
      <c r="K158" s="51">
        <v>13650000</v>
      </c>
      <c r="L158" s="41"/>
      <c r="M158" s="52"/>
      <c r="N158" s="53"/>
      <c r="O158" s="52"/>
      <c r="P158" s="33"/>
      <c r="Q158" s="33"/>
      <c r="R158" s="48"/>
      <c r="S158" s="48"/>
      <c r="T158" s="48"/>
      <c r="U158" s="43">
        <f t="shared" si="49"/>
        <v>0</v>
      </c>
      <c r="V158" s="48"/>
      <c r="W158" s="48"/>
      <c r="X158" s="48"/>
      <c r="Y158" s="43">
        <f t="shared" si="50"/>
        <v>0</v>
      </c>
      <c r="Z158" s="48"/>
      <c r="AA158" s="48"/>
      <c r="AB158" s="48"/>
      <c r="AC158" s="43">
        <f t="shared" si="51"/>
        <v>0</v>
      </c>
      <c r="AD158" s="51">
        <v>13650000</v>
      </c>
      <c r="AE158" s="48"/>
      <c r="AF158" s="48"/>
      <c r="AG158" s="43">
        <f t="shared" si="45"/>
        <v>13650000</v>
      </c>
      <c r="AH158" s="43">
        <f t="shared" si="46"/>
        <v>13650000</v>
      </c>
      <c r="AI158" s="59">
        <f t="shared" si="47"/>
        <v>3.267113451412159E-2</v>
      </c>
      <c r="AJ158" s="59">
        <f t="shared" si="48"/>
        <v>4.2312303859998041E-3</v>
      </c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</row>
    <row r="159" spans="1:106" customFormat="1" ht="24.95" customHeight="1" outlineLevel="1">
      <c r="A159" s="26">
        <v>31</v>
      </c>
      <c r="B159" s="26"/>
      <c r="C159" s="32" t="s">
        <v>1403</v>
      </c>
      <c r="D159" s="73">
        <v>45909</v>
      </c>
      <c r="E159" s="32" t="s">
        <v>1404</v>
      </c>
      <c r="F159" s="27" t="s">
        <v>1377</v>
      </c>
      <c r="G159" s="33" t="s">
        <v>1305</v>
      </c>
      <c r="H159" s="40"/>
      <c r="I159" s="40"/>
      <c r="J159" s="114"/>
      <c r="K159" s="51">
        <v>14700000</v>
      </c>
      <c r="L159" s="41"/>
      <c r="M159" s="52"/>
      <c r="N159" s="53"/>
      <c r="O159" s="52"/>
      <c r="P159" s="33"/>
      <c r="Q159" s="33"/>
      <c r="R159" s="48"/>
      <c r="S159" s="48"/>
      <c r="T159" s="48"/>
      <c r="U159" s="43">
        <f t="shared" si="49"/>
        <v>0</v>
      </c>
      <c r="V159" s="48"/>
      <c r="W159" s="48"/>
      <c r="X159" s="48"/>
      <c r="Y159" s="43">
        <f t="shared" si="50"/>
        <v>0</v>
      </c>
      <c r="Z159" s="48"/>
      <c r="AA159" s="48"/>
      <c r="AB159" s="48"/>
      <c r="AC159" s="43">
        <f t="shared" si="51"/>
        <v>0</v>
      </c>
      <c r="AD159" s="51">
        <v>14700000</v>
      </c>
      <c r="AE159" s="48"/>
      <c r="AF159" s="48"/>
      <c r="AG159" s="43">
        <f t="shared" si="45"/>
        <v>14700000</v>
      </c>
      <c r="AH159" s="43">
        <f t="shared" si="46"/>
        <v>14700000</v>
      </c>
      <c r="AI159" s="59">
        <f t="shared" si="47"/>
        <v>3.5184298707515556E-2</v>
      </c>
      <c r="AJ159" s="59">
        <f t="shared" si="48"/>
        <v>4.5567096464613271E-3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</row>
    <row r="160" spans="1:106" s="19" customFormat="1" ht="24.95" customHeight="1">
      <c r="A160" s="117" t="s">
        <v>65</v>
      </c>
      <c r="B160" s="117"/>
      <c r="C160" s="117"/>
      <c r="D160" s="117"/>
      <c r="E160" s="117"/>
      <c r="F160" s="117"/>
      <c r="G160" s="117"/>
      <c r="H160" s="117"/>
      <c r="I160" s="117"/>
      <c r="J160" s="49">
        <f>+J128</f>
        <v>417800000</v>
      </c>
      <c r="K160" s="49">
        <f>SUM(K129:K159)</f>
        <v>417800000</v>
      </c>
      <c r="L160" s="29"/>
      <c r="M160" s="49">
        <f>SUM(M129:M130)</f>
        <v>0</v>
      </c>
      <c r="N160" s="49">
        <f>SUM(N129:N130)</f>
        <v>0</v>
      </c>
      <c r="O160" s="49">
        <f>SUM(O129:O130)</f>
        <v>0</v>
      </c>
      <c r="P160" s="50"/>
      <c r="Q160" s="56"/>
      <c r="R160" s="49">
        <f t="shared" ref="R160:AC160" si="52">SUM(R129:R130)</f>
        <v>0</v>
      </c>
      <c r="S160" s="49">
        <f t="shared" si="52"/>
        <v>0</v>
      </c>
      <c r="T160" s="49">
        <f t="shared" si="52"/>
        <v>0</v>
      </c>
      <c r="U160" s="49">
        <f t="shared" si="52"/>
        <v>0</v>
      </c>
      <c r="V160" s="49">
        <f t="shared" si="52"/>
        <v>0</v>
      </c>
      <c r="W160" s="49">
        <f t="shared" si="52"/>
        <v>0</v>
      </c>
      <c r="X160" s="49">
        <f t="shared" si="52"/>
        <v>0</v>
      </c>
      <c r="Y160" s="49">
        <f t="shared" si="52"/>
        <v>0</v>
      </c>
      <c r="Z160" s="49">
        <f t="shared" si="52"/>
        <v>0</v>
      </c>
      <c r="AA160" s="49">
        <f t="shared" si="52"/>
        <v>0</v>
      </c>
      <c r="AB160" s="49">
        <f t="shared" si="52"/>
        <v>0</v>
      </c>
      <c r="AC160" s="49">
        <f t="shared" si="52"/>
        <v>0</v>
      </c>
      <c r="AD160" s="49">
        <f>SUM(AD129:AD159)</f>
        <v>204650000</v>
      </c>
      <c r="AE160" s="49">
        <f>SUM(AE129:AE159)</f>
        <v>82950000</v>
      </c>
      <c r="AF160" s="49">
        <f>SUM(AF129:AF159)</f>
        <v>130200000</v>
      </c>
      <c r="AG160" s="49">
        <f>SUM(AG129:AG159)</f>
        <v>417800000</v>
      </c>
      <c r="AH160" s="49">
        <f>SUM(AH129:AH159)</f>
        <v>417800000</v>
      </c>
      <c r="AI160" s="61">
        <f>IF(ISERROR(AH160/J160),0,AH160/J160)</f>
        <v>1</v>
      </c>
      <c r="AJ160" s="61">
        <f>IF(ISERROR(AH160/$AH$238),0,AH160/$AH$238)</f>
        <v>0.12950974763888046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</row>
    <row r="161" spans="1:106" ht="24.95" customHeight="1">
      <c r="A161" s="118" t="s">
        <v>66</v>
      </c>
      <c r="B161" s="118"/>
      <c r="C161" s="118"/>
      <c r="D161" s="118"/>
      <c r="E161" s="118"/>
      <c r="F161" s="23"/>
      <c r="G161" s="24"/>
      <c r="H161" s="25"/>
      <c r="I161" s="25"/>
      <c r="J161" s="113">
        <v>122700000</v>
      </c>
      <c r="K161" s="43"/>
      <c r="L161" s="44"/>
      <c r="M161" s="45"/>
      <c r="N161" s="45"/>
      <c r="O161" s="45"/>
      <c r="P161" s="24"/>
      <c r="Q161" s="55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57"/>
      <c r="AJ161" s="58"/>
    </row>
    <row r="162" spans="1:106" ht="24.95" customHeight="1" outlineLevel="1">
      <c r="A162" s="26">
        <v>1</v>
      </c>
      <c r="B162" s="26"/>
      <c r="C162" s="32" t="s">
        <v>1405</v>
      </c>
      <c r="D162" s="73">
        <v>45902</v>
      </c>
      <c r="E162" s="32" t="s">
        <v>500</v>
      </c>
      <c r="F162" s="27" t="s">
        <v>1377</v>
      </c>
      <c r="G162" s="33" t="s">
        <v>1305</v>
      </c>
      <c r="H162" s="40"/>
      <c r="I162" s="40"/>
      <c r="J162" s="114"/>
      <c r="K162" s="51">
        <v>12600000</v>
      </c>
      <c r="L162" s="41"/>
      <c r="M162" s="52"/>
      <c r="N162" s="53"/>
      <c r="O162" s="52"/>
      <c r="P162" s="33"/>
      <c r="Q162" s="33"/>
      <c r="R162" s="48">
        <v>0</v>
      </c>
      <c r="S162" s="48">
        <v>0</v>
      </c>
      <c r="T162" s="48">
        <v>0</v>
      </c>
      <c r="U162" s="43">
        <f>SUM(R162:T162)</f>
        <v>0</v>
      </c>
      <c r="V162" s="48">
        <v>0</v>
      </c>
      <c r="W162" s="48">
        <v>0</v>
      </c>
      <c r="X162" s="48">
        <v>0</v>
      </c>
      <c r="Y162" s="43">
        <f>SUM(V162:X162)</f>
        <v>0</v>
      </c>
      <c r="Z162" s="48">
        <v>0</v>
      </c>
      <c r="AA162" s="48">
        <v>0</v>
      </c>
      <c r="AB162" s="48">
        <v>0</v>
      </c>
      <c r="AC162" s="43">
        <f>SUM(Z162:AB162)</f>
        <v>0</v>
      </c>
      <c r="AD162" s="51"/>
      <c r="AE162" s="51">
        <v>12600000</v>
      </c>
      <c r="AF162" s="48"/>
      <c r="AG162" s="43">
        <f>SUM(AD162:AF162)</f>
        <v>12600000</v>
      </c>
      <c r="AH162" s="43">
        <f>SUM(U162,Y162,AC162,AG162)</f>
        <v>12600000</v>
      </c>
      <c r="AI162" s="59">
        <f>IF(ISERROR(AH162/$J$161),0,AH162/$J$161)</f>
        <v>0.10268948655256724</v>
      </c>
      <c r="AJ162" s="59">
        <f t="shared" ref="AJ162:AJ168" si="53">IF(ISERROR(AH162/$AH$238),"-",AH162/$AH$238)</f>
        <v>3.9057511255382806E-3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</row>
    <row r="163" spans="1:106" ht="24.95" customHeight="1" outlineLevel="1">
      <c r="A163" s="26">
        <v>2</v>
      </c>
      <c r="B163" s="26"/>
      <c r="C163" s="32" t="s">
        <v>1406</v>
      </c>
      <c r="D163" s="73">
        <v>45902</v>
      </c>
      <c r="E163" s="32" t="s">
        <v>498</v>
      </c>
      <c r="F163" s="27" t="s">
        <v>1377</v>
      </c>
      <c r="G163" s="33" t="s">
        <v>1305</v>
      </c>
      <c r="H163" s="40"/>
      <c r="I163" s="40"/>
      <c r="J163" s="114"/>
      <c r="K163" s="51">
        <v>14700000</v>
      </c>
      <c r="L163" s="41"/>
      <c r="M163" s="52"/>
      <c r="N163" s="53"/>
      <c r="O163" s="52"/>
      <c r="P163" s="33"/>
      <c r="Q163" s="33"/>
      <c r="R163" s="48"/>
      <c r="S163" s="48"/>
      <c r="T163" s="48"/>
      <c r="U163" s="43">
        <f t="shared" ref="U163:U168" si="54">SUM(R163:T163)</f>
        <v>0</v>
      </c>
      <c r="V163" s="48"/>
      <c r="W163" s="48"/>
      <c r="X163" s="48"/>
      <c r="Y163" s="43">
        <f t="shared" ref="Y163:Y168" si="55">SUM(V163:X163)</f>
        <v>0</v>
      </c>
      <c r="Z163" s="48"/>
      <c r="AA163" s="48"/>
      <c r="AB163" s="48"/>
      <c r="AC163" s="43">
        <f t="shared" ref="AC163:AC168" si="56">SUM(Z163:AB163)</f>
        <v>0</v>
      </c>
      <c r="AD163" s="51"/>
      <c r="AE163" s="51">
        <v>14700000</v>
      </c>
      <c r="AF163" s="48"/>
      <c r="AG163" s="43">
        <f t="shared" ref="AG163:AG168" si="57">SUM(AD163:AF163)</f>
        <v>14700000</v>
      </c>
      <c r="AH163" s="43">
        <f t="shared" ref="AH163:AH168" si="58">SUM(U163,Y163,AC163,AG163)</f>
        <v>14700000</v>
      </c>
      <c r="AI163" s="59">
        <f t="shared" ref="AI163:AI168" si="59">IF(ISERROR(AH163/$J$161),0,AH163/$J$161)</f>
        <v>0.11980440097799511</v>
      </c>
      <c r="AJ163" s="59">
        <f t="shared" si="53"/>
        <v>4.5567096464613271E-3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</row>
    <row r="164" spans="1:106" ht="24.95" customHeight="1" outlineLevel="1">
      <c r="A164" s="26">
        <v>3</v>
      </c>
      <c r="B164" s="26"/>
      <c r="C164" s="32" t="s">
        <v>1407</v>
      </c>
      <c r="D164" s="73">
        <v>45909</v>
      </c>
      <c r="E164" s="32" t="s">
        <v>461</v>
      </c>
      <c r="F164" s="27" t="s">
        <v>1377</v>
      </c>
      <c r="G164" s="33" t="s">
        <v>1305</v>
      </c>
      <c r="H164" s="40"/>
      <c r="I164" s="40"/>
      <c r="J164" s="114"/>
      <c r="K164" s="51">
        <v>17850000</v>
      </c>
      <c r="L164" s="41"/>
      <c r="M164" s="52"/>
      <c r="N164" s="53"/>
      <c r="O164" s="52"/>
      <c r="P164" s="33"/>
      <c r="Q164" s="33"/>
      <c r="R164" s="48"/>
      <c r="S164" s="48"/>
      <c r="T164" s="48"/>
      <c r="U164" s="43">
        <f t="shared" si="54"/>
        <v>0</v>
      </c>
      <c r="V164" s="48"/>
      <c r="W164" s="48"/>
      <c r="X164" s="48"/>
      <c r="Y164" s="43">
        <f t="shared" si="55"/>
        <v>0</v>
      </c>
      <c r="Z164" s="48"/>
      <c r="AA164" s="48"/>
      <c r="AB164" s="48"/>
      <c r="AC164" s="43">
        <f t="shared" si="56"/>
        <v>0</v>
      </c>
      <c r="AD164" s="51"/>
      <c r="AE164" s="51">
        <v>17850000</v>
      </c>
      <c r="AF164" s="48"/>
      <c r="AG164" s="43">
        <f t="shared" si="57"/>
        <v>17850000</v>
      </c>
      <c r="AH164" s="43">
        <f t="shared" si="58"/>
        <v>17850000</v>
      </c>
      <c r="AI164" s="59">
        <f t="shared" si="59"/>
        <v>0.14547677261613692</v>
      </c>
      <c r="AJ164" s="59">
        <f t="shared" si="53"/>
        <v>5.533147427845898E-3</v>
      </c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</row>
    <row r="165" spans="1:106" ht="24.95" customHeight="1" outlineLevel="1">
      <c r="A165" s="26">
        <v>4</v>
      </c>
      <c r="B165" s="26"/>
      <c r="C165" s="32" t="s">
        <v>1408</v>
      </c>
      <c r="D165" s="73">
        <v>45902</v>
      </c>
      <c r="E165" s="32" t="s">
        <v>489</v>
      </c>
      <c r="F165" s="27" t="s">
        <v>1377</v>
      </c>
      <c r="G165" s="33" t="s">
        <v>1305</v>
      </c>
      <c r="H165" s="40"/>
      <c r="I165" s="40"/>
      <c r="J165" s="114"/>
      <c r="K165" s="51">
        <v>17850000</v>
      </c>
      <c r="L165" s="41"/>
      <c r="M165" s="52"/>
      <c r="N165" s="53"/>
      <c r="O165" s="52"/>
      <c r="P165" s="33"/>
      <c r="Q165" s="33"/>
      <c r="R165" s="48"/>
      <c r="S165" s="48"/>
      <c r="T165" s="48"/>
      <c r="U165" s="43">
        <f t="shared" si="54"/>
        <v>0</v>
      </c>
      <c r="V165" s="48"/>
      <c r="W165" s="48"/>
      <c r="X165" s="48"/>
      <c r="Y165" s="43">
        <f t="shared" si="55"/>
        <v>0</v>
      </c>
      <c r="Z165" s="48"/>
      <c r="AA165" s="48"/>
      <c r="AB165" s="48"/>
      <c r="AC165" s="43">
        <f t="shared" si="56"/>
        <v>0</v>
      </c>
      <c r="AD165" s="51"/>
      <c r="AE165" s="51">
        <v>17850000</v>
      </c>
      <c r="AF165" s="48"/>
      <c r="AG165" s="43">
        <f t="shared" si="57"/>
        <v>17850000</v>
      </c>
      <c r="AH165" s="43">
        <f t="shared" si="58"/>
        <v>17850000</v>
      </c>
      <c r="AI165" s="59">
        <f t="shared" si="59"/>
        <v>0.14547677261613692</v>
      </c>
      <c r="AJ165" s="59">
        <f t="shared" si="53"/>
        <v>5.533147427845898E-3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</row>
    <row r="166" spans="1:106" ht="24.95" customHeight="1" outlineLevel="1">
      <c r="A166" s="26">
        <v>5</v>
      </c>
      <c r="B166" s="26"/>
      <c r="C166" s="32" t="s">
        <v>1308</v>
      </c>
      <c r="D166" s="73">
        <v>45902</v>
      </c>
      <c r="E166" s="32" t="s">
        <v>491</v>
      </c>
      <c r="F166" s="27" t="s">
        <v>1377</v>
      </c>
      <c r="G166" s="33" t="s">
        <v>1305</v>
      </c>
      <c r="H166" s="40"/>
      <c r="I166" s="40"/>
      <c r="J166" s="114"/>
      <c r="K166" s="51">
        <v>14700000</v>
      </c>
      <c r="L166" s="41"/>
      <c r="M166" s="52"/>
      <c r="N166" s="53"/>
      <c r="O166" s="52"/>
      <c r="P166" s="33"/>
      <c r="Q166" s="33"/>
      <c r="R166" s="48"/>
      <c r="S166" s="48"/>
      <c r="T166" s="48"/>
      <c r="U166" s="43">
        <f t="shared" si="54"/>
        <v>0</v>
      </c>
      <c r="V166" s="48"/>
      <c r="W166" s="48"/>
      <c r="X166" s="48"/>
      <c r="Y166" s="43">
        <f t="shared" si="55"/>
        <v>0</v>
      </c>
      <c r="Z166" s="48"/>
      <c r="AA166" s="48"/>
      <c r="AB166" s="48"/>
      <c r="AC166" s="43">
        <f t="shared" si="56"/>
        <v>0</v>
      </c>
      <c r="AD166" s="51"/>
      <c r="AE166" s="51">
        <v>14700000</v>
      </c>
      <c r="AF166" s="48"/>
      <c r="AG166" s="43">
        <f t="shared" si="57"/>
        <v>14700000</v>
      </c>
      <c r="AH166" s="43">
        <f t="shared" si="58"/>
        <v>14700000</v>
      </c>
      <c r="AI166" s="59">
        <f t="shared" si="59"/>
        <v>0.11980440097799511</v>
      </c>
      <c r="AJ166" s="59">
        <f t="shared" si="53"/>
        <v>4.5567096464613271E-3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</row>
    <row r="167" spans="1:106" ht="24.95" customHeight="1" outlineLevel="1">
      <c r="A167" s="26">
        <v>6</v>
      </c>
      <c r="B167" s="26"/>
      <c r="C167" s="32" t="s">
        <v>1409</v>
      </c>
      <c r="D167" s="73">
        <v>45902</v>
      </c>
      <c r="E167" s="32" t="s">
        <v>1410</v>
      </c>
      <c r="F167" s="27" t="s">
        <v>1377</v>
      </c>
      <c r="G167" s="33" t="s">
        <v>1305</v>
      </c>
      <c r="H167" s="40"/>
      <c r="I167" s="40"/>
      <c r="J167" s="114"/>
      <c r="K167" s="51">
        <v>14700000</v>
      </c>
      <c r="L167" s="41"/>
      <c r="M167" s="52"/>
      <c r="N167" s="53"/>
      <c r="O167" s="52"/>
      <c r="P167" s="33"/>
      <c r="Q167" s="33"/>
      <c r="R167" s="48"/>
      <c r="S167" s="48"/>
      <c r="T167" s="48"/>
      <c r="U167" s="43">
        <f t="shared" si="54"/>
        <v>0</v>
      </c>
      <c r="V167" s="48"/>
      <c r="W167" s="48"/>
      <c r="X167" s="48"/>
      <c r="Y167" s="43">
        <f t="shared" si="55"/>
        <v>0</v>
      </c>
      <c r="Z167" s="48"/>
      <c r="AA167" s="48"/>
      <c r="AB167" s="48"/>
      <c r="AC167" s="43">
        <f t="shared" si="56"/>
        <v>0</v>
      </c>
      <c r="AD167" s="51"/>
      <c r="AE167" s="51">
        <v>14700000</v>
      </c>
      <c r="AF167" s="48"/>
      <c r="AG167" s="43">
        <f t="shared" si="57"/>
        <v>14700000</v>
      </c>
      <c r="AH167" s="43">
        <f t="shared" si="58"/>
        <v>14700000</v>
      </c>
      <c r="AI167" s="59">
        <f t="shared" si="59"/>
        <v>0.11980440097799511</v>
      </c>
      <c r="AJ167" s="59">
        <f t="shared" si="53"/>
        <v>4.5567096464613271E-3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</row>
    <row r="168" spans="1:106" ht="24.95" customHeight="1" outlineLevel="1">
      <c r="A168" s="26">
        <v>7</v>
      </c>
      <c r="B168" s="26"/>
      <c r="C168" s="32" t="s">
        <v>1411</v>
      </c>
      <c r="D168" s="73">
        <v>45902</v>
      </c>
      <c r="E168" s="32" t="s">
        <v>504</v>
      </c>
      <c r="F168" s="27" t="s">
        <v>1377</v>
      </c>
      <c r="G168" s="33" t="s">
        <v>1305</v>
      </c>
      <c r="H168" s="28"/>
      <c r="I168" s="28"/>
      <c r="J168" s="114"/>
      <c r="K168" s="51">
        <v>15600000</v>
      </c>
      <c r="L168" s="27"/>
      <c r="M168" s="48"/>
      <c r="N168" s="48"/>
      <c r="O168" s="48"/>
      <c r="P168" s="27"/>
      <c r="Q168" s="27"/>
      <c r="R168" s="48"/>
      <c r="S168" s="48"/>
      <c r="T168" s="48"/>
      <c r="U168" s="43">
        <f t="shared" si="54"/>
        <v>0</v>
      </c>
      <c r="V168" s="48"/>
      <c r="W168" s="48"/>
      <c r="X168" s="48"/>
      <c r="Y168" s="43">
        <f t="shared" si="55"/>
        <v>0</v>
      </c>
      <c r="Z168" s="48"/>
      <c r="AA168" s="48"/>
      <c r="AB168" s="48"/>
      <c r="AC168" s="43">
        <f t="shared" si="56"/>
        <v>0</v>
      </c>
      <c r="AD168" s="51"/>
      <c r="AE168" s="51">
        <v>15600000</v>
      </c>
      <c r="AF168" s="48"/>
      <c r="AG168" s="43">
        <f t="shared" si="57"/>
        <v>15600000</v>
      </c>
      <c r="AH168" s="43">
        <f t="shared" si="58"/>
        <v>15600000</v>
      </c>
      <c r="AI168" s="59">
        <f t="shared" si="59"/>
        <v>0.12713936430317849</v>
      </c>
      <c r="AJ168" s="59">
        <f t="shared" si="53"/>
        <v>4.8356918697140617E-3</v>
      </c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</row>
    <row r="169" spans="1:106" customFormat="1" ht="24.95" customHeight="1" outlineLevel="1">
      <c r="A169" s="26">
        <v>8</v>
      </c>
      <c r="B169" s="26"/>
      <c r="C169" s="32" t="s">
        <v>1412</v>
      </c>
      <c r="D169" s="73"/>
      <c r="E169" s="32" t="s">
        <v>465</v>
      </c>
      <c r="F169" s="27" t="s">
        <v>1377</v>
      </c>
      <c r="G169" s="33" t="s">
        <v>1305</v>
      </c>
      <c r="H169" s="28"/>
      <c r="I169" s="28"/>
      <c r="J169" s="115"/>
      <c r="K169" s="51">
        <v>14700000</v>
      </c>
      <c r="L169" s="27"/>
      <c r="M169" s="48"/>
      <c r="N169" s="48"/>
      <c r="O169" s="48"/>
      <c r="P169" s="27"/>
      <c r="Q169" s="27"/>
      <c r="R169" s="48"/>
      <c r="S169" s="48"/>
      <c r="T169" s="48"/>
      <c r="U169" s="43">
        <f>SUM(R169:T169)</f>
        <v>0</v>
      </c>
      <c r="V169" s="48"/>
      <c r="W169" s="48"/>
      <c r="X169" s="48"/>
      <c r="Y169" s="43">
        <f>SUM(V169:X169)</f>
        <v>0</v>
      </c>
      <c r="Z169" s="48"/>
      <c r="AA169" s="48"/>
      <c r="AB169" s="48"/>
      <c r="AC169" s="43">
        <f>SUM(Z169:AB169)</f>
        <v>0</v>
      </c>
      <c r="AD169" s="51"/>
      <c r="AE169" s="51">
        <v>14700000</v>
      </c>
      <c r="AF169" s="48"/>
      <c r="AG169" s="43">
        <f>SUM(AD169:AF169)</f>
        <v>14700000</v>
      </c>
      <c r="AH169" s="43">
        <f>SUM(U169,Y169,AC169,AG169)</f>
        <v>14700000</v>
      </c>
      <c r="AI169" s="59">
        <f>IF(ISERROR(AH169/$J$161),0,AH169/$J$161)</f>
        <v>0.11980440097799511</v>
      </c>
      <c r="AJ169" s="59">
        <f>IF(ISERROR(AH169/$AH$238),"-",AH169/$AH$238)</f>
        <v>4.5567096464613271E-3</v>
      </c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</row>
    <row r="170" spans="1:106" s="19" customFormat="1" ht="24.95" customHeight="1">
      <c r="A170" s="117" t="s">
        <v>67</v>
      </c>
      <c r="B170" s="117"/>
      <c r="C170" s="117"/>
      <c r="D170" s="117"/>
      <c r="E170" s="117"/>
      <c r="F170" s="117"/>
      <c r="G170" s="117"/>
      <c r="H170" s="117"/>
      <c r="I170" s="117"/>
      <c r="J170" s="49">
        <f>+J161</f>
        <v>122700000</v>
      </c>
      <c r="K170" s="49">
        <f>SUM(K162:K169)</f>
        <v>122700000</v>
      </c>
      <c r="L170" s="29"/>
      <c r="M170" s="49">
        <f>SUM(M162:M168)</f>
        <v>0</v>
      </c>
      <c r="N170" s="49">
        <f>SUM(N162:N168)</f>
        <v>0</v>
      </c>
      <c r="O170" s="49">
        <f>SUM(O162:O168)</f>
        <v>0</v>
      </c>
      <c r="P170" s="50"/>
      <c r="Q170" s="56"/>
      <c r="R170" s="49">
        <f t="shared" ref="R170:AD170" si="60">SUM(R162:R168)</f>
        <v>0</v>
      </c>
      <c r="S170" s="49">
        <f t="shared" si="60"/>
        <v>0</v>
      </c>
      <c r="T170" s="49">
        <f t="shared" si="60"/>
        <v>0</v>
      </c>
      <c r="U170" s="49">
        <f t="shared" si="60"/>
        <v>0</v>
      </c>
      <c r="V170" s="49">
        <f t="shared" si="60"/>
        <v>0</v>
      </c>
      <c r="W170" s="49">
        <f t="shared" si="60"/>
        <v>0</v>
      </c>
      <c r="X170" s="49">
        <f t="shared" si="60"/>
        <v>0</v>
      </c>
      <c r="Y170" s="49">
        <f t="shared" si="60"/>
        <v>0</v>
      </c>
      <c r="Z170" s="49">
        <f t="shared" si="60"/>
        <v>0</v>
      </c>
      <c r="AA170" s="49">
        <f t="shared" si="60"/>
        <v>0</v>
      </c>
      <c r="AB170" s="49">
        <f t="shared" si="60"/>
        <v>0</v>
      </c>
      <c r="AC170" s="49">
        <f t="shared" si="60"/>
        <v>0</v>
      </c>
      <c r="AD170" s="49">
        <f>SUM(AD162:AD169)</f>
        <v>0</v>
      </c>
      <c r="AE170" s="49">
        <f t="shared" ref="AE170:AF170" si="61">SUM(AE162:AE169)</f>
        <v>122700000</v>
      </c>
      <c r="AF170" s="49">
        <f t="shared" si="61"/>
        <v>0</v>
      </c>
      <c r="AG170" s="49">
        <f>SUM(AG162:AG169)</f>
        <v>122700000</v>
      </c>
      <c r="AH170" s="49">
        <f>SUM(AH162:AH169)</f>
        <v>122700000</v>
      </c>
      <c r="AI170" s="61">
        <f>IF(ISERROR(AH170/J170),0,AH170/J170)</f>
        <v>1</v>
      </c>
      <c r="AJ170" s="61">
        <f>IF(ISERROR(AH170/$AH$238),0,AH170/$AH$238)</f>
        <v>3.8034576436789445E-2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</row>
    <row r="171" spans="1:106" ht="24.95" customHeight="1">
      <c r="A171" s="118" t="s">
        <v>68</v>
      </c>
      <c r="B171" s="118"/>
      <c r="C171" s="118"/>
      <c r="D171" s="118"/>
      <c r="E171" s="118"/>
      <c r="F171" s="23"/>
      <c r="G171" s="24"/>
      <c r="H171" s="25"/>
      <c r="I171" s="25"/>
      <c r="J171" s="113">
        <v>67000000</v>
      </c>
      <c r="K171" s="43"/>
      <c r="L171" s="44"/>
      <c r="M171" s="45"/>
      <c r="N171" s="45"/>
      <c r="O171" s="45"/>
      <c r="P171" s="24"/>
      <c r="Q171" s="55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57"/>
      <c r="AJ171" s="58"/>
    </row>
    <row r="172" spans="1:106" ht="24.95" customHeight="1" outlineLevel="1">
      <c r="A172" s="26">
        <v>1</v>
      </c>
      <c r="B172" s="41"/>
      <c r="C172" s="32" t="s">
        <v>852</v>
      </c>
      <c r="D172" s="73">
        <v>45895</v>
      </c>
      <c r="E172" s="32" t="s">
        <v>1050</v>
      </c>
      <c r="F172" s="27" t="s">
        <v>1377</v>
      </c>
      <c r="G172" s="33" t="s">
        <v>1305</v>
      </c>
      <c r="H172" s="40"/>
      <c r="I172" s="40"/>
      <c r="J172" s="114"/>
      <c r="K172" s="51">
        <v>26000000</v>
      </c>
      <c r="L172" s="40"/>
      <c r="M172" s="54"/>
      <c r="N172" s="54"/>
      <c r="O172" s="24"/>
      <c r="P172" s="24"/>
      <c r="Q172" s="24"/>
      <c r="R172" s="9"/>
      <c r="S172" s="9"/>
      <c r="T172" s="9"/>
      <c r="U172" s="43">
        <f>SUM(R172:T172)</f>
        <v>0</v>
      </c>
      <c r="V172" s="48"/>
      <c r="W172" s="48"/>
      <c r="X172" s="48"/>
      <c r="Y172" s="43">
        <f>SUM(V172:X172)</f>
        <v>0</v>
      </c>
      <c r="Z172" s="48"/>
      <c r="AA172" s="48"/>
      <c r="AB172" s="48"/>
      <c r="AC172" s="43">
        <f>SUM(Z172:AB172)</f>
        <v>0</v>
      </c>
      <c r="AD172" s="48">
        <v>26000000</v>
      </c>
      <c r="AE172" s="48"/>
      <c r="AF172" s="48"/>
      <c r="AG172" s="43">
        <f>SUM(AD172:AF172)</f>
        <v>26000000</v>
      </c>
      <c r="AH172" s="43">
        <f>SUM(U172,Y172,AC172,AG172)</f>
        <v>26000000</v>
      </c>
      <c r="AI172" s="59">
        <f>IF(ISERROR(AH172/$J$171),0,AH172/$J$171)</f>
        <v>0.38805970149253732</v>
      </c>
      <c r="AJ172" s="59">
        <f>IF(ISERROR(AH172/$AH$238),"-",AH172/$AH$238)</f>
        <v>8.059486449523437E-3</v>
      </c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</row>
    <row r="173" spans="1:106" ht="24.95" customHeight="1" outlineLevel="1">
      <c r="A173" s="26">
        <v>2.2999999999999998</v>
      </c>
      <c r="B173" s="41"/>
      <c r="C173" s="32" t="s">
        <v>853</v>
      </c>
      <c r="D173" s="73">
        <v>45905</v>
      </c>
      <c r="E173" s="32" t="s">
        <v>1058</v>
      </c>
      <c r="F173" s="27" t="s">
        <v>1377</v>
      </c>
      <c r="G173" s="33" t="s">
        <v>1305</v>
      </c>
      <c r="H173" s="40"/>
      <c r="I173" s="40"/>
      <c r="J173" s="114"/>
      <c r="K173" s="51">
        <v>13000000</v>
      </c>
      <c r="L173" s="40"/>
      <c r="M173" s="54"/>
      <c r="N173" s="54"/>
      <c r="O173" s="24"/>
      <c r="P173" s="24"/>
      <c r="Q173" s="24"/>
      <c r="R173" s="9"/>
      <c r="S173" s="9"/>
      <c r="T173" s="9"/>
      <c r="U173" s="43">
        <f>SUM(R173:T173)</f>
        <v>0</v>
      </c>
      <c r="V173" s="48"/>
      <c r="W173" s="48"/>
      <c r="X173" s="48"/>
      <c r="Y173" s="43">
        <f>SUM(V173:X173)</f>
        <v>0</v>
      </c>
      <c r="Z173" s="48"/>
      <c r="AA173" s="48"/>
      <c r="AB173" s="48">
        <v>13000000</v>
      </c>
      <c r="AC173" s="43">
        <f>SUM(Z173:AB173)</f>
        <v>13000000</v>
      </c>
      <c r="AD173" s="48"/>
      <c r="AE173" s="48"/>
      <c r="AF173" s="48"/>
      <c r="AG173" s="43">
        <f>SUM(AD173:AF173)</f>
        <v>0</v>
      </c>
      <c r="AH173" s="43">
        <f>SUM(U173,Y173,AC173,AG173)</f>
        <v>13000000</v>
      </c>
      <c r="AI173" s="59">
        <f>IF(ISERROR(AH173/$J$171),0,AH173/$J$171)</f>
        <v>0.19402985074626866</v>
      </c>
      <c r="AJ173" s="59">
        <f>IF(ISERROR(AH173/$AH$238),"-",AH173/$AH$238)</f>
        <v>4.0297432247617185E-3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</row>
    <row r="174" spans="1:106" ht="24.95" customHeight="1" outlineLevel="1">
      <c r="A174" s="26">
        <v>3</v>
      </c>
      <c r="B174" s="26"/>
      <c r="C174" s="32" t="s">
        <v>1413</v>
      </c>
      <c r="D174" s="73">
        <v>45894</v>
      </c>
      <c r="E174" s="32" t="s">
        <v>1054</v>
      </c>
      <c r="F174" s="27" t="s">
        <v>1377</v>
      </c>
      <c r="G174" s="33" t="s">
        <v>1305</v>
      </c>
      <c r="H174" s="28"/>
      <c r="I174" s="28"/>
      <c r="J174" s="114"/>
      <c r="K174" s="51">
        <v>13000000</v>
      </c>
      <c r="L174" s="27"/>
      <c r="M174" s="48"/>
      <c r="N174" s="48"/>
      <c r="O174" s="48"/>
      <c r="P174" s="27"/>
      <c r="Q174" s="27"/>
      <c r="R174" s="48"/>
      <c r="S174" s="48"/>
      <c r="T174" s="48"/>
      <c r="U174" s="43">
        <f>SUM(R174:T174)</f>
        <v>0</v>
      </c>
      <c r="V174" s="48"/>
      <c r="W174" s="48"/>
      <c r="X174" s="48"/>
      <c r="Y174" s="43">
        <f>SUM(V174:X174)</f>
        <v>0</v>
      </c>
      <c r="Z174" s="48"/>
      <c r="AA174" s="48"/>
      <c r="AB174" s="48">
        <v>13000000</v>
      </c>
      <c r="AC174" s="43">
        <f>SUM(Z174:AB174)</f>
        <v>13000000</v>
      </c>
      <c r="AD174" s="48"/>
      <c r="AE174" s="48"/>
      <c r="AF174" s="48"/>
      <c r="AG174" s="43">
        <f>SUM(AD174:AF174)</f>
        <v>0</v>
      </c>
      <c r="AH174" s="43">
        <f>SUM(U174,Y174,AC174,AG174)</f>
        <v>13000000</v>
      </c>
      <c r="AI174" s="59">
        <f>IF(ISERROR(AH174/$J$171),0,AH174/$J$171)</f>
        <v>0.19402985074626866</v>
      </c>
      <c r="AJ174" s="59">
        <f>IF(ISERROR(AH174/$AH$238),"-",AH174/$AH$238)</f>
        <v>4.0297432247617185E-3</v>
      </c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</row>
    <row r="175" spans="1:106" customFormat="1" ht="24.95" customHeight="1" outlineLevel="1">
      <c r="A175" s="26">
        <v>4</v>
      </c>
      <c r="B175" s="26"/>
      <c r="C175" s="32" t="s">
        <v>809</v>
      </c>
      <c r="D175" s="73"/>
      <c r="E175" s="32" t="s">
        <v>1414</v>
      </c>
      <c r="F175" s="27" t="s">
        <v>1377</v>
      </c>
      <c r="G175" s="33" t="s">
        <v>1305</v>
      </c>
      <c r="H175" s="28"/>
      <c r="I175" s="28"/>
      <c r="J175" s="115"/>
      <c r="K175" s="51">
        <v>15000000</v>
      </c>
      <c r="L175" s="27"/>
      <c r="M175" s="48"/>
      <c r="N175" s="48"/>
      <c r="O175" s="48"/>
      <c r="P175" s="27"/>
      <c r="Q175" s="27"/>
      <c r="R175" s="48"/>
      <c r="S175" s="48"/>
      <c r="T175" s="48"/>
      <c r="U175" s="43">
        <f>SUM(R175:T175)</f>
        <v>0</v>
      </c>
      <c r="V175" s="48"/>
      <c r="W175" s="48"/>
      <c r="X175" s="48"/>
      <c r="Y175" s="43">
        <f>SUM(V175:X175)</f>
        <v>0</v>
      </c>
      <c r="Z175" s="48"/>
      <c r="AA175" s="48"/>
      <c r="AB175" s="48"/>
      <c r="AC175" s="43">
        <f>SUM(Z175:AB175)</f>
        <v>0</v>
      </c>
      <c r="AD175" s="48">
        <v>15000000</v>
      </c>
      <c r="AE175" s="48"/>
      <c r="AF175" s="48"/>
      <c r="AG175" s="43">
        <f>SUM(AD175:AF175)</f>
        <v>15000000</v>
      </c>
      <c r="AH175" s="43">
        <f>SUM(U175,Y175,AC175,AG175)</f>
        <v>15000000</v>
      </c>
      <c r="AI175" s="59">
        <f>IF(ISERROR(AH175/$J$171),0,AH175/$J$171)</f>
        <v>0.22388059701492538</v>
      </c>
      <c r="AJ175" s="59">
        <f>IF(ISERROR(AH175/$AH$238),"-",AH175/$AH$238)</f>
        <v>4.6497037208789059E-3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</row>
    <row r="176" spans="1:106" s="19" customFormat="1" ht="24.95" customHeight="1">
      <c r="A176" s="117" t="s">
        <v>69</v>
      </c>
      <c r="B176" s="117"/>
      <c r="C176" s="117"/>
      <c r="D176" s="117"/>
      <c r="E176" s="117"/>
      <c r="F176" s="117"/>
      <c r="G176" s="117"/>
      <c r="H176" s="117"/>
      <c r="I176" s="117"/>
      <c r="J176" s="49">
        <f>+J171</f>
        <v>67000000</v>
      </c>
      <c r="K176" s="49">
        <f>SUM(K172:K175)</f>
        <v>67000000</v>
      </c>
      <c r="L176" s="29"/>
      <c r="M176" s="49">
        <f>SUM(M172:M174)</f>
        <v>0</v>
      </c>
      <c r="N176" s="49">
        <f>SUM(N172:N174)</f>
        <v>0</v>
      </c>
      <c r="O176" s="49">
        <f>SUM(O172:O174)</f>
        <v>0</v>
      </c>
      <c r="P176" s="50"/>
      <c r="Q176" s="56"/>
      <c r="R176" s="49">
        <f t="shared" ref="R176:AF176" si="62">SUM(R172:R174)</f>
        <v>0</v>
      </c>
      <c r="S176" s="49">
        <f t="shared" si="62"/>
        <v>0</v>
      </c>
      <c r="T176" s="49">
        <f t="shared" si="62"/>
        <v>0</v>
      </c>
      <c r="U176" s="49">
        <f t="shared" si="62"/>
        <v>0</v>
      </c>
      <c r="V176" s="49">
        <f t="shared" si="62"/>
        <v>0</v>
      </c>
      <c r="W176" s="49">
        <f t="shared" si="62"/>
        <v>0</v>
      </c>
      <c r="X176" s="49">
        <f t="shared" si="62"/>
        <v>0</v>
      </c>
      <c r="Y176" s="49">
        <f t="shared" si="62"/>
        <v>0</v>
      </c>
      <c r="Z176" s="49">
        <f t="shared" si="62"/>
        <v>0</v>
      </c>
      <c r="AA176" s="49">
        <f t="shared" si="62"/>
        <v>0</v>
      </c>
      <c r="AB176" s="49">
        <f t="shared" si="62"/>
        <v>26000000</v>
      </c>
      <c r="AC176" s="49">
        <f t="shared" si="62"/>
        <v>26000000</v>
      </c>
      <c r="AD176" s="49">
        <f>SUM(AD172:AD175)</f>
        <v>41000000</v>
      </c>
      <c r="AE176" s="49">
        <f t="shared" ref="AE176:AF176" si="63">SUM(AE172:AE175)</f>
        <v>0</v>
      </c>
      <c r="AF176" s="49">
        <f t="shared" si="63"/>
        <v>0</v>
      </c>
      <c r="AG176" s="49">
        <f>SUM(AG172:AG175)</f>
        <v>41000000</v>
      </c>
      <c r="AH176" s="49">
        <f>SUM(AH172:AH175)</f>
        <v>67000000</v>
      </c>
      <c r="AI176" s="61">
        <f>IF(ISERROR(AH176/J176),0,AH176/J176)</f>
        <v>1</v>
      </c>
      <c r="AJ176" s="61">
        <f>IF(ISERROR(AH176/$AH$238),0,AH176/$AH$238)</f>
        <v>2.0768676619925777E-2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ht="24.95" customHeight="1">
      <c r="A177" s="118" t="s">
        <v>70</v>
      </c>
      <c r="B177" s="118"/>
      <c r="C177" s="118"/>
      <c r="D177" s="118"/>
      <c r="E177" s="118"/>
      <c r="F177" s="23"/>
      <c r="G177" s="24"/>
      <c r="H177" s="25"/>
      <c r="I177" s="25"/>
      <c r="J177" s="113">
        <v>23512000</v>
      </c>
      <c r="K177" s="43"/>
      <c r="L177" s="44"/>
      <c r="M177" s="45"/>
      <c r="N177" s="45"/>
      <c r="O177" s="45"/>
      <c r="P177" s="24"/>
      <c r="Q177" s="55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57"/>
      <c r="AJ177" s="58"/>
    </row>
    <row r="178" spans="1:106" ht="24.95" customHeight="1" outlineLevel="1">
      <c r="A178" s="26">
        <v>1</v>
      </c>
      <c r="B178" s="26"/>
      <c r="C178" s="32" t="s">
        <v>1415</v>
      </c>
      <c r="D178" s="73">
        <v>45656</v>
      </c>
      <c r="E178" s="32" t="s">
        <v>1416</v>
      </c>
      <c r="F178" s="27" t="s">
        <v>1304</v>
      </c>
      <c r="G178" s="33" t="s">
        <v>1305</v>
      </c>
      <c r="H178" s="28"/>
      <c r="I178" s="28"/>
      <c r="J178" s="114"/>
      <c r="K178" s="51">
        <v>3600000</v>
      </c>
      <c r="L178" s="27"/>
      <c r="M178" s="48"/>
      <c r="N178" s="48"/>
      <c r="O178" s="48"/>
      <c r="P178" s="27"/>
      <c r="Q178" s="27"/>
      <c r="R178" s="48"/>
      <c r="S178" s="48"/>
      <c r="T178" s="48"/>
      <c r="U178" s="43">
        <f>SUM(R178:T178)</f>
        <v>0</v>
      </c>
      <c r="V178" s="48"/>
      <c r="W178" s="48"/>
      <c r="X178" s="48"/>
      <c r="Y178" s="43">
        <f>SUM(V178:X178)</f>
        <v>0</v>
      </c>
      <c r="Z178" s="48">
        <v>3600000</v>
      </c>
      <c r="AA178" s="48"/>
      <c r="AB178" s="48"/>
      <c r="AC178" s="43">
        <f>SUM(Z178:AB178)</f>
        <v>3600000</v>
      </c>
      <c r="AD178" s="48"/>
      <c r="AE178" s="48"/>
      <c r="AF178" s="48"/>
      <c r="AG178" s="43">
        <f>SUM(AD178:AF178)</f>
        <v>0</v>
      </c>
      <c r="AH178" s="43">
        <f>SUM(U178,Y178,AC178,AG178)</f>
        <v>3600000</v>
      </c>
      <c r="AI178" s="59">
        <f>IF(ISERROR(AH178/$J$177),0,AH178/$J$177)</f>
        <v>0.15311330384484517</v>
      </c>
      <c r="AJ178" s="59">
        <f>IF(ISERROR(AH178/$AH$238),"-",AH178/$AH$238)</f>
        <v>1.1159288930109373E-3</v>
      </c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</row>
    <row r="179" spans="1:106" ht="24.95" customHeight="1" outlineLevel="1">
      <c r="A179" s="26">
        <v>2</v>
      </c>
      <c r="B179" s="26"/>
      <c r="C179" s="32" t="s">
        <v>1417</v>
      </c>
      <c r="D179" s="73"/>
      <c r="E179" s="32" t="s">
        <v>1416</v>
      </c>
      <c r="F179" s="27" t="s">
        <v>1304</v>
      </c>
      <c r="G179" s="33" t="s">
        <v>1305</v>
      </c>
      <c r="H179" s="28"/>
      <c r="I179" s="28"/>
      <c r="J179" s="114"/>
      <c r="K179" s="51">
        <v>15929600</v>
      </c>
      <c r="L179" s="27"/>
      <c r="M179" s="48"/>
      <c r="N179" s="48"/>
      <c r="O179" s="48"/>
      <c r="P179" s="27"/>
      <c r="Q179" s="27"/>
      <c r="R179" s="48"/>
      <c r="S179" s="48"/>
      <c r="T179" s="48"/>
      <c r="U179" s="43">
        <f>SUM(R179:T179)</f>
        <v>0</v>
      </c>
      <c r="V179" s="48"/>
      <c r="W179" s="48"/>
      <c r="X179" s="48"/>
      <c r="Y179" s="43">
        <f>SUM(V179:X179)</f>
        <v>0</v>
      </c>
      <c r="Z179" s="48"/>
      <c r="AA179" s="48"/>
      <c r="AB179" s="48"/>
      <c r="AC179" s="43"/>
      <c r="AD179" s="48"/>
      <c r="AE179" s="51">
        <v>15929600</v>
      </c>
      <c r="AF179" s="48"/>
      <c r="AG179" s="43">
        <f>SUM(AD179:AF179)</f>
        <v>15929600</v>
      </c>
      <c r="AH179" s="43">
        <f t="shared" ref="AH179:AH180" si="64">SUM(U179,Y179,AC179,AG179)</f>
        <v>15929600</v>
      </c>
      <c r="AI179" s="59">
        <f>IF(ISERROR(AH179/$J$177),0,AH179/$J$177)</f>
        <v>0.67750935692412384</v>
      </c>
      <c r="AJ179" s="59">
        <f>IF(ISERROR(AH179/$AH$238),"-",AH179/$AH$238)</f>
        <v>4.9378613594741744E-3</v>
      </c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</row>
    <row r="180" spans="1:106" ht="24.95" customHeight="1" outlineLevel="1">
      <c r="A180" s="26">
        <v>3</v>
      </c>
      <c r="B180" s="26"/>
      <c r="C180" s="32" t="s">
        <v>1417</v>
      </c>
      <c r="D180" s="73"/>
      <c r="E180" s="32" t="s">
        <v>1416</v>
      </c>
      <c r="F180" s="27" t="s">
        <v>1304</v>
      </c>
      <c r="G180" s="33" t="s">
        <v>1305</v>
      </c>
      <c r="H180" s="28"/>
      <c r="I180" s="28"/>
      <c r="J180" s="114"/>
      <c r="K180" s="51">
        <v>3982400</v>
      </c>
      <c r="L180" s="27"/>
      <c r="M180" s="48"/>
      <c r="N180" s="48"/>
      <c r="O180" s="48"/>
      <c r="P180" s="27"/>
      <c r="Q180" s="27"/>
      <c r="R180" s="48"/>
      <c r="S180" s="48"/>
      <c r="T180" s="48"/>
      <c r="U180" s="43">
        <f>SUM(R180:T180)</f>
        <v>0</v>
      </c>
      <c r="V180" s="48"/>
      <c r="W180" s="48"/>
      <c r="X180" s="48"/>
      <c r="Y180" s="43">
        <f>SUM(V180:X180)</f>
        <v>0</v>
      </c>
      <c r="Z180" s="48"/>
      <c r="AA180" s="48"/>
      <c r="AB180" s="48"/>
      <c r="AC180" s="43"/>
      <c r="AD180" s="48"/>
      <c r="AE180" s="48"/>
      <c r="AF180" s="51">
        <v>3982400</v>
      </c>
      <c r="AG180" s="43">
        <f>SUM(AD180:AF180)</f>
        <v>3982400</v>
      </c>
      <c r="AH180" s="43">
        <f t="shared" si="64"/>
        <v>3982400</v>
      </c>
      <c r="AI180" s="59">
        <f>IF(ISERROR(AH180/$J$177),0,AH180/$J$177)</f>
        <v>0.16937733923103096</v>
      </c>
      <c r="AJ180" s="59">
        <f>IF(ISERROR(AH180/$AH$238),"-",AH180/$AH$238)</f>
        <v>1.2344653398685436E-3</v>
      </c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</row>
    <row r="181" spans="1:106" s="19" customFormat="1" ht="24.95" customHeight="1">
      <c r="A181" s="117" t="s">
        <v>71</v>
      </c>
      <c r="B181" s="117"/>
      <c r="C181" s="117"/>
      <c r="D181" s="117"/>
      <c r="E181" s="117"/>
      <c r="F181" s="117"/>
      <c r="G181" s="117"/>
      <c r="H181" s="117"/>
      <c r="I181" s="117"/>
      <c r="J181" s="49">
        <f>+J177</f>
        <v>23512000</v>
      </c>
      <c r="K181" s="49">
        <f>SUM(K178:K180)</f>
        <v>23512000</v>
      </c>
      <c r="L181" s="29"/>
      <c r="M181" s="49">
        <f>SUM(M178:M180)</f>
        <v>0</v>
      </c>
      <c r="N181" s="49">
        <f>SUM(N178:N180)</f>
        <v>0</v>
      </c>
      <c r="O181" s="49">
        <f>SUM(O178:O180)</f>
        <v>0</v>
      </c>
      <c r="P181" s="50"/>
      <c r="Q181" s="56"/>
      <c r="R181" s="49">
        <f t="shared" ref="R181:AH181" si="65">SUM(R178:R180)</f>
        <v>0</v>
      </c>
      <c r="S181" s="49">
        <f t="shared" si="65"/>
        <v>0</v>
      </c>
      <c r="T181" s="49">
        <f t="shared" si="65"/>
        <v>0</v>
      </c>
      <c r="U181" s="49">
        <f t="shared" si="65"/>
        <v>0</v>
      </c>
      <c r="V181" s="49">
        <f t="shared" si="65"/>
        <v>0</v>
      </c>
      <c r="W181" s="49">
        <f t="shared" si="65"/>
        <v>0</v>
      </c>
      <c r="X181" s="49">
        <f t="shared" si="65"/>
        <v>0</v>
      </c>
      <c r="Y181" s="49">
        <f t="shared" si="65"/>
        <v>0</v>
      </c>
      <c r="Z181" s="49">
        <f t="shared" si="65"/>
        <v>3600000</v>
      </c>
      <c r="AA181" s="49">
        <f t="shared" si="65"/>
        <v>0</v>
      </c>
      <c r="AB181" s="49">
        <f t="shared" si="65"/>
        <v>0</v>
      </c>
      <c r="AC181" s="49">
        <f t="shared" si="65"/>
        <v>3600000</v>
      </c>
      <c r="AD181" s="49">
        <f t="shared" si="65"/>
        <v>0</v>
      </c>
      <c r="AE181" s="49">
        <f>SUM(AE178:AE180)</f>
        <v>15929600</v>
      </c>
      <c r="AF181" s="49">
        <f t="shared" si="65"/>
        <v>3982400</v>
      </c>
      <c r="AG181" s="49">
        <f t="shared" si="65"/>
        <v>19912000</v>
      </c>
      <c r="AH181" s="49">
        <f t="shared" si="65"/>
        <v>23512000</v>
      </c>
      <c r="AI181" s="61">
        <f>IF(ISERROR(AH181/J181),0,AH181/J181)</f>
        <v>1</v>
      </c>
      <c r="AJ181" s="61">
        <f>IF(ISERROR(AH181/$AH$238),0,AH181/$AH$238)</f>
        <v>7.2882555923536553E-3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ht="24.95" customHeight="1">
      <c r="A182" s="118" t="s">
        <v>72</v>
      </c>
      <c r="B182" s="118"/>
      <c r="C182" s="118"/>
      <c r="D182" s="118"/>
      <c r="E182" s="118"/>
      <c r="F182" s="23"/>
      <c r="G182" s="24"/>
      <c r="H182" s="25"/>
      <c r="I182" s="25"/>
      <c r="J182" s="113">
        <v>133500000</v>
      </c>
      <c r="K182" s="43"/>
      <c r="L182" s="44"/>
      <c r="M182" s="45"/>
      <c r="N182" s="45"/>
      <c r="O182" s="45"/>
      <c r="P182" s="24"/>
      <c r="Q182" s="55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57"/>
      <c r="AJ182" s="58"/>
    </row>
    <row r="183" spans="1:106" ht="24.95" customHeight="1" outlineLevel="1">
      <c r="A183" s="26">
        <v>1</v>
      </c>
      <c r="B183" s="26"/>
      <c r="C183" s="32" t="s">
        <v>1364</v>
      </c>
      <c r="D183" s="73">
        <v>45903</v>
      </c>
      <c r="E183" s="32" t="s">
        <v>528</v>
      </c>
      <c r="F183" s="27" t="s">
        <v>1304</v>
      </c>
      <c r="G183" s="33" t="s">
        <v>1305</v>
      </c>
      <c r="H183" s="28"/>
      <c r="I183" s="28"/>
      <c r="J183" s="114"/>
      <c r="K183" s="51">
        <v>10500000</v>
      </c>
      <c r="L183" s="27"/>
      <c r="M183" s="48"/>
      <c r="N183" s="48"/>
      <c r="O183" s="48"/>
      <c r="P183" s="27"/>
      <c r="Q183" s="27"/>
      <c r="R183" s="48"/>
      <c r="S183" s="48"/>
      <c r="T183" s="48"/>
      <c r="U183" s="43">
        <f>SUM(R183:T183)</f>
        <v>0</v>
      </c>
      <c r="V183" s="48"/>
      <c r="W183" s="48"/>
      <c r="X183" s="48"/>
      <c r="Y183" s="43">
        <f>SUM(V183:X183)</f>
        <v>0</v>
      </c>
      <c r="Z183" s="48"/>
      <c r="AA183" s="48"/>
      <c r="AB183" s="48"/>
      <c r="AC183" s="43">
        <f>SUM(Z183:AB183)</f>
        <v>0</v>
      </c>
      <c r="AD183" s="51">
        <v>10500000</v>
      </c>
      <c r="AE183" s="48"/>
      <c r="AF183" s="48"/>
      <c r="AG183" s="43">
        <f>SUM(AD183:AF183)</f>
        <v>10500000</v>
      </c>
      <c r="AH183" s="43">
        <f>SUM(U183,Y183,AC183,AG183)</f>
        <v>10500000</v>
      </c>
      <c r="AI183" s="59">
        <f>IF(ISERROR(AH183/$J$182),0,AH183/$J$182)</f>
        <v>7.8651685393258425E-2</v>
      </c>
      <c r="AJ183" s="59">
        <f>IF(ISERROR(AH183/$AH$238),"-",AH183/$AH$238)</f>
        <v>3.254792604615234E-3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ht="24.95" customHeight="1" outlineLevel="1">
      <c r="A184" s="26">
        <v>2.2999999999999998</v>
      </c>
      <c r="B184" s="26"/>
      <c r="C184" s="32" t="s">
        <v>1418</v>
      </c>
      <c r="D184" s="73">
        <v>45910</v>
      </c>
      <c r="E184" s="32" t="s">
        <v>1071</v>
      </c>
      <c r="F184" s="27" t="s">
        <v>1304</v>
      </c>
      <c r="G184" s="33" t="s">
        <v>1305</v>
      </c>
      <c r="H184" s="28"/>
      <c r="I184" s="28"/>
      <c r="J184" s="114"/>
      <c r="K184" s="51">
        <v>10500000</v>
      </c>
      <c r="L184" s="27"/>
      <c r="M184" s="48"/>
      <c r="N184" s="48"/>
      <c r="O184" s="48"/>
      <c r="P184" s="27"/>
      <c r="Q184" s="27"/>
      <c r="R184" s="48"/>
      <c r="S184" s="48"/>
      <c r="T184" s="48"/>
      <c r="U184" s="43">
        <f t="shared" ref="U184:U193" si="66">SUM(R184:T184)</f>
        <v>0</v>
      </c>
      <c r="V184" s="48"/>
      <c r="W184" s="48"/>
      <c r="X184" s="48"/>
      <c r="Y184" s="43">
        <f t="shared" ref="Y184:Y193" si="67">SUM(V184:X184)</f>
        <v>0</v>
      </c>
      <c r="Z184" s="48"/>
      <c r="AA184" s="48"/>
      <c r="AB184" s="48">
        <v>10500000</v>
      </c>
      <c r="AC184" s="43">
        <f t="shared" ref="AC184:AC193" si="68">SUM(Z184:AB184)</f>
        <v>10500000</v>
      </c>
      <c r="AD184" s="48"/>
      <c r="AE184" s="48"/>
      <c r="AF184" s="48"/>
      <c r="AG184" s="43">
        <f t="shared" ref="AG184:AG193" si="69">SUM(AD184:AF184)</f>
        <v>0</v>
      </c>
      <c r="AH184" s="43">
        <f t="shared" ref="AH184:AH194" si="70">SUM(U184,Y184,AC184,AG184)</f>
        <v>10500000</v>
      </c>
      <c r="AI184" s="59">
        <f t="shared" ref="AI184:AI193" si="71">IF(ISERROR(AH184/$J$182),0,AH184/$J$182)</f>
        <v>7.8651685393258425E-2</v>
      </c>
      <c r="AJ184" s="59">
        <f t="shared" ref="AJ184:AJ193" si="72">IF(ISERROR(AH184/$AH$238),"-",AH184/$AH$238)</f>
        <v>3.254792604615234E-3</v>
      </c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</row>
    <row r="185" spans="1:106" ht="24.95" customHeight="1" outlineLevel="1">
      <c r="A185" s="26">
        <v>3</v>
      </c>
      <c r="B185" s="26"/>
      <c r="C185" s="32" t="s">
        <v>1419</v>
      </c>
      <c r="D185" s="73">
        <v>45894</v>
      </c>
      <c r="E185" s="32" t="s">
        <v>544</v>
      </c>
      <c r="F185" s="27" t="s">
        <v>1304</v>
      </c>
      <c r="G185" s="33" t="s">
        <v>1305</v>
      </c>
      <c r="H185" s="28"/>
      <c r="I185" s="28"/>
      <c r="J185" s="114"/>
      <c r="K185" s="51">
        <v>10500000</v>
      </c>
      <c r="L185" s="27"/>
      <c r="M185" s="48"/>
      <c r="N185" s="48"/>
      <c r="O185" s="48"/>
      <c r="P185" s="27"/>
      <c r="Q185" s="27"/>
      <c r="R185" s="48"/>
      <c r="S185" s="48"/>
      <c r="T185" s="48"/>
      <c r="U185" s="43">
        <f t="shared" si="66"/>
        <v>0</v>
      </c>
      <c r="V185" s="48"/>
      <c r="W185" s="48"/>
      <c r="X185" s="48"/>
      <c r="Y185" s="43">
        <f t="shared" si="67"/>
        <v>0</v>
      </c>
      <c r="Z185" s="48"/>
      <c r="AA185" s="48"/>
      <c r="AB185" s="51">
        <v>10500000</v>
      </c>
      <c r="AC185" s="43">
        <f t="shared" si="68"/>
        <v>10500000</v>
      </c>
      <c r="AD185" s="48"/>
      <c r="AE185" s="48"/>
      <c r="AF185" s="48"/>
      <c r="AG185" s="43">
        <f t="shared" si="69"/>
        <v>0</v>
      </c>
      <c r="AH185" s="43">
        <f t="shared" si="70"/>
        <v>10500000</v>
      </c>
      <c r="AI185" s="59">
        <f t="shared" si="71"/>
        <v>7.8651685393258425E-2</v>
      </c>
      <c r="AJ185" s="59">
        <f t="shared" si="72"/>
        <v>3.254792604615234E-3</v>
      </c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</row>
    <row r="186" spans="1:106" ht="24.95" customHeight="1" outlineLevel="1">
      <c r="A186" s="26">
        <v>4</v>
      </c>
      <c r="B186" s="26"/>
      <c r="C186" s="32" t="s">
        <v>1420</v>
      </c>
      <c r="D186" s="73">
        <v>45896</v>
      </c>
      <c r="E186" s="32" t="s">
        <v>540</v>
      </c>
      <c r="F186" s="27" t="s">
        <v>1304</v>
      </c>
      <c r="G186" s="33" t="s">
        <v>1305</v>
      </c>
      <c r="H186" s="28"/>
      <c r="I186" s="28"/>
      <c r="J186" s="114"/>
      <c r="K186" s="51">
        <v>13000000</v>
      </c>
      <c r="L186" s="27"/>
      <c r="M186" s="48"/>
      <c r="N186" s="48"/>
      <c r="O186" s="48"/>
      <c r="P186" s="27"/>
      <c r="Q186" s="27"/>
      <c r="R186" s="48"/>
      <c r="S186" s="48"/>
      <c r="T186" s="48"/>
      <c r="U186" s="43">
        <f t="shared" si="66"/>
        <v>0</v>
      </c>
      <c r="V186" s="48"/>
      <c r="W186" s="48"/>
      <c r="X186" s="48"/>
      <c r="Y186" s="43">
        <f t="shared" si="67"/>
        <v>0</v>
      </c>
      <c r="Z186" s="48"/>
      <c r="AA186" s="48"/>
      <c r="AB186" s="51">
        <v>13000000</v>
      </c>
      <c r="AC186" s="43">
        <f t="shared" si="68"/>
        <v>13000000</v>
      </c>
      <c r="AD186" s="48"/>
      <c r="AE186" s="48"/>
      <c r="AF186" s="48"/>
      <c r="AG186" s="43">
        <f t="shared" si="69"/>
        <v>0</v>
      </c>
      <c r="AH186" s="43">
        <f t="shared" si="70"/>
        <v>13000000</v>
      </c>
      <c r="AI186" s="59">
        <f t="shared" si="71"/>
        <v>9.7378277153558054E-2</v>
      </c>
      <c r="AJ186" s="59">
        <f t="shared" si="72"/>
        <v>4.0297432247617185E-3</v>
      </c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</row>
    <row r="187" spans="1:106" ht="24.95" customHeight="1" outlineLevel="1">
      <c r="A187" s="26">
        <v>5</v>
      </c>
      <c r="B187" s="26"/>
      <c r="C187" s="32" t="s">
        <v>1421</v>
      </c>
      <c r="D187" s="73">
        <v>45905</v>
      </c>
      <c r="E187" s="32" t="s">
        <v>530</v>
      </c>
      <c r="F187" s="27" t="s">
        <v>1304</v>
      </c>
      <c r="G187" s="33" t="s">
        <v>1305</v>
      </c>
      <c r="H187" s="28"/>
      <c r="I187" s="28"/>
      <c r="J187" s="114"/>
      <c r="K187" s="51">
        <v>10500000</v>
      </c>
      <c r="L187" s="27"/>
      <c r="M187" s="48"/>
      <c r="N187" s="48"/>
      <c r="O187" s="48"/>
      <c r="P187" s="27"/>
      <c r="Q187" s="27"/>
      <c r="R187" s="48"/>
      <c r="S187" s="48"/>
      <c r="T187" s="48"/>
      <c r="U187" s="43">
        <f t="shared" si="66"/>
        <v>0</v>
      </c>
      <c r="V187" s="48"/>
      <c r="W187" s="48"/>
      <c r="X187" s="48"/>
      <c r="Y187" s="43">
        <f t="shared" si="67"/>
        <v>0</v>
      </c>
      <c r="Z187" s="48"/>
      <c r="AA187" s="48"/>
      <c r="AB187" s="51">
        <v>10500000</v>
      </c>
      <c r="AC187" s="43">
        <f t="shared" si="68"/>
        <v>10500000</v>
      </c>
      <c r="AD187" s="48"/>
      <c r="AE187" s="48"/>
      <c r="AF187" s="48"/>
      <c r="AG187" s="43">
        <f t="shared" si="69"/>
        <v>0</v>
      </c>
      <c r="AH187" s="43">
        <f t="shared" si="70"/>
        <v>10500000</v>
      </c>
      <c r="AI187" s="59">
        <f t="shared" si="71"/>
        <v>7.8651685393258425E-2</v>
      </c>
      <c r="AJ187" s="59">
        <f t="shared" si="72"/>
        <v>3.254792604615234E-3</v>
      </c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</row>
    <row r="188" spans="1:106" ht="24.95" customHeight="1" outlineLevel="1">
      <c r="A188" s="26">
        <v>6</v>
      </c>
      <c r="B188" s="26"/>
      <c r="C188" s="32" t="s">
        <v>1422</v>
      </c>
      <c r="D188" s="73">
        <v>45896</v>
      </c>
      <c r="E188" s="32" t="s">
        <v>526</v>
      </c>
      <c r="F188" s="27" t="s">
        <v>1304</v>
      </c>
      <c r="G188" s="33" t="s">
        <v>1305</v>
      </c>
      <c r="H188" s="28"/>
      <c r="I188" s="28"/>
      <c r="J188" s="114"/>
      <c r="K188" s="51">
        <v>10500000</v>
      </c>
      <c r="L188" s="27"/>
      <c r="M188" s="48"/>
      <c r="N188" s="48"/>
      <c r="O188" s="48"/>
      <c r="P188" s="27"/>
      <c r="Q188" s="27"/>
      <c r="R188" s="48"/>
      <c r="S188" s="48"/>
      <c r="T188" s="48"/>
      <c r="U188" s="43">
        <f t="shared" si="66"/>
        <v>0</v>
      </c>
      <c r="V188" s="48"/>
      <c r="W188" s="48"/>
      <c r="X188" s="48"/>
      <c r="Y188" s="43">
        <f t="shared" si="67"/>
        <v>0</v>
      </c>
      <c r="Z188" s="48"/>
      <c r="AA188" s="48"/>
      <c r="AB188" s="51">
        <v>10500000</v>
      </c>
      <c r="AC188" s="43">
        <f t="shared" si="68"/>
        <v>10500000</v>
      </c>
      <c r="AD188" s="48"/>
      <c r="AE188" s="48"/>
      <c r="AF188" s="48"/>
      <c r="AG188" s="43">
        <f t="shared" si="69"/>
        <v>0</v>
      </c>
      <c r="AH188" s="43">
        <f t="shared" si="70"/>
        <v>10500000</v>
      </c>
      <c r="AI188" s="59">
        <f t="shared" si="71"/>
        <v>7.8651685393258425E-2</v>
      </c>
      <c r="AJ188" s="59">
        <f t="shared" si="72"/>
        <v>3.254792604615234E-3</v>
      </c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</row>
    <row r="189" spans="1:106" ht="24.95" customHeight="1" outlineLevel="1">
      <c r="A189" s="26">
        <v>7</v>
      </c>
      <c r="B189" s="26"/>
      <c r="C189" s="32" t="s">
        <v>1423</v>
      </c>
      <c r="D189" s="73">
        <v>45896</v>
      </c>
      <c r="E189" s="32" t="s">
        <v>538</v>
      </c>
      <c r="F189" s="27" t="s">
        <v>1304</v>
      </c>
      <c r="G189" s="33" t="s">
        <v>1305</v>
      </c>
      <c r="H189" s="28"/>
      <c r="I189" s="28"/>
      <c r="J189" s="114"/>
      <c r="K189" s="51">
        <v>10500000</v>
      </c>
      <c r="L189" s="27"/>
      <c r="M189" s="48"/>
      <c r="N189" s="48"/>
      <c r="O189" s="48"/>
      <c r="P189" s="27"/>
      <c r="Q189" s="27"/>
      <c r="R189" s="48"/>
      <c r="S189" s="48"/>
      <c r="T189" s="48"/>
      <c r="U189" s="43">
        <f t="shared" si="66"/>
        <v>0</v>
      </c>
      <c r="V189" s="48"/>
      <c r="W189" s="48"/>
      <c r="X189" s="48"/>
      <c r="Y189" s="43">
        <f t="shared" si="67"/>
        <v>0</v>
      </c>
      <c r="Z189" s="48"/>
      <c r="AA189" s="48"/>
      <c r="AB189" s="51">
        <v>10500000</v>
      </c>
      <c r="AC189" s="43">
        <f t="shared" si="68"/>
        <v>10500000</v>
      </c>
      <c r="AD189" s="48"/>
      <c r="AE189" s="48"/>
      <c r="AF189" s="48"/>
      <c r="AG189" s="43">
        <f t="shared" si="69"/>
        <v>0</v>
      </c>
      <c r="AH189" s="43">
        <f t="shared" si="70"/>
        <v>10500000</v>
      </c>
      <c r="AI189" s="59">
        <f t="shared" si="71"/>
        <v>7.8651685393258425E-2</v>
      </c>
      <c r="AJ189" s="59">
        <f t="shared" si="72"/>
        <v>3.254792604615234E-3</v>
      </c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</row>
    <row r="190" spans="1:106" ht="24.95" customHeight="1" outlineLevel="1">
      <c r="A190" s="26">
        <v>8</v>
      </c>
      <c r="B190" s="26"/>
      <c r="C190" s="32" t="s">
        <v>1090</v>
      </c>
      <c r="D190" s="73">
        <v>45898</v>
      </c>
      <c r="E190" s="32" t="s">
        <v>542</v>
      </c>
      <c r="F190" s="27" t="s">
        <v>1304</v>
      </c>
      <c r="G190" s="33" t="s">
        <v>1305</v>
      </c>
      <c r="H190" s="28"/>
      <c r="I190" s="28"/>
      <c r="J190" s="114"/>
      <c r="K190" s="51">
        <v>10500000</v>
      </c>
      <c r="L190" s="27"/>
      <c r="M190" s="48"/>
      <c r="N190" s="48"/>
      <c r="O190" s="48"/>
      <c r="P190" s="27"/>
      <c r="Q190" s="27"/>
      <c r="R190" s="48"/>
      <c r="S190" s="48"/>
      <c r="T190" s="48"/>
      <c r="U190" s="43">
        <f t="shared" si="66"/>
        <v>0</v>
      </c>
      <c r="V190" s="48"/>
      <c r="W190" s="48"/>
      <c r="X190" s="48"/>
      <c r="Y190" s="43">
        <f t="shared" si="67"/>
        <v>0</v>
      </c>
      <c r="Z190" s="48"/>
      <c r="AA190" s="48"/>
      <c r="AB190" s="48"/>
      <c r="AC190" s="43">
        <f t="shared" si="68"/>
        <v>0</v>
      </c>
      <c r="AD190" s="51">
        <v>10500000</v>
      </c>
      <c r="AE190" s="48"/>
      <c r="AF190" s="48"/>
      <c r="AG190" s="43">
        <f t="shared" si="69"/>
        <v>10500000</v>
      </c>
      <c r="AH190" s="43">
        <f t="shared" si="70"/>
        <v>10500000</v>
      </c>
      <c r="AI190" s="59">
        <f t="shared" si="71"/>
        <v>7.8651685393258425E-2</v>
      </c>
      <c r="AJ190" s="59">
        <f t="shared" si="72"/>
        <v>3.254792604615234E-3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ht="24.95" customHeight="1" outlineLevel="1">
      <c r="A191" s="26">
        <v>9</v>
      </c>
      <c r="B191" s="26"/>
      <c r="C191" s="32" t="s">
        <v>1367</v>
      </c>
      <c r="D191" s="73">
        <v>45903</v>
      </c>
      <c r="E191" s="32" t="s">
        <v>546</v>
      </c>
      <c r="F191" s="27" t="s">
        <v>1304</v>
      </c>
      <c r="G191" s="33" t="s">
        <v>1305</v>
      </c>
      <c r="H191" s="28"/>
      <c r="I191" s="28"/>
      <c r="J191" s="114"/>
      <c r="K191" s="51">
        <v>13000000</v>
      </c>
      <c r="L191" s="27"/>
      <c r="M191" s="48"/>
      <c r="N191" s="48"/>
      <c r="O191" s="48"/>
      <c r="P191" s="27"/>
      <c r="Q191" s="27"/>
      <c r="R191" s="48"/>
      <c r="S191" s="48"/>
      <c r="T191" s="48"/>
      <c r="U191" s="43">
        <f t="shared" si="66"/>
        <v>0</v>
      </c>
      <c r="V191" s="48"/>
      <c r="W191" s="48"/>
      <c r="X191" s="48"/>
      <c r="Y191" s="43">
        <f t="shared" si="67"/>
        <v>0</v>
      </c>
      <c r="Z191" s="48"/>
      <c r="AA191" s="48"/>
      <c r="AB191" s="51">
        <v>13000000</v>
      </c>
      <c r="AC191" s="43">
        <f t="shared" si="68"/>
        <v>13000000</v>
      </c>
      <c r="AD191" s="48"/>
      <c r="AE191" s="48"/>
      <c r="AF191" s="48"/>
      <c r="AG191" s="43">
        <f t="shared" si="69"/>
        <v>0</v>
      </c>
      <c r="AH191" s="43">
        <f t="shared" si="70"/>
        <v>13000000</v>
      </c>
      <c r="AI191" s="59">
        <f t="shared" si="71"/>
        <v>9.7378277153558054E-2</v>
      </c>
      <c r="AJ191" s="59">
        <f t="shared" si="72"/>
        <v>4.0297432247617185E-3</v>
      </c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</row>
    <row r="192" spans="1:106" ht="24.95" customHeight="1" outlineLevel="1">
      <c r="A192" s="26">
        <v>10</v>
      </c>
      <c r="B192" s="26"/>
      <c r="C192" s="32" t="s">
        <v>1424</v>
      </c>
      <c r="D192" s="73">
        <v>45905</v>
      </c>
      <c r="E192" s="32" t="s">
        <v>1425</v>
      </c>
      <c r="F192" s="27" t="s">
        <v>1304</v>
      </c>
      <c r="G192" s="33" t="s">
        <v>1305</v>
      </c>
      <c r="H192" s="28"/>
      <c r="I192" s="28"/>
      <c r="J192" s="114"/>
      <c r="K192" s="51">
        <v>10500000</v>
      </c>
      <c r="L192" s="27"/>
      <c r="M192" s="48"/>
      <c r="N192" s="48"/>
      <c r="O192" s="48"/>
      <c r="P192" s="27"/>
      <c r="Q192" s="27"/>
      <c r="R192" s="48"/>
      <c r="S192" s="48"/>
      <c r="T192" s="48"/>
      <c r="U192" s="43">
        <f t="shared" si="66"/>
        <v>0</v>
      </c>
      <c r="V192" s="48"/>
      <c r="W192" s="48"/>
      <c r="X192" s="48"/>
      <c r="Y192" s="43">
        <f t="shared" si="67"/>
        <v>0</v>
      </c>
      <c r="Z192" s="48"/>
      <c r="AA192" s="48"/>
      <c r="AB192" s="48"/>
      <c r="AC192" s="43">
        <f t="shared" si="68"/>
        <v>0</v>
      </c>
      <c r="AD192" s="51">
        <v>10500000</v>
      </c>
      <c r="AE192" s="48"/>
      <c r="AF192" s="48"/>
      <c r="AG192" s="43">
        <f t="shared" si="69"/>
        <v>10500000</v>
      </c>
      <c r="AH192" s="43">
        <f t="shared" si="70"/>
        <v>10500000</v>
      </c>
      <c r="AI192" s="59">
        <f t="shared" si="71"/>
        <v>7.8651685393258425E-2</v>
      </c>
      <c r="AJ192" s="59">
        <f t="shared" si="72"/>
        <v>3.254792604615234E-3</v>
      </c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</row>
    <row r="193" spans="1:106" ht="24.95" customHeight="1" outlineLevel="1">
      <c r="A193" s="26">
        <v>11</v>
      </c>
      <c r="B193" s="26"/>
      <c r="C193" s="32" t="s">
        <v>1426</v>
      </c>
      <c r="D193" s="73">
        <v>45894</v>
      </c>
      <c r="E193" s="32" t="s">
        <v>534</v>
      </c>
      <c r="F193" s="27" t="s">
        <v>1304</v>
      </c>
      <c r="G193" s="33" t="s">
        <v>1305</v>
      </c>
      <c r="H193" s="28"/>
      <c r="I193" s="28"/>
      <c r="J193" s="114"/>
      <c r="K193" s="51">
        <v>13000000</v>
      </c>
      <c r="L193" s="27"/>
      <c r="M193" s="48"/>
      <c r="N193" s="48"/>
      <c r="O193" s="48"/>
      <c r="P193" s="27"/>
      <c r="Q193" s="27"/>
      <c r="R193" s="48"/>
      <c r="S193" s="48"/>
      <c r="T193" s="48"/>
      <c r="U193" s="43">
        <f t="shared" si="66"/>
        <v>0</v>
      </c>
      <c r="V193" s="48"/>
      <c r="W193" s="48"/>
      <c r="X193" s="48"/>
      <c r="Y193" s="43">
        <f t="shared" si="67"/>
        <v>0</v>
      </c>
      <c r="Z193" s="48"/>
      <c r="AA193" s="48"/>
      <c r="AB193" s="51">
        <v>13000000</v>
      </c>
      <c r="AC193" s="43">
        <f t="shared" si="68"/>
        <v>13000000</v>
      </c>
      <c r="AD193" s="48"/>
      <c r="AE193" s="48"/>
      <c r="AF193" s="48"/>
      <c r="AG193" s="43">
        <f t="shared" si="69"/>
        <v>0</v>
      </c>
      <c r="AH193" s="43">
        <f t="shared" si="70"/>
        <v>13000000</v>
      </c>
      <c r="AI193" s="59">
        <f t="shared" si="71"/>
        <v>9.7378277153558054E-2</v>
      </c>
      <c r="AJ193" s="59">
        <f t="shared" si="72"/>
        <v>4.0297432247617185E-3</v>
      </c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</row>
    <row r="194" spans="1:106" customFormat="1" ht="24.95" customHeight="1" outlineLevel="1">
      <c r="A194" s="26">
        <v>12</v>
      </c>
      <c r="B194" s="26"/>
      <c r="C194" s="32" t="s">
        <v>1427</v>
      </c>
      <c r="D194" s="73">
        <v>45961</v>
      </c>
      <c r="E194" s="32" t="s">
        <v>1428</v>
      </c>
      <c r="F194" s="27" t="s">
        <v>1304</v>
      </c>
      <c r="G194" s="33" t="s">
        <v>1305</v>
      </c>
      <c r="H194" s="28"/>
      <c r="I194" s="28"/>
      <c r="J194" s="114"/>
      <c r="K194" s="51">
        <v>10500000</v>
      </c>
      <c r="L194" s="27"/>
      <c r="M194" s="48"/>
      <c r="N194" s="48"/>
      <c r="O194" s="48"/>
      <c r="P194" s="27"/>
      <c r="Q194" s="27"/>
      <c r="R194" s="48"/>
      <c r="S194" s="48"/>
      <c r="T194" s="48"/>
      <c r="U194" s="43">
        <f>SUM(R194:T194)</f>
        <v>0</v>
      </c>
      <c r="V194" s="48"/>
      <c r="W194" s="48"/>
      <c r="X194" s="48"/>
      <c r="Y194" s="43">
        <f>SUM(V194:X194)</f>
        <v>0</v>
      </c>
      <c r="Z194" s="48"/>
      <c r="AA194" s="48"/>
      <c r="AB194" s="51"/>
      <c r="AC194" s="43"/>
      <c r="AD194" s="48"/>
      <c r="AE194" s="51">
        <v>10500000</v>
      </c>
      <c r="AF194" s="48"/>
      <c r="AG194" s="43">
        <f>SUM(AD194:AF194)</f>
        <v>10500000</v>
      </c>
      <c r="AH194" s="43">
        <f t="shared" si="70"/>
        <v>10500000</v>
      </c>
      <c r="AI194" s="59">
        <f>IF(ISERROR(AH194/$J$182),0,AH194/$J$182)</f>
        <v>7.8651685393258425E-2</v>
      </c>
      <c r="AJ194" s="59">
        <f>IF(ISERROR(AH194/$AH$238),"-",AH194/$AH$238)</f>
        <v>3.254792604615234E-3</v>
      </c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</row>
    <row r="195" spans="1:106" s="19" customFormat="1" ht="24.95" customHeight="1">
      <c r="A195" s="117" t="s">
        <v>73</v>
      </c>
      <c r="B195" s="117"/>
      <c r="C195" s="117"/>
      <c r="D195" s="117"/>
      <c r="E195" s="117"/>
      <c r="F195" s="117"/>
      <c r="G195" s="117"/>
      <c r="H195" s="117"/>
      <c r="I195" s="117"/>
      <c r="J195" s="49">
        <f>+J182</f>
        <v>133500000</v>
      </c>
      <c r="K195" s="49">
        <f>SUM(K183:K194)</f>
        <v>133500000</v>
      </c>
      <c r="L195" s="29"/>
      <c r="M195" s="49">
        <f>SUM(M183:M193)</f>
        <v>0</v>
      </c>
      <c r="N195" s="49">
        <f>SUM(N183:N193)</f>
        <v>0</v>
      </c>
      <c r="O195" s="49">
        <f>SUM(O183:O193)</f>
        <v>0</v>
      </c>
      <c r="P195" s="50"/>
      <c r="Q195" s="56"/>
      <c r="R195" s="49">
        <f t="shared" ref="R195:AD195" si="73">SUM(R183:R193)</f>
        <v>0</v>
      </c>
      <c r="S195" s="49">
        <f t="shared" si="73"/>
        <v>0</v>
      </c>
      <c r="T195" s="49">
        <f t="shared" si="73"/>
        <v>0</v>
      </c>
      <c r="U195" s="49">
        <f t="shared" si="73"/>
        <v>0</v>
      </c>
      <c r="V195" s="49">
        <f t="shared" si="73"/>
        <v>0</v>
      </c>
      <c r="W195" s="49">
        <f t="shared" si="73"/>
        <v>0</v>
      </c>
      <c r="X195" s="49">
        <f t="shared" si="73"/>
        <v>0</v>
      </c>
      <c r="Y195" s="49">
        <f t="shared" si="73"/>
        <v>0</v>
      </c>
      <c r="Z195" s="49">
        <f t="shared" si="73"/>
        <v>0</v>
      </c>
      <c r="AA195" s="49">
        <f t="shared" si="73"/>
        <v>0</v>
      </c>
      <c r="AB195" s="49">
        <f t="shared" si="73"/>
        <v>91500000</v>
      </c>
      <c r="AC195" s="49">
        <f t="shared" si="73"/>
        <v>91500000</v>
      </c>
      <c r="AD195" s="49">
        <f>SUM(AD183:AD194)</f>
        <v>31500000</v>
      </c>
      <c r="AE195" s="49">
        <f t="shared" ref="AE195:AF195" si="74">SUM(AE183:AE194)</f>
        <v>10500000</v>
      </c>
      <c r="AF195" s="49">
        <f t="shared" si="74"/>
        <v>0</v>
      </c>
      <c r="AG195" s="49">
        <f>SUM(AG183:AG194)</f>
        <v>42000000</v>
      </c>
      <c r="AH195" s="49">
        <f>SUM(AH183:AH194)</f>
        <v>133500000</v>
      </c>
      <c r="AI195" s="61">
        <f>IF(ISERROR(AH195/J195),0,AH195/J195)</f>
        <v>1</v>
      </c>
      <c r="AJ195" s="61">
        <f>IF(ISERROR(AH195/$AH$238),0,AH195/$AH$238)</f>
        <v>4.138236311582226E-2</v>
      </c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</row>
    <row r="196" spans="1:106" ht="24.95" customHeight="1">
      <c r="A196" s="118" t="s">
        <v>74</v>
      </c>
      <c r="B196" s="118"/>
      <c r="C196" s="118"/>
      <c r="D196" s="118"/>
      <c r="E196" s="118"/>
      <c r="F196" s="23"/>
      <c r="G196" s="24"/>
      <c r="H196" s="25"/>
      <c r="I196" s="25"/>
      <c r="J196" s="113">
        <v>22400000</v>
      </c>
      <c r="K196" s="43"/>
      <c r="L196" s="44"/>
      <c r="M196" s="45"/>
      <c r="N196" s="45"/>
      <c r="O196" s="45"/>
      <c r="P196" s="24"/>
      <c r="Q196" s="55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57"/>
      <c r="AJ196" s="58"/>
    </row>
    <row r="197" spans="1:106" ht="24.95" customHeight="1" outlineLevel="1">
      <c r="A197" s="26">
        <v>1</v>
      </c>
      <c r="B197" s="26"/>
      <c r="C197" s="32" t="s">
        <v>1429</v>
      </c>
      <c r="D197" s="73">
        <v>45950</v>
      </c>
      <c r="E197" s="32" t="s">
        <v>1087</v>
      </c>
      <c r="F197" s="27" t="s">
        <v>1304</v>
      </c>
      <c r="G197" s="33" t="s">
        <v>1305</v>
      </c>
      <c r="H197" s="28"/>
      <c r="I197" s="28"/>
      <c r="J197" s="114"/>
      <c r="K197" s="51">
        <v>22400000</v>
      </c>
      <c r="L197" s="27"/>
      <c r="M197" s="48"/>
      <c r="N197" s="48"/>
      <c r="O197" s="48"/>
      <c r="P197" s="27"/>
      <c r="Q197" s="27"/>
      <c r="R197" s="48"/>
      <c r="S197" s="48"/>
      <c r="T197" s="48"/>
      <c r="U197" s="43">
        <f>SUM(R197:T197)</f>
        <v>0</v>
      </c>
      <c r="V197" s="48"/>
      <c r="W197" s="48"/>
      <c r="X197" s="48"/>
      <c r="Y197" s="43">
        <f>SUM(V197:X197)</f>
        <v>0</v>
      </c>
      <c r="Z197" s="48"/>
      <c r="AA197" s="48"/>
      <c r="AB197" s="48"/>
      <c r="AC197" s="43">
        <f>SUM(Z197:AB197)</f>
        <v>0</v>
      </c>
      <c r="AD197" s="48">
        <v>22400000</v>
      </c>
      <c r="AE197" s="48"/>
      <c r="AF197" s="48"/>
      <c r="AG197" s="43">
        <f t="shared" ref="AG197:AG219" si="75">SUM(AD197:AF197)</f>
        <v>22400000</v>
      </c>
      <c r="AH197" s="43">
        <f t="shared" ref="AH197:AH219" si="76">SUM(U197,Y197,AC197,AG197)</f>
        <v>22400000</v>
      </c>
      <c r="AI197" s="59">
        <f>IF(ISERROR(AH197/$J$196),0,AH197/$J$196)</f>
        <v>1</v>
      </c>
      <c r="AJ197" s="59">
        <f t="shared" ref="AJ197:AJ219" si="77">IF(ISERROR(AH197/$AH$238),"-",AH197/$AH$238)</f>
        <v>6.9435575565124988E-3</v>
      </c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</row>
    <row r="198" spans="1:106" s="19" customFormat="1" ht="24.95" customHeight="1">
      <c r="A198" s="117" t="s">
        <v>75</v>
      </c>
      <c r="B198" s="117"/>
      <c r="C198" s="117"/>
      <c r="D198" s="117"/>
      <c r="E198" s="117"/>
      <c r="F198" s="117"/>
      <c r="G198" s="117"/>
      <c r="H198" s="117"/>
      <c r="I198" s="117"/>
      <c r="J198" s="49">
        <f>+J196</f>
        <v>22400000</v>
      </c>
      <c r="K198" s="49">
        <f>SUM(K197:K197)</f>
        <v>22400000</v>
      </c>
      <c r="L198" s="29"/>
      <c r="M198" s="49">
        <f>SUM(M197:M197)</f>
        <v>0</v>
      </c>
      <c r="N198" s="49">
        <f>SUM(N197:N197)</f>
        <v>0</v>
      </c>
      <c r="O198" s="49">
        <f>SUM(O197:O197)</f>
        <v>0</v>
      </c>
      <c r="P198" s="50"/>
      <c r="Q198" s="56"/>
      <c r="R198" s="49">
        <f t="shared" ref="R198:AH198" si="78">SUM(R197:R197)</f>
        <v>0</v>
      </c>
      <c r="S198" s="49">
        <f t="shared" si="78"/>
        <v>0</v>
      </c>
      <c r="T198" s="49">
        <f t="shared" si="78"/>
        <v>0</v>
      </c>
      <c r="U198" s="49">
        <f t="shared" si="78"/>
        <v>0</v>
      </c>
      <c r="V198" s="49">
        <f t="shared" si="78"/>
        <v>0</v>
      </c>
      <c r="W198" s="49">
        <f t="shared" si="78"/>
        <v>0</v>
      </c>
      <c r="X198" s="49">
        <f t="shared" si="78"/>
        <v>0</v>
      </c>
      <c r="Y198" s="49">
        <f t="shared" si="78"/>
        <v>0</v>
      </c>
      <c r="Z198" s="49">
        <f t="shared" si="78"/>
        <v>0</v>
      </c>
      <c r="AA198" s="49">
        <f t="shared" si="78"/>
        <v>0</v>
      </c>
      <c r="AB198" s="49">
        <f t="shared" si="78"/>
        <v>0</v>
      </c>
      <c r="AC198" s="49">
        <f t="shared" si="78"/>
        <v>0</v>
      </c>
      <c r="AD198" s="49">
        <f t="shared" si="78"/>
        <v>22400000</v>
      </c>
      <c r="AE198" s="49">
        <f t="shared" si="78"/>
        <v>0</v>
      </c>
      <c r="AF198" s="49">
        <f t="shared" si="78"/>
        <v>0</v>
      </c>
      <c r="AG198" s="49">
        <f t="shared" si="78"/>
        <v>22400000</v>
      </c>
      <c r="AH198" s="49">
        <f t="shared" si="78"/>
        <v>22400000</v>
      </c>
      <c r="AI198" s="61">
        <f>IF(ISERROR(AH198/J198),0,AH198/J198)</f>
        <v>1</v>
      </c>
      <c r="AJ198" s="61">
        <f>IF(ISERROR(AH198/$AH$238),0,AH198/$AH$238)</f>
        <v>6.9435575565124988E-3</v>
      </c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</row>
    <row r="199" spans="1:106" ht="24.95" customHeight="1">
      <c r="A199" s="143" t="s">
        <v>76</v>
      </c>
      <c r="B199" s="143"/>
      <c r="C199" s="143"/>
      <c r="D199" s="143"/>
      <c r="E199" s="143"/>
      <c r="F199" s="23"/>
      <c r="G199" s="24"/>
      <c r="H199" s="25"/>
      <c r="I199" s="25"/>
      <c r="J199" s="113">
        <v>208517600</v>
      </c>
      <c r="K199" s="43"/>
      <c r="L199" s="44"/>
      <c r="M199" s="45"/>
      <c r="N199" s="45"/>
      <c r="O199" s="45"/>
      <c r="P199" s="24"/>
      <c r="Q199" s="55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57"/>
      <c r="AJ199" s="58"/>
    </row>
    <row r="200" spans="1:106" ht="24.95" customHeight="1" outlineLevel="1">
      <c r="A200" s="26">
        <v>1</v>
      </c>
      <c r="B200" s="26"/>
      <c r="C200" s="75" t="s">
        <v>938</v>
      </c>
      <c r="D200" s="73">
        <v>45909</v>
      </c>
      <c r="E200" s="75" t="s">
        <v>572</v>
      </c>
      <c r="F200" s="71" t="s">
        <v>1377</v>
      </c>
      <c r="G200" s="66" t="s">
        <v>1305</v>
      </c>
      <c r="H200" s="28"/>
      <c r="I200" s="28"/>
      <c r="J200" s="114"/>
      <c r="K200" s="64">
        <v>4500000</v>
      </c>
      <c r="L200" s="27"/>
      <c r="M200" s="48"/>
      <c r="N200" s="48"/>
      <c r="O200" s="48"/>
      <c r="P200" s="27"/>
      <c r="Q200" s="27"/>
      <c r="R200" s="48"/>
      <c r="S200" s="48"/>
      <c r="T200" s="48"/>
      <c r="U200" s="43">
        <f>SUM(R200:T200)</f>
        <v>0</v>
      </c>
      <c r="V200" s="48"/>
      <c r="W200" s="48"/>
      <c r="X200" s="48"/>
      <c r="Y200" s="43">
        <f>SUM(V200:X200)</f>
        <v>0</v>
      </c>
      <c r="Z200" s="48"/>
      <c r="AA200" s="48"/>
      <c r="AB200" s="48"/>
      <c r="AC200" s="43">
        <f>SUM(Z200:AB200)</f>
        <v>0</v>
      </c>
      <c r="AD200" s="48"/>
      <c r="AE200" s="48"/>
      <c r="AF200" s="64">
        <v>4500000</v>
      </c>
      <c r="AG200" s="43">
        <f t="shared" si="75"/>
        <v>4500000</v>
      </c>
      <c r="AH200" s="43">
        <f t="shared" si="76"/>
        <v>4500000</v>
      </c>
      <c r="AI200" s="59">
        <f t="shared" ref="AI200:AI219" si="79">IF(ISERROR(AH200/$J$199),0,AH200/$J$199)</f>
        <v>2.1580912114852656E-2</v>
      </c>
      <c r="AJ200" s="59">
        <f t="shared" si="77"/>
        <v>1.3949111162636716E-3</v>
      </c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</row>
    <row r="201" spans="1:106" ht="24.95" customHeight="1" outlineLevel="1">
      <c r="A201" s="26">
        <v>2</v>
      </c>
      <c r="B201" s="26"/>
      <c r="C201" s="75" t="s">
        <v>935</v>
      </c>
      <c r="D201" s="73">
        <v>45909</v>
      </c>
      <c r="E201" s="75" t="s">
        <v>576</v>
      </c>
      <c r="F201" s="71" t="s">
        <v>1377</v>
      </c>
      <c r="G201" s="66" t="s">
        <v>1305</v>
      </c>
      <c r="H201" s="28"/>
      <c r="I201" s="28"/>
      <c r="J201" s="114"/>
      <c r="K201" s="64">
        <v>4517600</v>
      </c>
      <c r="L201" s="27"/>
      <c r="M201" s="48"/>
      <c r="N201" s="48"/>
      <c r="O201" s="48"/>
      <c r="P201" s="27"/>
      <c r="Q201" s="27"/>
      <c r="R201" s="48"/>
      <c r="S201" s="48"/>
      <c r="T201" s="48"/>
      <c r="U201" s="43">
        <f t="shared" ref="U201:U219" si="80">SUM(R201:T201)</f>
        <v>0</v>
      </c>
      <c r="V201" s="48"/>
      <c r="W201" s="48"/>
      <c r="X201" s="48"/>
      <c r="Y201" s="43">
        <f t="shared" ref="Y201:Y219" si="81">SUM(V201:X201)</f>
        <v>0</v>
      </c>
      <c r="Z201" s="48"/>
      <c r="AA201" s="48"/>
      <c r="AB201" s="48"/>
      <c r="AC201" s="43">
        <f t="shared" ref="AC201:AC219" si="82">SUM(Z201:AB201)</f>
        <v>0</v>
      </c>
      <c r="AD201" s="48"/>
      <c r="AE201" s="48"/>
      <c r="AF201" s="64">
        <v>4517600</v>
      </c>
      <c r="AG201" s="43">
        <f t="shared" si="75"/>
        <v>4517600</v>
      </c>
      <c r="AH201" s="43">
        <f t="shared" si="76"/>
        <v>4517600</v>
      </c>
      <c r="AI201" s="59">
        <f t="shared" si="79"/>
        <v>2.1665317460012969E-2</v>
      </c>
      <c r="AJ201" s="59">
        <f t="shared" si="77"/>
        <v>1.4003667686295028E-3</v>
      </c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</row>
    <row r="202" spans="1:106" ht="24.95" customHeight="1" outlineLevel="1">
      <c r="A202" s="26">
        <v>3</v>
      </c>
      <c r="B202" s="26"/>
      <c r="C202" s="75" t="s">
        <v>1418</v>
      </c>
      <c r="D202" s="73">
        <v>45950</v>
      </c>
      <c r="E202" s="75" t="s">
        <v>571</v>
      </c>
      <c r="F202" s="71" t="s">
        <v>1377</v>
      </c>
      <c r="G202" s="66" t="s">
        <v>1305</v>
      </c>
      <c r="H202" s="28"/>
      <c r="I202" s="28"/>
      <c r="J202" s="114"/>
      <c r="K202" s="64">
        <v>10500000</v>
      </c>
      <c r="L202" s="27"/>
      <c r="M202" s="48"/>
      <c r="N202" s="48"/>
      <c r="O202" s="48"/>
      <c r="P202" s="27"/>
      <c r="Q202" s="27"/>
      <c r="R202" s="48"/>
      <c r="S202" s="48"/>
      <c r="T202" s="48"/>
      <c r="U202" s="43">
        <f t="shared" si="80"/>
        <v>0</v>
      </c>
      <c r="V202" s="48"/>
      <c r="W202" s="48"/>
      <c r="X202" s="48"/>
      <c r="Y202" s="43">
        <f t="shared" si="81"/>
        <v>0</v>
      </c>
      <c r="Z202" s="48"/>
      <c r="AA202" s="48"/>
      <c r="AB202" s="48"/>
      <c r="AC202" s="43">
        <f t="shared" si="82"/>
        <v>0</v>
      </c>
      <c r="AD202" s="64">
        <v>10500000</v>
      </c>
      <c r="AE202" s="48"/>
      <c r="AF202" s="48"/>
      <c r="AG202" s="43">
        <f t="shared" si="75"/>
        <v>10500000</v>
      </c>
      <c r="AH202" s="43">
        <f t="shared" si="76"/>
        <v>10500000</v>
      </c>
      <c r="AI202" s="59">
        <f t="shared" si="79"/>
        <v>5.0355461601322864E-2</v>
      </c>
      <c r="AJ202" s="59">
        <f t="shared" si="77"/>
        <v>3.254792604615234E-3</v>
      </c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</row>
    <row r="203" spans="1:106" ht="24.95" customHeight="1" outlineLevel="1">
      <c r="A203" s="26">
        <v>4</v>
      </c>
      <c r="B203" s="26"/>
      <c r="C203" s="75" t="s">
        <v>1430</v>
      </c>
      <c r="D203" s="73">
        <v>45909</v>
      </c>
      <c r="E203" s="75" t="s">
        <v>554</v>
      </c>
      <c r="F203" s="71" t="s">
        <v>1377</v>
      </c>
      <c r="G203" s="66" t="s">
        <v>1305</v>
      </c>
      <c r="H203" s="28"/>
      <c r="I203" s="28"/>
      <c r="J203" s="114"/>
      <c r="K203" s="64">
        <v>12600000</v>
      </c>
      <c r="L203" s="27"/>
      <c r="M203" s="48"/>
      <c r="N203" s="48"/>
      <c r="O203" s="48"/>
      <c r="P203" s="27"/>
      <c r="Q203" s="27"/>
      <c r="R203" s="48"/>
      <c r="S203" s="48"/>
      <c r="T203" s="48"/>
      <c r="U203" s="43">
        <f t="shared" si="80"/>
        <v>0</v>
      </c>
      <c r="V203" s="48"/>
      <c r="W203" s="48"/>
      <c r="X203" s="48"/>
      <c r="Y203" s="43">
        <f t="shared" si="81"/>
        <v>0</v>
      </c>
      <c r="Z203" s="48"/>
      <c r="AA203" s="48"/>
      <c r="AB203" s="48"/>
      <c r="AC203" s="43">
        <f t="shared" si="82"/>
        <v>0</v>
      </c>
      <c r="AD203" s="64">
        <v>12600000</v>
      </c>
      <c r="AE203" s="48"/>
      <c r="AF203" s="48"/>
      <c r="AG203" s="43">
        <f t="shared" si="75"/>
        <v>12600000</v>
      </c>
      <c r="AH203" s="43">
        <f t="shared" si="76"/>
        <v>12600000</v>
      </c>
      <c r="AI203" s="59">
        <f t="shared" si="79"/>
        <v>6.0426553921587432E-2</v>
      </c>
      <c r="AJ203" s="59">
        <f t="shared" si="77"/>
        <v>3.9057511255382806E-3</v>
      </c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</row>
    <row r="204" spans="1:106" ht="24.95" customHeight="1" outlineLevel="1">
      <c r="A204" s="26">
        <v>5</v>
      </c>
      <c r="B204" s="26"/>
      <c r="C204" s="75" t="s">
        <v>1337</v>
      </c>
      <c r="D204" s="73">
        <v>45909</v>
      </c>
      <c r="E204" s="75" t="s">
        <v>586</v>
      </c>
      <c r="F204" s="71" t="s">
        <v>1377</v>
      </c>
      <c r="G204" s="66" t="s">
        <v>1305</v>
      </c>
      <c r="H204" s="28"/>
      <c r="I204" s="28"/>
      <c r="J204" s="114"/>
      <c r="K204" s="64">
        <v>10500000</v>
      </c>
      <c r="L204" s="27"/>
      <c r="M204" s="48"/>
      <c r="N204" s="48"/>
      <c r="O204" s="48"/>
      <c r="P204" s="27"/>
      <c r="Q204" s="27"/>
      <c r="R204" s="48"/>
      <c r="S204" s="48"/>
      <c r="T204" s="48"/>
      <c r="U204" s="43">
        <f t="shared" si="80"/>
        <v>0</v>
      </c>
      <c r="V204" s="48"/>
      <c r="W204" s="48"/>
      <c r="X204" s="48"/>
      <c r="Y204" s="43">
        <f t="shared" si="81"/>
        <v>0</v>
      </c>
      <c r="Z204" s="48"/>
      <c r="AA204" s="48"/>
      <c r="AB204" s="48"/>
      <c r="AC204" s="43">
        <f t="shared" si="82"/>
        <v>0</v>
      </c>
      <c r="AD204" s="64">
        <v>10500000</v>
      </c>
      <c r="AE204" s="48"/>
      <c r="AF204" s="48"/>
      <c r="AG204" s="43">
        <f t="shared" si="75"/>
        <v>10500000</v>
      </c>
      <c r="AH204" s="43">
        <f t="shared" si="76"/>
        <v>10500000</v>
      </c>
      <c r="AI204" s="59">
        <f t="shared" si="79"/>
        <v>5.0355461601322864E-2</v>
      </c>
      <c r="AJ204" s="59">
        <f t="shared" si="77"/>
        <v>3.254792604615234E-3</v>
      </c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</row>
    <row r="205" spans="1:106" ht="24.95" customHeight="1" outlineLevel="1">
      <c r="A205" s="26">
        <v>6</v>
      </c>
      <c r="B205" s="26"/>
      <c r="C205" s="75" t="s">
        <v>1431</v>
      </c>
      <c r="D205" s="73">
        <v>45922</v>
      </c>
      <c r="E205" s="75" t="s">
        <v>567</v>
      </c>
      <c r="F205" s="71" t="s">
        <v>1377</v>
      </c>
      <c r="G205" s="66" t="s">
        <v>1305</v>
      </c>
      <c r="H205" s="28"/>
      <c r="I205" s="28"/>
      <c r="J205" s="114"/>
      <c r="K205" s="64">
        <v>10500000</v>
      </c>
      <c r="L205" s="27"/>
      <c r="M205" s="48"/>
      <c r="N205" s="48"/>
      <c r="O205" s="48"/>
      <c r="P205" s="27"/>
      <c r="Q205" s="27"/>
      <c r="R205" s="48"/>
      <c r="S205" s="48"/>
      <c r="T205" s="48"/>
      <c r="U205" s="43">
        <f t="shared" si="80"/>
        <v>0</v>
      </c>
      <c r="V205" s="48"/>
      <c r="W205" s="48"/>
      <c r="X205" s="48"/>
      <c r="Y205" s="43">
        <f t="shared" si="81"/>
        <v>0</v>
      </c>
      <c r="Z205" s="48"/>
      <c r="AA205" s="48"/>
      <c r="AB205" s="48"/>
      <c r="AC205" s="43">
        <f t="shared" si="82"/>
        <v>0</v>
      </c>
      <c r="AD205" s="64">
        <v>10500000</v>
      </c>
      <c r="AE205" s="48"/>
      <c r="AF205" s="48"/>
      <c r="AG205" s="43">
        <f t="shared" si="75"/>
        <v>10500000</v>
      </c>
      <c r="AH205" s="43">
        <f t="shared" si="76"/>
        <v>10500000</v>
      </c>
      <c r="AI205" s="59">
        <f t="shared" si="79"/>
        <v>5.0355461601322864E-2</v>
      </c>
      <c r="AJ205" s="59">
        <f t="shared" si="77"/>
        <v>3.254792604615234E-3</v>
      </c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</row>
    <row r="206" spans="1:106" ht="24.95" customHeight="1" outlineLevel="1">
      <c r="A206" s="26">
        <v>7</v>
      </c>
      <c r="B206" s="26"/>
      <c r="C206" s="75" t="s">
        <v>1432</v>
      </c>
      <c r="D206" s="73">
        <v>45931</v>
      </c>
      <c r="E206" s="75" t="s">
        <v>584</v>
      </c>
      <c r="F206" s="71" t="s">
        <v>1377</v>
      </c>
      <c r="G206" s="66" t="s">
        <v>1305</v>
      </c>
      <c r="H206" s="28"/>
      <c r="I206" s="28"/>
      <c r="J206" s="114"/>
      <c r="K206" s="64">
        <v>10500000</v>
      </c>
      <c r="L206" s="27"/>
      <c r="M206" s="48"/>
      <c r="N206" s="48"/>
      <c r="O206" s="48"/>
      <c r="P206" s="27"/>
      <c r="Q206" s="27"/>
      <c r="R206" s="48"/>
      <c r="S206" s="48"/>
      <c r="T206" s="48"/>
      <c r="U206" s="43">
        <f t="shared" si="80"/>
        <v>0</v>
      </c>
      <c r="V206" s="48"/>
      <c r="W206" s="48"/>
      <c r="X206" s="48"/>
      <c r="Y206" s="43">
        <f t="shared" si="81"/>
        <v>0</v>
      </c>
      <c r="Z206" s="48"/>
      <c r="AA206" s="48"/>
      <c r="AB206" s="48"/>
      <c r="AC206" s="43">
        <f t="shared" si="82"/>
        <v>0</v>
      </c>
      <c r="AD206" s="64">
        <v>10500000</v>
      </c>
      <c r="AE206" s="48"/>
      <c r="AF206" s="48"/>
      <c r="AG206" s="43">
        <f t="shared" si="75"/>
        <v>10500000</v>
      </c>
      <c r="AH206" s="43">
        <f t="shared" si="76"/>
        <v>10500000</v>
      </c>
      <c r="AI206" s="59">
        <f t="shared" si="79"/>
        <v>5.0355461601322864E-2</v>
      </c>
      <c r="AJ206" s="59">
        <f t="shared" si="77"/>
        <v>3.254792604615234E-3</v>
      </c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</row>
    <row r="207" spans="1:106" ht="24.95" customHeight="1" outlineLevel="1">
      <c r="A207" s="26">
        <v>8</v>
      </c>
      <c r="B207" s="26"/>
      <c r="C207" s="75" t="s">
        <v>1433</v>
      </c>
      <c r="D207" s="73">
        <v>45909</v>
      </c>
      <c r="E207" s="75" t="s">
        <v>582</v>
      </c>
      <c r="F207" s="71" t="s">
        <v>1377</v>
      </c>
      <c r="G207" s="66" t="s">
        <v>1305</v>
      </c>
      <c r="H207" s="28"/>
      <c r="I207" s="28"/>
      <c r="J207" s="114"/>
      <c r="K207" s="64">
        <v>10500000</v>
      </c>
      <c r="L207" s="27"/>
      <c r="M207" s="48"/>
      <c r="N207" s="48"/>
      <c r="O207" s="48"/>
      <c r="P207" s="27"/>
      <c r="Q207" s="27"/>
      <c r="R207" s="48"/>
      <c r="S207" s="48"/>
      <c r="T207" s="48"/>
      <c r="U207" s="43">
        <f t="shared" si="80"/>
        <v>0</v>
      </c>
      <c r="V207" s="48"/>
      <c r="W207" s="48"/>
      <c r="X207" s="48"/>
      <c r="Y207" s="43">
        <f t="shared" si="81"/>
        <v>0</v>
      </c>
      <c r="Z207" s="48"/>
      <c r="AA207" s="48"/>
      <c r="AB207" s="48"/>
      <c r="AC207" s="43">
        <f t="shared" si="82"/>
        <v>0</v>
      </c>
      <c r="AD207" s="64">
        <v>10500000</v>
      </c>
      <c r="AE207" s="48"/>
      <c r="AF207" s="48"/>
      <c r="AG207" s="43">
        <f t="shared" si="75"/>
        <v>10500000</v>
      </c>
      <c r="AH207" s="43">
        <f t="shared" si="76"/>
        <v>10500000</v>
      </c>
      <c r="AI207" s="59">
        <f t="shared" si="79"/>
        <v>5.0355461601322864E-2</v>
      </c>
      <c r="AJ207" s="59">
        <f t="shared" si="77"/>
        <v>3.254792604615234E-3</v>
      </c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</row>
    <row r="208" spans="1:106" ht="24.95" customHeight="1" outlineLevel="1">
      <c r="A208" s="26">
        <v>9</v>
      </c>
      <c r="B208" s="26"/>
      <c r="C208" s="75" t="s">
        <v>1434</v>
      </c>
      <c r="D208" s="73">
        <v>45909</v>
      </c>
      <c r="E208" s="75" t="s">
        <v>578</v>
      </c>
      <c r="F208" s="71" t="s">
        <v>1377</v>
      </c>
      <c r="G208" s="66" t="s">
        <v>1305</v>
      </c>
      <c r="H208" s="28"/>
      <c r="I208" s="28"/>
      <c r="J208" s="114"/>
      <c r="K208" s="64">
        <v>10500000</v>
      </c>
      <c r="L208" s="27"/>
      <c r="M208" s="48"/>
      <c r="N208" s="48"/>
      <c r="O208" s="48"/>
      <c r="P208" s="27"/>
      <c r="Q208" s="27"/>
      <c r="R208" s="48"/>
      <c r="S208" s="48"/>
      <c r="T208" s="48"/>
      <c r="U208" s="43">
        <f t="shared" si="80"/>
        <v>0</v>
      </c>
      <c r="V208" s="48"/>
      <c r="W208" s="48"/>
      <c r="X208" s="48"/>
      <c r="Y208" s="43">
        <f t="shared" si="81"/>
        <v>0</v>
      </c>
      <c r="Z208" s="48"/>
      <c r="AA208" s="48"/>
      <c r="AB208" s="48"/>
      <c r="AC208" s="43">
        <f t="shared" si="82"/>
        <v>0</v>
      </c>
      <c r="AD208" s="64">
        <v>10500000</v>
      </c>
      <c r="AE208" s="48"/>
      <c r="AF208" s="48"/>
      <c r="AG208" s="43">
        <f t="shared" si="75"/>
        <v>10500000</v>
      </c>
      <c r="AH208" s="43">
        <f t="shared" si="76"/>
        <v>10500000</v>
      </c>
      <c r="AI208" s="59">
        <f t="shared" si="79"/>
        <v>5.0355461601322864E-2</v>
      </c>
      <c r="AJ208" s="59">
        <f t="shared" si="77"/>
        <v>3.254792604615234E-3</v>
      </c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</row>
    <row r="209" spans="1:106" ht="24.95" customHeight="1" outlineLevel="1">
      <c r="A209" s="26">
        <v>10</v>
      </c>
      <c r="B209" s="26"/>
      <c r="C209" s="75" t="s">
        <v>1435</v>
      </c>
      <c r="D209" s="73">
        <v>45909</v>
      </c>
      <c r="E209" s="75" t="s">
        <v>576</v>
      </c>
      <c r="F209" s="71" t="s">
        <v>1377</v>
      </c>
      <c r="G209" s="66" t="s">
        <v>1305</v>
      </c>
      <c r="H209" s="28"/>
      <c r="I209" s="28"/>
      <c r="J209" s="114"/>
      <c r="K209" s="64">
        <v>10500000</v>
      </c>
      <c r="L209" s="27"/>
      <c r="M209" s="48"/>
      <c r="N209" s="48"/>
      <c r="O209" s="48"/>
      <c r="P209" s="27"/>
      <c r="Q209" s="27"/>
      <c r="R209" s="48"/>
      <c r="S209" s="48"/>
      <c r="T209" s="48"/>
      <c r="U209" s="43">
        <f t="shared" si="80"/>
        <v>0</v>
      </c>
      <c r="V209" s="48"/>
      <c r="W209" s="48"/>
      <c r="X209" s="48"/>
      <c r="Y209" s="43">
        <f t="shared" si="81"/>
        <v>0</v>
      </c>
      <c r="Z209" s="48"/>
      <c r="AA209" s="48"/>
      <c r="AB209" s="48"/>
      <c r="AC209" s="43">
        <f t="shared" si="82"/>
        <v>0</v>
      </c>
      <c r="AD209" s="64">
        <v>10500000</v>
      </c>
      <c r="AE209" s="48"/>
      <c r="AF209" s="48"/>
      <c r="AG209" s="43">
        <f t="shared" si="75"/>
        <v>10500000</v>
      </c>
      <c r="AH209" s="43">
        <f t="shared" si="76"/>
        <v>10500000</v>
      </c>
      <c r="AI209" s="59">
        <f t="shared" si="79"/>
        <v>5.0355461601322864E-2</v>
      </c>
      <c r="AJ209" s="59">
        <f t="shared" si="77"/>
        <v>3.254792604615234E-3</v>
      </c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</row>
    <row r="210" spans="1:106" ht="24.95" customHeight="1" outlineLevel="1">
      <c r="A210" s="26">
        <v>11</v>
      </c>
      <c r="B210" s="26"/>
      <c r="C210" s="75" t="s">
        <v>1436</v>
      </c>
      <c r="D210" s="73">
        <v>45909</v>
      </c>
      <c r="E210" s="75" t="s">
        <v>1437</v>
      </c>
      <c r="F210" s="71" t="s">
        <v>1377</v>
      </c>
      <c r="G210" s="66" t="s">
        <v>1305</v>
      </c>
      <c r="H210" s="28"/>
      <c r="I210" s="28"/>
      <c r="J210" s="114"/>
      <c r="K210" s="64">
        <v>12600000</v>
      </c>
      <c r="L210" s="27"/>
      <c r="M210" s="48"/>
      <c r="N210" s="48"/>
      <c r="O210" s="48"/>
      <c r="P210" s="27"/>
      <c r="Q210" s="27"/>
      <c r="R210" s="48"/>
      <c r="S210" s="48"/>
      <c r="T210" s="48"/>
      <c r="U210" s="43">
        <f t="shared" si="80"/>
        <v>0</v>
      </c>
      <c r="V210" s="48"/>
      <c r="W210" s="48"/>
      <c r="X210" s="48"/>
      <c r="Y210" s="43">
        <f t="shared" si="81"/>
        <v>0</v>
      </c>
      <c r="Z210" s="48"/>
      <c r="AA210" s="48"/>
      <c r="AB210" s="48"/>
      <c r="AC210" s="43">
        <f t="shared" si="82"/>
        <v>0</v>
      </c>
      <c r="AD210" s="64">
        <v>12600000</v>
      </c>
      <c r="AE210" s="48"/>
      <c r="AF210" s="48"/>
      <c r="AG210" s="43">
        <f t="shared" si="75"/>
        <v>12600000</v>
      </c>
      <c r="AH210" s="43">
        <f t="shared" si="76"/>
        <v>12600000</v>
      </c>
      <c r="AI210" s="59">
        <f t="shared" si="79"/>
        <v>6.0426553921587432E-2</v>
      </c>
      <c r="AJ210" s="59">
        <f t="shared" si="77"/>
        <v>3.9057511255382806E-3</v>
      </c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</row>
    <row r="211" spans="1:106" ht="24.95" customHeight="1" outlineLevel="1">
      <c r="A211" s="26">
        <v>12</v>
      </c>
      <c r="B211" s="26"/>
      <c r="C211" s="75" t="s">
        <v>1338</v>
      </c>
      <c r="D211" s="73">
        <v>45909</v>
      </c>
      <c r="E211" s="75" t="s">
        <v>1438</v>
      </c>
      <c r="F211" s="71" t="s">
        <v>1377</v>
      </c>
      <c r="G211" s="66" t="s">
        <v>1305</v>
      </c>
      <c r="H211" s="28"/>
      <c r="I211" s="28"/>
      <c r="J211" s="114"/>
      <c r="K211" s="64">
        <v>10500000</v>
      </c>
      <c r="L211" s="27"/>
      <c r="M211" s="48"/>
      <c r="N211" s="48"/>
      <c r="O211" s="48"/>
      <c r="P211" s="27"/>
      <c r="Q211" s="27"/>
      <c r="R211" s="48"/>
      <c r="S211" s="48"/>
      <c r="T211" s="48"/>
      <c r="U211" s="43">
        <f t="shared" si="80"/>
        <v>0</v>
      </c>
      <c r="V211" s="48"/>
      <c r="W211" s="48"/>
      <c r="X211" s="48"/>
      <c r="Y211" s="43">
        <f t="shared" si="81"/>
        <v>0</v>
      </c>
      <c r="Z211" s="48"/>
      <c r="AA211" s="48"/>
      <c r="AB211" s="48"/>
      <c r="AC211" s="43">
        <f t="shared" si="82"/>
        <v>0</v>
      </c>
      <c r="AD211" s="64">
        <v>10500000</v>
      </c>
      <c r="AE211" s="48"/>
      <c r="AF211" s="48"/>
      <c r="AG211" s="43">
        <f t="shared" si="75"/>
        <v>10500000</v>
      </c>
      <c r="AH211" s="43">
        <f t="shared" si="76"/>
        <v>10500000</v>
      </c>
      <c r="AI211" s="59">
        <f t="shared" si="79"/>
        <v>5.0355461601322864E-2</v>
      </c>
      <c r="AJ211" s="59">
        <f t="shared" si="77"/>
        <v>3.254792604615234E-3</v>
      </c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</row>
    <row r="212" spans="1:106" ht="24.95" customHeight="1" outlineLevel="1">
      <c r="A212" s="26">
        <v>13</v>
      </c>
      <c r="B212" s="26"/>
      <c r="C212" s="75" t="s">
        <v>1336</v>
      </c>
      <c r="D212" s="73">
        <v>45909</v>
      </c>
      <c r="E212" s="75" t="s">
        <v>569</v>
      </c>
      <c r="F212" s="71" t="s">
        <v>1377</v>
      </c>
      <c r="G212" s="66" t="s">
        <v>1305</v>
      </c>
      <c r="H212" s="28"/>
      <c r="I212" s="28"/>
      <c r="J212" s="114"/>
      <c r="K212" s="64">
        <v>10500000</v>
      </c>
      <c r="L212" s="27"/>
      <c r="M212" s="48"/>
      <c r="N212" s="48"/>
      <c r="O212" s="48"/>
      <c r="P212" s="27"/>
      <c r="Q212" s="27"/>
      <c r="R212" s="48"/>
      <c r="S212" s="48"/>
      <c r="T212" s="48"/>
      <c r="U212" s="43">
        <f t="shared" si="80"/>
        <v>0</v>
      </c>
      <c r="V212" s="48"/>
      <c r="W212" s="48"/>
      <c r="X212" s="48"/>
      <c r="Y212" s="43">
        <f t="shared" si="81"/>
        <v>0</v>
      </c>
      <c r="Z212" s="48"/>
      <c r="AA212" s="48"/>
      <c r="AB212" s="48"/>
      <c r="AC212" s="43">
        <f t="shared" si="82"/>
        <v>0</v>
      </c>
      <c r="AD212" s="64">
        <v>10500000</v>
      </c>
      <c r="AE212" s="48"/>
      <c r="AF212" s="48"/>
      <c r="AG212" s="43">
        <f t="shared" si="75"/>
        <v>10500000</v>
      </c>
      <c r="AH212" s="43">
        <f t="shared" si="76"/>
        <v>10500000</v>
      </c>
      <c r="AI212" s="59">
        <f t="shared" si="79"/>
        <v>5.0355461601322864E-2</v>
      </c>
      <c r="AJ212" s="59">
        <f t="shared" si="77"/>
        <v>3.254792604615234E-3</v>
      </c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</row>
    <row r="213" spans="1:106" ht="24.95" customHeight="1" outlineLevel="1">
      <c r="A213" s="26">
        <v>14</v>
      </c>
      <c r="B213" s="26"/>
      <c r="C213" s="75" t="s">
        <v>1439</v>
      </c>
      <c r="D213" s="73">
        <v>45909</v>
      </c>
      <c r="E213" s="75" t="s">
        <v>589</v>
      </c>
      <c r="F213" s="71" t="s">
        <v>1377</v>
      </c>
      <c r="G213" s="66" t="s">
        <v>1305</v>
      </c>
      <c r="H213" s="28"/>
      <c r="I213" s="28"/>
      <c r="J213" s="114"/>
      <c r="K213" s="64">
        <v>10500000</v>
      </c>
      <c r="L213" s="27"/>
      <c r="M213" s="48"/>
      <c r="N213" s="48"/>
      <c r="O213" s="48"/>
      <c r="P213" s="27"/>
      <c r="Q213" s="27"/>
      <c r="R213" s="48"/>
      <c r="S213" s="48"/>
      <c r="T213" s="48"/>
      <c r="U213" s="43">
        <f t="shared" si="80"/>
        <v>0</v>
      </c>
      <c r="V213" s="48"/>
      <c r="W213" s="48"/>
      <c r="X213" s="48"/>
      <c r="Y213" s="43">
        <f t="shared" si="81"/>
        <v>0</v>
      </c>
      <c r="Z213" s="48"/>
      <c r="AA213" s="48"/>
      <c r="AB213" s="48"/>
      <c r="AC213" s="43">
        <f t="shared" si="82"/>
        <v>0</v>
      </c>
      <c r="AD213" s="64">
        <v>10500000</v>
      </c>
      <c r="AE213" s="48"/>
      <c r="AF213" s="48"/>
      <c r="AG213" s="43">
        <f t="shared" si="75"/>
        <v>10500000</v>
      </c>
      <c r="AH213" s="43">
        <f t="shared" si="76"/>
        <v>10500000</v>
      </c>
      <c r="AI213" s="59">
        <f t="shared" si="79"/>
        <v>5.0355461601322864E-2</v>
      </c>
      <c r="AJ213" s="59">
        <f t="shared" si="77"/>
        <v>3.254792604615234E-3</v>
      </c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</row>
    <row r="214" spans="1:106" ht="24.95" customHeight="1" outlineLevel="1">
      <c r="A214" s="26">
        <v>15</v>
      </c>
      <c r="B214" s="26"/>
      <c r="C214" s="75" t="s">
        <v>1323</v>
      </c>
      <c r="D214" s="73">
        <v>45909</v>
      </c>
      <c r="E214" s="75" t="s">
        <v>569</v>
      </c>
      <c r="F214" s="71" t="s">
        <v>1377</v>
      </c>
      <c r="G214" s="66" t="s">
        <v>1305</v>
      </c>
      <c r="H214" s="28"/>
      <c r="I214" s="28"/>
      <c r="J214" s="114"/>
      <c r="K214" s="64">
        <v>10500000</v>
      </c>
      <c r="L214" s="27"/>
      <c r="M214" s="48"/>
      <c r="N214" s="48"/>
      <c r="O214" s="48"/>
      <c r="P214" s="27"/>
      <c r="Q214" s="27"/>
      <c r="R214" s="48"/>
      <c r="S214" s="48"/>
      <c r="T214" s="48"/>
      <c r="U214" s="43">
        <f t="shared" si="80"/>
        <v>0</v>
      </c>
      <c r="V214" s="48"/>
      <c r="W214" s="48"/>
      <c r="X214" s="48"/>
      <c r="Y214" s="43">
        <f t="shared" si="81"/>
        <v>0</v>
      </c>
      <c r="Z214" s="48"/>
      <c r="AA214" s="48"/>
      <c r="AB214" s="48"/>
      <c r="AC214" s="43">
        <f t="shared" si="82"/>
        <v>0</v>
      </c>
      <c r="AD214" s="64">
        <v>10500000</v>
      </c>
      <c r="AE214" s="48"/>
      <c r="AF214" s="48"/>
      <c r="AG214" s="43">
        <f t="shared" si="75"/>
        <v>10500000</v>
      </c>
      <c r="AH214" s="43">
        <f t="shared" si="76"/>
        <v>10500000</v>
      </c>
      <c r="AI214" s="59">
        <f t="shared" si="79"/>
        <v>5.0355461601322864E-2</v>
      </c>
      <c r="AJ214" s="59">
        <f t="shared" si="77"/>
        <v>3.254792604615234E-3</v>
      </c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</row>
    <row r="215" spans="1:106" ht="24.95" customHeight="1" outlineLevel="1">
      <c r="A215" s="26">
        <v>16</v>
      </c>
      <c r="B215" s="26"/>
      <c r="C215" s="75" t="s">
        <v>1440</v>
      </c>
      <c r="D215" s="73">
        <v>45909</v>
      </c>
      <c r="E215" s="75" t="s">
        <v>589</v>
      </c>
      <c r="F215" s="71" t="s">
        <v>1377</v>
      </c>
      <c r="G215" s="66" t="s">
        <v>1305</v>
      </c>
      <c r="H215" s="28"/>
      <c r="I215" s="28"/>
      <c r="J215" s="114"/>
      <c r="K215" s="64">
        <v>10500000</v>
      </c>
      <c r="L215" s="27"/>
      <c r="M215" s="48"/>
      <c r="N215" s="48"/>
      <c r="O215" s="48"/>
      <c r="P215" s="27"/>
      <c r="Q215" s="27"/>
      <c r="R215" s="48"/>
      <c r="S215" s="48"/>
      <c r="T215" s="48"/>
      <c r="U215" s="43">
        <f t="shared" si="80"/>
        <v>0</v>
      </c>
      <c r="V215" s="48"/>
      <c r="W215" s="48"/>
      <c r="X215" s="48"/>
      <c r="Y215" s="43">
        <f t="shared" si="81"/>
        <v>0</v>
      </c>
      <c r="Z215" s="48"/>
      <c r="AA215" s="48"/>
      <c r="AB215" s="48"/>
      <c r="AC215" s="43">
        <f t="shared" si="82"/>
        <v>0</v>
      </c>
      <c r="AD215" s="64">
        <v>10500000</v>
      </c>
      <c r="AE215" s="48"/>
      <c r="AF215" s="48"/>
      <c r="AG215" s="43">
        <f t="shared" si="75"/>
        <v>10500000</v>
      </c>
      <c r="AH215" s="43">
        <f t="shared" si="76"/>
        <v>10500000</v>
      </c>
      <c r="AI215" s="59">
        <f t="shared" si="79"/>
        <v>5.0355461601322864E-2</v>
      </c>
      <c r="AJ215" s="59">
        <f t="shared" si="77"/>
        <v>3.254792604615234E-3</v>
      </c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</row>
    <row r="216" spans="1:106" ht="24.95" customHeight="1" outlineLevel="1">
      <c r="A216" s="26">
        <v>17</v>
      </c>
      <c r="B216" s="26"/>
      <c r="C216" s="75" t="s">
        <v>1441</v>
      </c>
      <c r="D216" s="73">
        <v>45922</v>
      </c>
      <c r="E216" s="75" t="s">
        <v>559</v>
      </c>
      <c r="F216" s="71" t="s">
        <v>1377</v>
      </c>
      <c r="G216" s="66" t="s">
        <v>1305</v>
      </c>
      <c r="H216" s="28"/>
      <c r="I216" s="28"/>
      <c r="J216" s="114"/>
      <c r="K216" s="64">
        <v>12600000</v>
      </c>
      <c r="L216" s="27"/>
      <c r="M216" s="48"/>
      <c r="N216" s="48"/>
      <c r="O216" s="48"/>
      <c r="P216" s="27"/>
      <c r="Q216" s="27"/>
      <c r="R216" s="48"/>
      <c r="S216" s="48"/>
      <c r="T216" s="48"/>
      <c r="U216" s="43">
        <f t="shared" si="80"/>
        <v>0</v>
      </c>
      <c r="V216" s="48"/>
      <c r="W216" s="48"/>
      <c r="X216" s="48"/>
      <c r="Y216" s="43">
        <f t="shared" si="81"/>
        <v>0</v>
      </c>
      <c r="Z216" s="48"/>
      <c r="AA216" s="48"/>
      <c r="AB216" s="48"/>
      <c r="AC216" s="43">
        <f t="shared" si="82"/>
        <v>0</v>
      </c>
      <c r="AD216" s="64">
        <v>12600000</v>
      </c>
      <c r="AE216" s="48"/>
      <c r="AF216" s="48"/>
      <c r="AG216" s="43">
        <f t="shared" si="75"/>
        <v>12600000</v>
      </c>
      <c r="AH216" s="43">
        <f t="shared" si="76"/>
        <v>12600000</v>
      </c>
      <c r="AI216" s="59">
        <f t="shared" si="79"/>
        <v>6.0426553921587432E-2</v>
      </c>
      <c r="AJ216" s="59">
        <f t="shared" si="77"/>
        <v>3.9057511255382806E-3</v>
      </c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</row>
    <row r="217" spans="1:106" ht="24.95" customHeight="1" outlineLevel="1">
      <c r="A217" s="26">
        <v>18</v>
      </c>
      <c r="B217" s="26"/>
      <c r="C217" s="75" t="s">
        <v>1442</v>
      </c>
      <c r="D217" s="73">
        <v>45909</v>
      </c>
      <c r="E217" s="75" t="s">
        <v>1114</v>
      </c>
      <c r="F217" s="71" t="s">
        <v>1377</v>
      </c>
      <c r="G217" s="66" t="s">
        <v>1305</v>
      </c>
      <c r="H217" s="28"/>
      <c r="I217" s="28"/>
      <c r="J217" s="114"/>
      <c r="K217" s="64">
        <v>10500000</v>
      </c>
      <c r="L217" s="27"/>
      <c r="M217" s="48"/>
      <c r="N217" s="48"/>
      <c r="O217" s="48"/>
      <c r="P217" s="27"/>
      <c r="Q217" s="27"/>
      <c r="R217" s="48"/>
      <c r="S217" s="48"/>
      <c r="T217" s="48"/>
      <c r="U217" s="43">
        <f t="shared" si="80"/>
        <v>0</v>
      </c>
      <c r="V217" s="48"/>
      <c r="W217" s="48"/>
      <c r="X217" s="48"/>
      <c r="Y217" s="43">
        <f t="shared" si="81"/>
        <v>0</v>
      </c>
      <c r="Z217" s="48"/>
      <c r="AA217" s="48"/>
      <c r="AB217" s="48"/>
      <c r="AC217" s="43">
        <f t="shared" si="82"/>
        <v>0</v>
      </c>
      <c r="AD217" s="64">
        <v>10500000</v>
      </c>
      <c r="AE217" s="48"/>
      <c r="AF217" s="48"/>
      <c r="AG217" s="43">
        <f t="shared" si="75"/>
        <v>10500000</v>
      </c>
      <c r="AH217" s="43">
        <f t="shared" si="76"/>
        <v>10500000</v>
      </c>
      <c r="AI217" s="59">
        <f t="shared" si="79"/>
        <v>5.0355461601322864E-2</v>
      </c>
      <c r="AJ217" s="59">
        <f t="shared" si="77"/>
        <v>3.254792604615234E-3</v>
      </c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</row>
    <row r="218" spans="1:106" ht="24.95" customHeight="1" outlineLevel="1">
      <c r="A218" s="26">
        <v>19</v>
      </c>
      <c r="B218" s="26"/>
      <c r="C218" s="75" t="s">
        <v>1443</v>
      </c>
      <c r="D218" s="73">
        <v>45909</v>
      </c>
      <c r="E218" s="75" t="s">
        <v>555</v>
      </c>
      <c r="F218" s="71" t="s">
        <v>1377</v>
      </c>
      <c r="G218" s="66" t="s">
        <v>1305</v>
      </c>
      <c r="H218" s="28"/>
      <c r="I218" s="28"/>
      <c r="J218" s="114"/>
      <c r="K218" s="64">
        <v>10500000</v>
      </c>
      <c r="L218" s="27"/>
      <c r="M218" s="48"/>
      <c r="N218" s="48"/>
      <c r="O218" s="48"/>
      <c r="P218" s="27"/>
      <c r="Q218" s="27"/>
      <c r="R218" s="48"/>
      <c r="S218" s="48"/>
      <c r="T218" s="48"/>
      <c r="U218" s="43">
        <f t="shared" si="80"/>
        <v>0</v>
      </c>
      <c r="V218" s="48"/>
      <c r="W218" s="48"/>
      <c r="X218" s="48"/>
      <c r="Y218" s="43">
        <f t="shared" si="81"/>
        <v>0</v>
      </c>
      <c r="Z218" s="48"/>
      <c r="AA218" s="48"/>
      <c r="AB218" s="48"/>
      <c r="AC218" s="43">
        <f t="shared" si="82"/>
        <v>0</v>
      </c>
      <c r="AD218" s="64">
        <v>10500000</v>
      </c>
      <c r="AE218" s="48"/>
      <c r="AF218" s="48"/>
      <c r="AG218" s="43">
        <f t="shared" si="75"/>
        <v>10500000</v>
      </c>
      <c r="AH218" s="43">
        <f t="shared" si="76"/>
        <v>10500000</v>
      </c>
      <c r="AI218" s="59">
        <f t="shared" si="79"/>
        <v>5.0355461601322864E-2</v>
      </c>
      <c r="AJ218" s="59">
        <f t="shared" si="77"/>
        <v>3.254792604615234E-3</v>
      </c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</row>
    <row r="219" spans="1:106" ht="24.95" customHeight="1" outlineLevel="1">
      <c r="A219" s="26">
        <v>20</v>
      </c>
      <c r="B219" s="26"/>
      <c r="C219" s="75" t="s">
        <v>1444</v>
      </c>
      <c r="D219" s="73">
        <v>45909</v>
      </c>
      <c r="E219" s="75" t="s">
        <v>565</v>
      </c>
      <c r="F219" s="71" t="s">
        <v>1377</v>
      </c>
      <c r="G219" s="66" t="s">
        <v>1305</v>
      </c>
      <c r="H219" s="28"/>
      <c r="I219" s="28"/>
      <c r="J219" s="114"/>
      <c r="K219" s="64">
        <v>14700000</v>
      </c>
      <c r="L219" s="27"/>
      <c r="M219" s="48"/>
      <c r="N219" s="48"/>
      <c r="O219" s="48"/>
      <c r="P219" s="27"/>
      <c r="Q219" s="27"/>
      <c r="R219" s="48"/>
      <c r="S219" s="48"/>
      <c r="T219" s="48"/>
      <c r="U219" s="43">
        <f t="shared" si="80"/>
        <v>0</v>
      </c>
      <c r="V219" s="48"/>
      <c r="W219" s="48"/>
      <c r="X219" s="48"/>
      <c r="Y219" s="43">
        <f t="shared" si="81"/>
        <v>0</v>
      </c>
      <c r="Z219" s="48"/>
      <c r="AA219" s="48"/>
      <c r="AB219" s="48"/>
      <c r="AC219" s="43">
        <f t="shared" si="82"/>
        <v>0</v>
      </c>
      <c r="AD219" s="64">
        <v>14700000</v>
      </c>
      <c r="AE219" s="48"/>
      <c r="AF219" s="48"/>
      <c r="AG219" s="43">
        <f t="shared" si="75"/>
        <v>14700000</v>
      </c>
      <c r="AH219" s="43">
        <f t="shared" si="76"/>
        <v>14700000</v>
      </c>
      <c r="AI219" s="59">
        <f t="shared" si="79"/>
        <v>7.0497646241852008E-2</v>
      </c>
      <c r="AJ219" s="59">
        <f t="shared" si="77"/>
        <v>4.5567096464613271E-3</v>
      </c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</row>
    <row r="220" spans="1:106" s="19" customFormat="1" ht="24.95" customHeight="1">
      <c r="A220" s="117" t="s">
        <v>94</v>
      </c>
      <c r="B220" s="117"/>
      <c r="C220" s="117"/>
      <c r="D220" s="117"/>
      <c r="E220" s="117"/>
      <c r="F220" s="117"/>
      <c r="G220" s="117"/>
      <c r="H220" s="117"/>
      <c r="I220" s="117"/>
      <c r="J220" s="49">
        <f>+J199</f>
        <v>208517600</v>
      </c>
      <c r="K220" s="49">
        <f>SUM(K200:K219)</f>
        <v>208517600</v>
      </c>
      <c r="L220" s="29"/>
      <c r="M220" s="49">
        <f>SUM(M200:M219)</f>
        <v>0</v>
      </c>
      <c r="N220" s="49">
        <f>SUM(N200:N219)</f>
        <v>0</v>
      </c>
      <c r="O220" s="49">
        <f>SUM(O200:O219)</f>
        <v>0</v>
      </c>
      <c r="P220" s="50"/>
      <c r="Q220" s="56"/>
      <c r="R220" s="49">
        <f t="shared" ref="R220:AH220" si="83">SUM(R200:R219)</f>
        <v>0</v>
      </c>
      <c r="S220" s="49">
        <f t="shared" si="83"/>
        <v>0</v>
      </c>
      <c r="T220" s="49">
        <f t="shared" si="83"/>
        <v>0</v>
      </c>
      <c r="U220" s="49">
        <f t="shared" si="83"/>
        <v>0</v>
      </c>
      <c r="V220" s="49">
        <f t="shared" si="83"/>
        <v>0</v>
      </c>
      <c r="W220" s="49">
        <f t="shared" si="83"/>
        <v>0</v>
      </c>
      <c r="X220" s="49">
        <f t="shared" si="83"/>
        <v>0</v>
      </c>
      <c r="Y220" s="49">
        <f t="shared" si="83"/>
        <v>0</v>
      </c>
      <c r="Z220" s="49">
        <f t="shared" si="83"/>
        <v>0</v>
      </c>
      <c r="AA220" s="49">
        <f t="shared" si="83"/>
        <v>0</v>
      </c>
      <c r="AB220" s="49">
        <f t="shared" si="83"/>
        <v>0</v>
      </c>
      <c r="AC220" s="49">
        <f t="shared" si="83"/>
        <v>0</v>
      </c>
      <c r="AD220" s="49">
        <f>SUM(AD200:AD219)</f>
        <v>199500000</v>
      </c>
      <c r="AE220" s="49">
        <f t="shared" ref="AE220:AF220" si="84">SUM(AE200:AE219)</f>
        <v>0</v>
      </c>
      <c r="AF220" s="49">
        <f t="shared" si="84"/>
        <v>9017600</v>
      </c>
      <c r="AG220" s="49">
        <f>SUM(AG200:AG219)</f>
        <v>208517600</v>
      </c>
      <c r="AH220" s="49">
        <f t="shared" si="83"/>
        <v>208517600</v>
      </c>
      <c r="AI220" s="61">
        <f>IF(ISERROR(AH220/J220),0,AH220/J220)</f>
        <v>1</v>
      </c>
      <c r="AJ220" s="61">
        <f>IF(ISERROR(AH220/$AH$238),0,AH220/$AH$238)</f>
        <v>6.463633737258262E-2</v>
      </c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</row>
    <row r="221" spans="1:106" ht="24.95" customHeight="1">
      <c r="A221" s="118" t="s">
        <v>78</v>
      </c>
      <c r="B221" s="118"/>
      <c r="C221" s="118"/>
      <c r="D221" s="118"/>
      <c r="E221" s="118"/>
      <c r="F221" s="23"/>
      <c r="G221" s="24"/>
      <c r="H221" s="25"/>
      <c r="I221" s="25"/>
      <c r="J221" s="113">
        <v>129150000</v>
      </c>
      <c r="K221" s="43"/>
      <c r="L221" s="44"/>
      <c r="M221" s="45"/>
      <c r="N221" s="45"/>
      <c r="O221" s="45"/>
      <c r="P221" s="24"/>
      <c r="Q221" s="55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57"/>
      <c r="AJ221" s="58"/>
    </row>
    <row r="222" spans="1:106" ht="24.95" customHeight="1" outlineLevel="1">
      <c r="A222" s="26">
        <v>1</v>
      </c>
      <c r="B222" s="26"/>
      <c r="C222" s="32" t="s">
        <v>1445</v>
      </c>
      <c r="D222" s="73">
        <v>45970</v>
      </c>
      <c r="E222" s="32" t="s">
        <v>657</v>
      </c>
      <c r="F222" s="71" t="s">
        <v>1304</v>
      </c>
      <c r="G222" s="66" t="s">
        <v>1305</v>
      </c>
      <c r="H222" s="28"/>
      <c r="I222" s="28"/>
      <c r="J222" s="114"/>
      <c r="K222" s="64">
        <v>12600000</v>
      </c>
      <c r="L222" s="27"/>
      <c r="M222" s="48"/>
      <c r="N222" s="48"/>
      <c r="O222" s="48"/>
      <c r="P222" s="27"/>
      <c r="Q222" s="27"/>
      <c r="R222" s="48"/>
      <c r="S222" s="48"/>
      <c r="T222" s="48"/>
      <c r="U222" s="43">
        <f>SUM(R222:T222)</f>
        <v>0</v>
      </c>
      <c r="V222" s="48"/>
      <c r="W222" s="48"/>
      <c r="X222" s="48"/>
      <c r="Y222" s="43">
        <f>SUM(V222:X222)</f>
        <v>0</v>
      </c>
      <c r="Z222" s="48"/>
      <c r="AA222" s="48"/>
      <c r="AB222" s="48"/>
      <c r="AC222" s="43">
        <f>SUM(Z222:AB222)</f>
        <v>0</v>
      </c>
      <c r="AD222" s="48"/>
      <c r="AE222" s="48"/>
      <c r="AF222" s="64">
        <v>12600000</v>
      </c>
      <c r="AG222" s="43">
        <f>SUM(AD222:AF222)</f>
        <v>12600000</v>
      </c>
      <c r="AH222" s="43">
        <f>SUM(U222,Y222,AC222,AG222)</f>
        <v>12600000</v>
      </c>
      <c r="AI222" s="59">
        <f>IF(ISERROR(AH222/$J$221),0,AH222/$J$221)</f>
        <v>9.7560975609756101E-2</v>
      </c>
      <c r="AJ222" s="59">
        <f>IF(ISERROR(AH222/$AH$238),"-",AH222/$AH$238)</f>
        <v>3.9057511255382806E-3</v>
      </c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</row>
    <row r="223" spans="1:106" ht="24.95" customHeight="1" outlineLevel="1">
      <c r="A223" s="26">
        <v>2</v>
      </c>
      <c r="B223" s="26"/>
      <c r="C223" s="32" t="s">
        <v>1446</v>
      </c>
      <c r="D223" s="73">
        <v>45916</v>
      </c>
      <c r="E223" s="32" t="s">
        <v>1447</v>
      </c>
      <c r="F223" s="71" t="s">
        <v>1304</v>
      </c>
      <c r="G223" s="66" t="s">
        <v>1305</v>
      </c>
      <c r="H223" s="28"/>
      <c r="I223" s="28"/>
      <c r="J223" s="114"/>
      <c r="K223" s="64">
        <v>10500000</v>
      </c>
      <c r="L223" s="27"/>
      <c r="M223" s="48"/>
      <c r="N223" s="48"/>
      <c r="O223" s="48"/>
      <c r="P223" s="27"/>
      <c r="Q223" s="27"/>
      <c r="R223" s="48"/>
      <c r="S223" s="48"/>
      <c r="T223" s="48"/>
      <c r="U223" s="43">
        <f t="shared" ref="U223:U232" si="85">SUM(R223:T223)</f>
        <v>0</v>
      </c>
      <c r="V223" s="48"/>
      <c r="W223" s="48"/>
      <c r="X223" s="48"/>
      <c r="Y223" s="43">
        <f t="shared" ref="Y223:Y232" si="86">SUM(V223:X223)</f>
        <v>0</v>
      </c>
      <c r="Z223" s="48"/>
      <c r="AA223" s="48"/>
      <c r="AB223" s="48"/>
      <c r="AC223" s="43">
        <f t="shared" ref="AC223:AC231" si="87">SUM(Z223:AB223)</f>
        <v>0</v>
      </c>
      <c r="AD223" s="48"/>
      <c r="AE223" s="48"/>
      <c r="AF223" s="64">
        <v>10500000</v>
      </c>
      <c r="AG223" s="43">
        <f t="shared" ref="AG223:AG232" si="88">SUM(AD223:AF223)</f>
        <v>10500000</v>
      </c>
      <c r="AH223" s="43">
        <f t="shared" ref="AH223:AH232" si="89">SUM(U223,Y223,AC223,AG223)</f>
        <v>10500000</v>
      </c>
      <c r="AI223" s="59">
        <f t="shared" ref="AI223:AI232" si="90">IF(ISERROR(AH223/$J$221),0,AH223/$J$221)</f>
        <v>8.1300813008130079E-2</v>
      </c>
      <c r="AJ223" s="59">
        <f t="shared" ref="AJ223:AJ232" si="91">IF(ISERROR(AH223/$AH$238),"-",AH223/$AH$238)</f>
        <v>3.254792604615234E-3</v>
      </c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</row>
    <row r="224" spans="1:106" ht="24.95" customHeight="1" outlineLevel="1">
      <c r="A224" s="26">
        <v>3</v>
      </c>
      <c r="B224" s="26"/>
      <c r="C224" s="32" t="s">
        <v>1448</v>
      </c>
      <c r="D224" s="73">
        <v>45725</v>
      </c>
      <c r="E224" s="32" t="s">
        <v>1449</v>
      </c>
      <c r="F224" s="71" t="s">
        <v>1304</v>
      </c>
      <c r="G224" s="66" t="s">
        <v>1305</v>
      </c>
      <c r="H224" s="28"/>
      <c r="I224" s="28"/>
      <c r="J224" s="114"/>
      <c r="K224" s="64">
        <v>14700000</v>
      </c>
      <c r="L224" s="27"/>
      <c r="M224" s="48"/>
      <c r="N224" s="48"/>
      <c r="O224" s="48"/>
      <c r="P224" s="27"/>
      <c r="Q224" s="27"/>
      <c r="R224" s="48"/>
      <c r="S224" s="48"/>
      <c r="T224" s="48"/>
      <c r="U224" s="43">
        <f t="shared" si="85"/>
        <v>0</v>
      </c>
      <c r="V224" s="48"/>
      <c r="W224" s="48"/>
      <c r="X224" s="48"/>
      <c r="Y224" s="43">
        <f t="shared" si="86"/>
        <v>0</v>
      </c>
      <c r="Z224" s="48"/>
      <c r="AA224" s="48"/>
      <c r="AB224" s="48"/>
      <c r="AC224" s="43">
        <f t="shared" si="87"/>
        <v>0</v>
      </c>
      <c r="AD224" s="48"/>
      <c r="AE224" s="48"/>
      <c r="AF224" s="64">
        <v>14700000</v>
      </c>
      <c r="AG224" s="43">
        <f t="shared" si="88"/>
        <v>14700000</v>
      </c>
      <c r="AH224" s="43">
        <f t="shared" si="89"/>
        <v>14700000</v>
      </c>
      <c r="AI224" s="59">
        <f t="shared" si="90"/>
        <v>0.11382113821138211</v>
      </c>
      <c r="AJ224" s="59">
        <f t="shared" si="91"/>
        <v>4.5567096464613271E-3</v>
      </c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</row>
    <row r="225" spans="1:106" ht="24.95" customHeight="1" outlineLevel="1">
      <c r="A225" s="26">
        <v>4</v>
      </c>
      <c r="B225" s="26"/>
      <c r="C225" s="32" t="s">
        <v>1450</v>
      </c>
      <c r="D225" s="73">
        <v>45756</v>
      </c>
      <c r="E225" s="32" t="s">
        <v>644</v>
      </c>
      <c r="F225" s="71" t="s">
        <v>1304</v>
      </c>
      <c r="G225" s="66" t="s">
        <v>1305</v>
      </c>
      <c r="H225" s="28"/>
      <c r="I225" s="28"/>
      <c r="J225" s="114"/>
      <c r="K225" s="64">
        <v>13650000</v>
      </c>
      <c r="L225" s="27"/>
      <c r="M225" s="48"/>
      <c r="N225" s="48"/>
      <c r="O225" s="48"/>
      <c r="P225" s="27"/>
      <c r="Q225" s="27"/>
      <c r="R225" s="48"/>
      <c r="S225" s="48"/>
      <c r="T225" s="48"/>
      <c r="U225" s="43">
        <f t="shared" si="85"/>
        <v>0</v>
      </c>
      <c r="V225" s="48"/>
      <c r="W225" s="48"/>
      <c r="X225" s="48"/>
      <c r="Y225" s="43">
        <f t="shared" si="86"/>
        <v>0</v>
      </c>
      <c r="Z225" s="48"/>
      <c r="AA225" s="48"/>
      <c r="AB225" s="48"/>
      <c r="AC225" s="43">
        <f t="shared" si="87"/>
        <v>0</v>
      </c>
      <c r="AD225" s="48"/>
      <c r="AE225" s="48"/>
      <c r="AF225" s="64">
        <v>13650000</v>
      </c>
      <c r="AG225" s="43">
        <f t="shared" si="88"/>
        <v>13650000</v>
      </c>
      <c r="AH225" s="43">
        <f t="shared" si="89"/>
        <v>13650000</v>
      </c>
      <c r="AI225" s="59">
        <f t="shared" si="90"/>
        <v>0.10569105691056911</v>
      </c>
      <c r="AJ225" s="59">
        <f t="shared" si="91"/>
        <v>4.2312303859998041E-3</v>
      </c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</row>
    <row r="226" spans="1:106" ht="24.95" customHeight="1" outlineLevel="1">
      <c r="A226" s="26">
        <v>5</v>
      </c>
      <c r="B226" s="26"/>
      <c r="C226" s="32" t="s">
        <v>1451</v>
      </c>
      <c r="D226" s="73">
        <v>45939</v>
      </c>
      <c r="E226" s="32" t="s">
        <v>1452</v>
      </c>
      <c r="F226" s="71" t="s">
        <v>1304</v>
      </c>
      <c r="G226" s="66" t="s">
        <v>1305</v>
      </c>
      <c r="H226" s="28"/>
      <c r="I226" s="28"/>
      <c r="J226" s="114"/>
      <c r="K226" s="64">
        <v>10500000</v>
      </c>
      <c r="L226" s="27"/>
      <c r="M226" s="48"/>
      <c r="N226" s="48"/>
      <c r="O226" s="48"/>
      <c r="P226" s="27"/>
      <c r="Q226" s="27"/>
      <c r="R226" s="48"/>
      <c r="S226" s="48"/>
      <c r="T226" s="48"/>
      <c r="U226" s="43">
        <f t="shared" si="85"/>
        <v>0</v>
      </c>
      <c r="V226" s="48"/>
      <c r="W226" s="48"/>
      <c r="X226" s="48"/>
      <c r="Y226" s="43">
        <f t="shared" si="86"/>
        <v>0</v>
      </c>
      <c r="Z226" s="48"/>
      <c r="AA226" s="48"/>
      <c r="AB226" s="48"/>
      <c r="AC226" s="43">
        <f t="shared" si="87"/>
        <v>0</v>
      </c>
      <c r="AD226" s="48"/>
      <c r="AE226" s="48"/>
      <c r="AF226" s="64">
        <v>10500000</v>
      </c>
      <c r="AG226" s="43">
        <f t="shared" si="88"/>
        <v>10500000</v>
      </c>
      <c r="AH226" s="43">
        <f t="shared" si="89"/>
        <v>10500000</v>
      </c>
      <c r="AI226" s="59">
        <f t="shared" si="90"/>
        <v>8.1300813008130079E-2</v>
      </c>
      <c r="AJ226" s="59">
        <f t="shared" si="91"/>
        <v>3.254792604615234E-3</v>
      </c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</row>
    <row r="227" spans="1:106" ht="24.95" customHeight="1" outlineLevel="1">
      <c r="A227" s="26">
        <v>6</v>
      </c>
      <c r="B227" s="26"/>
      <c r="C227" s="32" t="s">
        <v>1453</v>
      </c>
      <c r="D227" s="73">
        <v>45939</v>
      </c>
      <c r="E227" s="32" t="s">
        <v>636</v>
      </c>
      <c r="F227" s="71" t="s">
        <v>1304</v>
      </c>
      <c r="G227" s="66" t="s">
        <v>1305</v>
      </c>
      <c r="H227" s="28"/>
      <c r="I227" s="28"/>
      <c r="J227" s="114"/>
      <c r="K227" s="64">
        <v>10500000</v>
      </c>
      <c r="L227" s="27"/>
      <c r="M227" s="48"/>
      <c r="N227" s="48"/>
      <c r="O227" s="48"/>
      <c r="P227" s="27"/>
      <c r="Q227" s="27"/>
      <c r="R227" s="48"/>
      <c r="S227" s="48"/>
      <c r="T227" s="48"/>
      <c r="U227" s="43">
        <f t="shared" si="85"/>
        <v>0</v>
      </c>
      <c r="V227" s="48"/>
      <c r="W227" s="48"/>
      <c r="X227" s="48"/>
      <c r="Y227" s="43">
        <f t="shared" si="86"/>
        <v>0</v>
      </c>
      <c r="Z227" s="48"/>
      <c r="AA227" s="48"/>
      <c r="AB227" s="48"/>
      <c r="AC227" s="43">
        <f t="shared" si="87"/>
        <v>0</v>
      </c>
      <c r="AD227" s="48"/>
      <c r="AE227" s="48"/>
      <c r="AF227" s="64">
        <v>10500000</v>
      </c>
      <c r="AG227" s="43">
        <f t="shared" si="88"/>
        <v>10500000</v>
      </c>
      <c r="AH227" s="43">
        <f t="shared" si="89"/>
        <v>10500000</v>
      </c>
      <c r="AI227" s="59">
        <f t="shared" si="90"/>
        <v>8.1300813008130079E-2</v>
      </c>
      <c r="AJ227" s="59">
        <f t="shared" si="91"/>
        <v>3.254792604615234E-3</v>
      </c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</row>
    <row r="228" spans="1:106" ht="24.95" customHeight="1" outlineLevel="1">
      <c r="A228" s="26">
        <v>7</v>
      </c>
      <c r="B228" s="26"/>
      <c r="C228" s="32" t="s">
        <v>1454</v>
      </c>
      <c r="D228" s="73">
        <v>45756</v>
      </c>
      <c r="E228" s="32" t="s">
        <v>1215</v>
      </c>
      <c r="F228" s="71" t="s">
        <v>1304</v>
      </c>
      <c r="G228" s="66" t="s">
        <v>1305</v>
      </c>
      <c r="H228" s="28"/>
      <c r="I228" s="28"/>
      <c r="J228" s="114"/>
      <c r="K228" s="64">
        <v>11550000</v>
      </c>
      <c r="L228" s="27"/>
      <c r="M228" s="48"/>
      <c r="N228" s="48"/>
      <c r="O228" s="48"/>
      <c r="P228" s="27"/>
      <c r="Q228" s="27"/>
      <c r="R228" s="48"/>
      <c r="S228" s="48"/>
      <c r="T228" s="48"/>
      <c r="U228" s="43">
        <f t="shared" si="85"/>
        <v>0</v>
      </c>
      <c r="V228" s="48"/>
      <c r="W228" s="48"/>
      <c r="X228" s="48"/>
      <c r="Y228" s="43">
        <f t="shared" si="86"/>
        <v>0</v>
      </c>
      <c r="Z228" s="48"/>
      <c r="AA228" s="48"/>
      <c r="AB228" s="48"/>
      <c r="AC228" s="43">
        <f t="shared" si="87"/>
        <v>0</v>
      </c>
      <c r="AD228" s="48"/>
      <c r="AE228" s="48"/>
      <c r="AF228" s="64">
        <v>11550000</v>
      </c>
      <c r="AG228" s="43">
        <f t="shared" si="88"/>
        <v>11550000</v>
      </c>
      <c r="AH228" s="43">
        <f t="shared" si="89"/>
        <v>11550000</v>
      </c>
      <c r="AI228" s="59">
        <f t="shared" si="90"/>
        <v>8.943089430894309E-2</v>
      </c>
      <c r="AJ228" s="59">
        <f t="shared" si="91"/>
        <v>3.5802718650767575E-3</v>
      </c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</row>
    <row r="229" spans="1:106" ht="24.95" customHeight="1" outlineLevel="1">
      <c r="A229" s="26">
        <v>8</v>
      </c>
      <c r="B229" s="26"/>
      <c r="C229" s="32" t="s">
        <v>1455</v>
      </c>
      <c r="D229" s="73">
        <v>45725</v>
      </c>
      <c r="E229" s="32" t="s">
        <v>665</v>
      </c>
      <c r="F229" s="71" t="s">
        <v>1304</v>
      </c>
      <c r="G229" s="66" t="s">
        <v>1305</v>
      </c>
      <c r="H229" s="28"/>
      <c r="I229" s="28"/>
      <c r="J229" s="114"/>
      <c r="K229" s="64">
        <v>12600000</v>
      </c>
      <c r="L229" s="27"/>
      <c r="M229" s="48"/>
      <c r="N229" s="48"/>
      <c r="O229" s="48"/>
      <c r="P229" s="27"/>
      <c r="Q229" s="27"/>
      <c r="R229" s="48"/>
      <c r="S229" s="48"/>
      <c r="T229" s="48"/>
      <c r="U229" s="43">
        <f t="shared" si="85"/>
        <v>0</v>
      </c>
      <c r="V229" s="48"/>
      <c r="W229" s="48"/>
      <c r="X229" s="48"/>
      <c r="Y229" s="43">
        <f t="shared" si="86"/>
        <v>0</v>
      </c>
      <c r="Z229" s="48"/>
      <c r="AA229" s="48"/>
      <c r="AB229" s="48"/>
      <c r="AC229" s="43">
        <f t="shared" si="87"/>
        <v>0</v>
      </c>
      <c r="AD229" s="48"/>
      <c r="AE229" s="48"/>
      <c r="AF229" s="64">
        <v>12600000</v>
      </c>
      <c r="AG229" s="43">
        <f t="shared" si="88"/>
        <v>12600000</v>
      </c>
      <c r="AH229" s="43">
        <f t="shared" si="89"/>
        <v>12600000</v>
      </c>
      <c r="AI229" s="59">
        <f t="shared" si="90"/>
        <v>9.7560975609756101E-2</v>
      </c>
      <c r="AJ229" s="59">
        <f t="shared" si="91"/>
        <v>3.9057511255382806E-3</v>
      </c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</row>
    <row r="230" spans="1:106" ht="24.95" customHeight="1" outlineLevel="1">
      <c r="A230" s="26">
        <v>9</v>
      </c>
      <c r="B230" s="26"/>
      <c r="C230" s="32" t="s">
        <v>1456</v>
      </c>
      <c r="D230" s="73">
        <v>45697</v>
      </c>
      <c r="E230" s="32" t="s">
        <v>676</v>
      </c>
      <c r="F230" s="71" t="s">
        <v>1304</v>
      </c>
      <c r="G230" s="66" t="s">
        <v>1305</v>
      </c>
      <c r="H230" s="28"/>
      <c r="I230" s="28"/>
      <c r="J230" s="114"/>
      <c r="K230" s="64">
        <v>10500000</v>
      </c>
      <c r="L230" s="27"/>
      <c r="M230" s="48"/>
      <c r="N230" s="48"/>
      <c r="O230" s="48"/>
      <c r="P230" s="27"/>
      <c r="Q230" s="27"/>
      <c r="R230" s="48"/>
      <c r="S230" s="48"/>
      <c r="T230" s="48"/>
      <c r="U230" s="43">
        <f t="shared" si="85"/>
        <v>0</v>
      </c>
      <c r="V230" s="48"/>
      <c r="W230" s="48"/>
      <c r="X230" s="48"/>
      <c r="Y230" s="43">
        <f t="shared" si="86"/>
        <v>0</v>
      </c>
      <c r="Z230" s="48"/>
      <c r="AA230" s="48"/>
      <c r="AB230" s="48"/>
      <c r="AC230" s="43">
        <f t="shared" si="87"/>
        <v>0</v>
      </c>
      <c r="AD230" s="48"/>
      <c r="AE230" s="48"/>
      <c r="AF230" s="64">
        <v>10500000</v>
      </c>
      <c r="AG230" s="43">
        <f t="shared" si="88"/>
        <v>10500000</v>
      </c>
      <c r="AH230" s="43">
        <f t="shared" si="89"/>
        <v>10500000</v>
      </c>
      <c r="AI230" s="59">
        <f t="shared" si="90"/>
        <v>8.1300813008130079E-2</v>
      </c>
      <c r="AJ230" s="59">
        <f t="shared" si="91"/>
        <v>3.254792604615234E-3</v>
      </c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</row>
    <row r="231" spans="1:106" ht="24.95" customHeight="1" outlineLevel="1">
      <c r="A231" s="26">
        <v>10</v>
      </c>
      <c r="B231" s="26"/>
      <c r="C231" s="32" t="s">
        <v>1457</v>
      </c>
      <c r="D231" s="73">
        <v>45756</v>
      </c>
      <c r="E231" s="32" t="s">
        <v>1458</v>
      </c>
      <c r="F231" s="71" t="s">
        <v>1304</v>
      </c>
      <c r="G231" s="66" t="s">
        <v>1305</v>
      </c>
      <c r="H231" s="28"/>
      <c r="I231" s="28"/>
      <c r="J231" s="114"/>
      <c r="K231" s="64">
        <v>10500000</v>
      </c>
      <c r="L231" s="27"/>
      <c r="M231" s="48"/>
      <c r="N231" s="48"/>
      <c r="O231" s="48"/>
      <c r="P231" s="27"/>
      <c r="Q231" s="27"/>
      <c r="R231" s="48"/>
      <c r="S231" s="48"/>
      <c r="T231" s="48"/>
      <c r="U231" s="43">
        <f t="shared" si="85"/>
        <v>0</v>
      </c>
      <c r="V231" s="48"/>
      <c r="W231" s="48"/>
      <c r="X231" s="48"/>
      <c r="Y231" s="43">
        <f t="shared" si="86"/>
        <v>0</v>
      </c>
      <c r="Z231" s="48"/>
      <c r="AA231" s="48"/>
      <c r="AB231" s="48"/>
      <c r="AC231" s="43">
        <f t="shared" si="87"/>
        <v>0</v>
      </c>
      <c r="AD231" s="48"/>
      <c r="AE231" s="48"/>
      <c r="AF231" s="64">
        <v>10500000</v>
      </c>
      <c r="AG231" s="43">
        <f t="shared" si="88"/>
        <v>10500000</v>
      </c>
      <c r="AH231" s="43">
        <f t="shared" si="89"/>
        <v>10500000</v>
      </c>
      <c r="AI231" s="59">
        <f t="shared" si="90"/>
        <v>8.1300813008130079E-2</v>
      </c>
      <c r="AJ231" s="59">
        <f t="shared" si="91"/>
        <v>3.254792604615234E-3</v>
      </c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</row>
    <row r="232" spans="1:106" ht="24.95" customHeight="1" outlineLevel="1">
      <c r="A232" s="26">
        <v>11</v>
      </c>
      <c r="B232" s="26"/>
      <c r="C232" s="32" t="s">
        <v>1459</v>
      </c>
      <c r="D232" s="73">
        <v>45939</v>
      </c>
      <c r="E232" s="32" t="s">
        <v>678</v>
      </c>
      <c r="F232" s="71" t="s">
        <v>1304</v>
      </c>
      <c r="G232" s="66" t="s">
        <v>1305</v>
      </c>
      <c r="H232" s="28"/>
      <c r="I232" s="28"/>
      <c r="J232" s="114"/>
      <c r="K232" s="64">
        <v>11550000</v>
      </c>
      <c r="L232" s="27"/>
      <c r="M232" s="48"/>
      <c r="N232" s="48"/>
      <c r="O232" s="48"/>
      <c r="P232" s="27"/>
      <c r="Q232" s="27"/>
      <c r="R232" s="48"/>
      <c r="S232" s="48"/>
      <c r="T232" s="48"/>
      <c r="U232" s="43">
        <f t="shared" si="85"/>
        <v>0</v>
      </c>
      <c r="V232" s="48"/>
      <c r="W232" s="48"/>
      <c r="X232" s="48"/>
      <c r="Y232" s="43">
        <f t="shared" si="86"/>
        <v>0</v>
      </c>
      <c r="Z232" s="48"/>
      <c r="AA232" s="48"/>
      <c r="AB232" s="48"/>
      <c r="AC232" s="43">
        <f>SUM(Z232:AB232)</f>
        <v>0</v>
      </c>
      <c r="AD232" s="48"/>
      <c r="AE232" s="48"/>
      <c r="AF232" s="64">
        <v>11550000</v>
      </c>
      <c r="AG232" s="43">
        <f t="shared" si="88"/>
        <v>11550000</v>
      </c>
      <c r="AH232" s="43">
        <f t="shared" si="89"/>
        <v>11550000</v>
      </c>
      <c r="AI232" s="59">
        <f t="shared" si="90"/>
        <v>8.943089430894309E-2</v>
      </c>
      <c r="AJ232" s="59">
        <f t="shared" si="91"/>
        <v>3.5802718650767575E-3</v>
      </c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</row>
    <row r="233" spans="1:106" s="19" customFormat="1" ht="24.95" customHeight="1">
      <c r="A233" s="117" t="s">
        <v>79</v>
      </c>
      <c r="B233" s="117"/>
      <c r="C233" s="117"/>
      <c r="D233" s="117"/>
      <c r="E233" s="117"/>
      <c r="F233" s="117"/>
      <c r="G233" s="117"/>
      <c r="H233" s="117"/>
      <c r="I233" s="117"/>
      <c r="J233" s="49">
        <f>+J221</f>
        <v>129150000</v>
      </c>
      <c r="K233" s="49">
        <f>SUM(K222:K232)</f>
        <v>129150000</v>
      </c>
      <c r="L233" s="29"/>
      <c r="M233" s="49">
        <f>SUM(M222:M232)</f>
        <v>0</v>
      </c>
      <c r="N233" s="49">
        <f>SUM(N222:N232)</f>
        <v>0</v>
      </c>
      <c r="O233" s="49">
        <f>SUM(O222:O232)</f>
        <v>0</v>
      </c>
      <c r="P233" s="50"/>
      <c r="Q233" s="56"/>
      <c r="R233" s="49">
        <f t="shared" ref="R233:AH233" si="92">SUM(R222:R232)</f>
        <v>0</v>
      </c>
      <c r="S233" s="49">
        <f t="shared" si="92"/>
        <v>0</v>
      </c>
      <c r="T233" s="49">
        <f t="shared" si="92"/>
        <v>0</v>
      </c>
      <c r="U233" s="49">
        <f t="shared" si="92"/>
        <v>0</v>
      </c>
      <c r="V233" s="49">
        <f t="shared" si="92"/>
        <v>0</v>
      </c>
      <c r="W233" s="49">
        <f t="shared" si="92"/>
        <v>0</v>
      </c>
      <c r="X233" s="49">
        <f t="shared" si="92"/>
        <v>0</v>
      </c>
      <c r="Y233" s="49">
        <f t="shared" si="92"/>
        <v>0</v>
      </c>
      <c r="Z233" s="49">
        <f t="shared" si="92"/>
        <v>0</v>
      </c>
      <c r="AA233" s="49">
        <f t="shared" si="92"/>
        <v>0</v>
      </c>
      <c r="AB233" s="49">
        <f t="shared" si="92"/>
        <v>0</v>
      </c>
      <c r="AC233" s="49">
        <f t="shared" si="92"/>
        <v>0</v>
      </c>
      <c r="AD233" s="49">
        <f t="shared" si="92"/>
        <v>0</v>
      </c>
      <c r="AE233" s="49">
        <f t="shared" si="92"/>
        <v>0</v>
      </c>
      <c r="AF233" s="49">
        <f t="shared" si="92"/>
        <v>129150000</v>
      </c>
      <c r="AG233" s="49">
        <f t="shared" si="92"/>
        <v>129150000</v>
      </c>
      <c r="AH233" s="49">
        <f t="shared" si="92"/>
        <v>129150000</v>
      </c>
      <c r="AI233" s="61">
        <f>IF(ISERROR(AH233/J233),0,AH233/J233)</f>
        <v>1</v>
      </c>
      <c r="AJ233" s="61">
        <f>IF(ISERROR(AH233/$AH$238),0,AH233/$AH$238)</f>
        <v>4.003394903676738E-2</v>
      </c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</row>
    <row r="234" spans="1:106" ht="24.95" customHeight="1">
      <c r="A234" s="118" t="s">
        <v>80</v>
      </c>
      <c r="B234" s="118"/>
      <c r="C234" s="118"/>
      <c r="D234" s="118"/>
      <c r="E234" s="118"/>
      <c r="F234" s="23"/>
      <c r="G234" s="24"/>
      <c r="H234" s="25"/>
      <c r="I234" s="25"/>
      <c r="J234" s="113">
        <v>828000000</v>
      </c>
      <c r="K234" s="43"/>
      <c r="L234" s="44"/>
      <c r="M234" s="45"/>
      <c r="N234" s="45"/>
      <c r="O234" s="45"/>
      <c r="P234" s="24"/>
      <c r="Q234" s="55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57"/>
      <c r="AJ234" s="58"/>
    </row>
    <row r="235" spans="1:106" ht="24.95" customHeight="1" outlineLevel="1">
      <c r="A235" s="26">
        <v>1</v>
      </c>
      <c r="B235" s="26"/>
      <c r="C235" s="35" t="s">
        <v>1460</v>
      </c>
      <c r="D235" s="36">
        <v>45679</v>
      </c>
      <c r="E235" s="32" t="s">
        <v>1461</v>
      </c>
      <c r="F235" s="32" t="s">
        <v>1462</v>
      </c>
      <c r="G235" s="32"/>
      <c r="H235" s="38"/>
      <c r="I235" s="40"/>
      <c r="J235" s="114"/>
      <c r="K235" s="64">
        <v>828000000</v>
      </c>
      <c r="L235" s="42"/>
      <c r="M235" s="52"/>
      <c r="N235" s="65"/>
      <c r="O235" s="52"/>
      <c r="P235" s="66"/>
      <c r="Q235" s="66"/>
      <c r="R235" s="48">
        <v>414000000</v>
      </c>
      <c r="S235" s="48"/>
      <c r="T235" s="48"/>
      <c r="U235" s="43">
        <f>SUM(R235:T235)</f>
        <v>414000000</v>
      </c>
      <c r="V235" s="48"/>
      <c r="W235" s="48"/>
      <c r="X235" s="48">
        <v>414000000</v>
      </c>
      <c r="Y235" s="43">
        <f>SUM(V235:X235)</f>
        <v>414000000</v>
      </c>
      <c r="Z235" s="48"/>
      <c r="AA235" s="48"/>
      <c r="AB235" s="48"/>
      <c r="AC235" s="43">
        <f>SUM(Z235:AB235)</f>
        <v>0</v>
      </c>
      <c r="AD235" s="48"/>
      <c r="AE235" s="48">
        <v>0</v>
      </c>
      <c r="AF235" s="48">
        <v>0</v>
      </c>
      <c r="AG235" s="43">
        <f>SUM(AD235:AF235)</f>
        <v>0</v>
      </c>
      <c r="AH235" s="43">
        <f>SUM(U235,Y235,AC235,AG235)</f>
        <v>828000000</v>
      </c>
      <c r="AI235" s="59">
        <f>IF(ISERROR(AH235/J234),0,AH235/J234)</f>
        <v>1</v>
      </c>
      <c r="AJ235" s="59">
        <f>IF(ISERROR(AH235/$AH$238),"-",AH235/$AH$238)</f>
        <v>0.25666364539251557</v>
      </c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</row>
    <row r="236" spans="1:106" ht="24.95" customHeight="1" outlineLevel="1">
      <c r="A236" s="26">
        <v>2</v>
      </c>
      <c r="B236" s="26"/>
      <c r="C236" s="35"/>
      <c r="D236" s="36"/>
      <c r="E236" s="32"/>
      <c r="F236" s="32"/>
      <c r="G236" s="62"/>
      <c r="H236" s="38"/>
      <c r="I236" s="40"/>
      <c r="J236" s="115"/>
      <c r="K236" s="64"/>
      <c r="L236" s="42"/>
      <c r="M236" s="52"/>
      <c r="N236" s="65"/>
      <c r="O236" s="52"/>
      <c r="P236" s="66"/>
      <c r="Q236" s="66"/>
      <c r="R236" s="48"/>
      <c r="S236" s="48"/>
      <c r="T236" s="48"/>
      <c r="U236" s="43">
        <f>SUM(R236:T236)</f>
        <v>0</v>
      </c>
      <c r="V236" s="48"/>
      <c r="W236" s="48"/>
      <c r="X236" s="48"/>
      <c r="Y236" s="43">
        <f>SUM(V236:X236)</f>
        <v>0</v>
      </c>
      <c r="Z236" s="48"/>
      <c r="AA236" s="48"/>
      <c r="AB236" s="48"/>
      <c r="AC236" s="43">
        <f>SUM(Z236:AB236)</f>
        <v>0</v>
      </c>
      <c r="AD236" s="48"/>
      <c r="AE236" s="48">
        <v>0</v>
      </c>
      <c r="AF236" s="48">
        <v>0</v>
      </c>
      <c r="AG236" s="43">
        <f>SUM(AD236:AF236)</f>
        <v>0</v>
      </c>
      <c r="AH236" s="43">
        <f>SUM(U236,Y236,AC236,AG236)</f>
        <v>0</v>
      </c>
      <c r="AI236" s="59">
        <f>IF(ISERROR(AH236/J235),0,AH236/J235)</f>
        <v>0</v>
      </c>
      <c r="AJ236" s="59">
        <f>IF(ISERROR(AH236/$AH$238),"-",AH236/$AH$238)</f>
        <v>0</v>
      </c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</row>
    <row r="237" spans="1:106" s="19" customFormat="1" ht="24.95" customHeight="1">
      <c r="A237" s="117" t="s">
        <v>85</v>
      </c>
      <c r="B237" s="117"/>
      <c r="C237" s="117"/>
      <c r="D237" s="117"/>
      <c r="E237" s="117"/>
      <c r="F237" s="117"/>
      <c r="G237" s="117"/>
      <c r="H237" s="117"/>
      <c r="I237" s="117"/>
      <c r="J237" s="49">
        <f>J234</f>
        <v>828000000</v>
      </c>
      <c r="K237" s="49">
        <f>SUM(K235:K235)</f>
        <v>828000000</v>
      </c>
      <c r="L237" s="29"/>
      <c r="M237" s="49">
        <f>SUM(M235:M235)</f>
        <v>0</v>
      </c>
      <c r="N237" s="49">
        <f>SUM(N235:N235)</f>
        <v>0</v>
      </c>
      <c r="O237" s="49">
        <f>SUM(O235:O235)</f>
        <v>0</v>
      </c>
      <c r="P237" s="50"/>
      <c r="Q237" s="56"/>
      <c r="R237" s="49">
        <f t="shared" ref="R237:AH237" si="93">SUM(R235:R235)</f>
        <v>414000000</v>
      </c>
      <c r="S237" s="49">
        <f t="shared" si="93"/>
        <v>0</v>
      </c>
      <c r="T237" s="49">
        <f t="shared" si="93"/>
        <v>0</v>
      </c>
      <c r="U237" s="49">
        <f t="shared" si="93"/>
        <v>414000000</v>
      </c>
      <c r="V237" s="49">
        <f t="shared" si="93"/>
        <v>0</v>
      </c>
      <c r="W237" s="49">
        <f t="shared" si="93"/>
        <v>0</v>
      </c>
      <c r="X237" s="49">
        <f t="shared" si="93"/>
        <v>414000000</v>
      </c>
      <c r="Y237" s="49">
        <f t="shared" si="93"/>
        <v>414000000</v>
      </c>
      <c r="Z237" s="49">
        <f t="shared" si="93"/>
        <v>0</v>
      </c>
      <c r="AA237" s="49">
        <f t="shared" si="93"/>
        <v>0</v>
      </c>
      <c r="AB237" s="49">
        <f t="shared" si="93"/>
        <v>0</v>
      </c>
      <c r="AC237" s="49">
        <f t="shared" si="93"/>
        <v>0</v>
      </c>
      <c r="AD237" s="49">
        <f>SUM(AD235:AD236)</f>
        <v>0</v>
      </c>
      <c r="AE237" s="49">
        <f t="shared" ref="AE237:AF237" si="94">SUM(AE235:AE236)</f>
        <v>0</v>
      </c>
      <c r="AF237" s="49">
        <f t="shared" si="94"/>
        <v>0</v>
      </c>
      <c r="AG237" s="49">
        <f>SUM(AG235:AG236)</f>
        <v>0</v>
      </c>
      <c r="AH237" s="49">
        <f>SUM(AH235:AH236)</f>
        <v>828000000</v>
      </c>
      <c r="AI237" s="61">
        <f>IF(ISERROR(AH237/J237),0,AH237/J237)</f>
        <v>1</v>
      </c>
      <c r="AJ237" s="61">
        <f>IF(ISERROR(AH237/$AH$238),0,AH237/$AH$238)</f>
        <v>0.25666364539251557</v>
      </c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</row>
    <row r="238" spans="1:106" s="20" customFormat="1" ht="44.25" customHeight="1">
      <c r="A238" s="119" t="str">
        <f>"TOTAL ASIG."&amp;" "&amp;$A$5</f>
        <v>TOTAL ASIG. 24-03-344 "Programa de Apoyo a Familias para el Autoconsumo"</v>
      </c>
      <c r="B238" s="119"/>
      <c r="C238" s="119"/>
      <c r="D238" s="119"/>
      <c r="E238" s="119"/>
      <c r="F238" s="119"/>
      <c r="G238" s="119"/>
      <c r="H238" s="119"/>
      <c r="I238" s="119"/>
      <c r="J238" s="13">
        <f t="shared" ref="J238:AH238" si="95">SUM(J13,J17,J21,J38,J57,J79,J110,J127,J160,J170,J176,J181,J195,J198,J220,J233,J237)</f>
        <v>3226012000</v>
      </c>
      <c r="K238" s="13">
        <f t="shared" si="95"/>
        <v>3226012000</v>
      </c>
      <c r="L238" s="13">
        <f t="shared" si="95"/>
        <v>0</v>
      </c>
      <c r="M238" s="13">
        <f t="shared" si="95"/>
        <v>0</v>
      </c>
      <c r="N238" s="13">
        <f t="shared" si="95"/>
        <v>0</v>
      </c>
      <c r="O238" s="13">
        <f t="shared" si="95"/>
        <v>0</v>
      </c>
      <c r="P238" s="13">
        <f t="shared" si="95"/>
        <v>0</v>
      </c>
      <c r="Q238" s="13">
        <f t="shared" si="95"/>
        <v>0</v>
      </c>
      <c r="R238" s="13">
        <f t="shared" si="95"/>
        <v>414000000</v>
      </c>
      <c r="S238" s="13">
        <f t="shared" si="95"/>
        <v>0</v>
      </c>
      <c r="T238" s="13">
        <f t="shared" si="95"/>
        <v>0</v>
      </c>
      <c r="U238" s="13">
        <f t="shared" si="95"/>
        <v>414000000</v>
      </c>
      <c r="V238" s="13">
        <f t="shared" si="95"/>
        <v>0</v>
      </c>
      <c r="W238" s="13">
        <f t="shared" si="95"/>
        <v>0</v>
      </c>
      <c r="X238" s="13">
        <f t="shared" si="95"/>
        <v>414000000</v>
      </c>
      <c r="Y238" s="13">
        <f t="shared" si="95"/>
        <v>414000000</v>
      </c>
      <c r="Z238" s="13">
        <f t="shared" si="95"/>
        <v>3600000</v>
      </c>
      <c r="AA238" s="13">
        <f t="shared" si="95"/>
        <v>0</v>
      </c>
      <c r="AB238" s="13">
        <f t="shared" si="95"/>
        <v>304400000</v>
      </c>
      <c r="AC238" s="13">
        <f t="shared" si="95"/>
        <v>308000000</v>
      </c>
      <c r="AD238" s="13">
        <f t="shared" si="95"/>
        <v>590400000</v>
      </c>
      <c r="AE238" s="13">
        <f t="shared" si="95"/>
        <v>651029600</v>
      </c>
      <c r="AF238" s="13">
        <f t="shared" si="95"/>
        <v>848582400</v>
      </c>
      <c r="AG238" s="13">
        <f t="shared" si="95"/>
        <v>2090012000</v>
      </c>
      <c r="AH238" s="13">
        <f t="shared" si="95"/>
        <v>3226012000</v>
      </c>
      <c r="AI238" s="67">
        <f>IF(ISERROR(AH238/J238),0,AH238/J238)</f>
        <v>1</v>
      </c>
      <c r="AJ238" s="67">
        <f>IF(ISERROR(AH238/$AH$238),0,AH238/$AH$238)</f>
        <v>1</v>
      </c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</row>
    <row r="239" spans="1:106">
      <c r="J239" s="14"/>
      <c r="R239" s="14"/>
      <c r="S239" s="14"/>
      <c r="T239" s="14"/>
      <c r="V239" s="14"/>
      <c r="W239" s="14"/>
      <c r="X239" s="14"/>
      <c r="Z239" s="14"/>
      <c r="AA239" s="14"/>
      <c r="AB239" s="14"/>
      <c r="AD239" s="14"/>
      <c r="AE239" s="14"/>
      <c r="AF239" s="14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</row>
    <row r="240" spans="1:106">
      <c r="J240" s="14"/>
      <c r="R240" s="14"/>
      <c r="S240" s="14"/>
      <c r="T240" s="14"/>
      <c r="V240" s="14"/>
      <c r="W240" s="14"/>
      <c r="X240" s="14"/>
      <c r="Z240" s="14"/>
      <c r="AA240" s="14"/>
      <c r="AB240" s="14"/>
      <c r="AD240" s="14"/>
      <c r="AE240" s="14"/>
      <c r="AF240" s="14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</row>
    <row r="241" spans="1:106">
      <c r="J241" s="14"/>
      <c r="R241" s="14"/>
      <c r="S241" s="14"/>
      <c r="T241" s="14"/>
      <c r="V241" s="14"/>
      <c r="W241" s="14"/>
      <c r="X241" s="14"/>
      <c r="Z241" s="14"/>
      <c r="AA241" s="14"/>
      <c r="AB241" s="14"/>
      <c r="AD241" s="14"/>
      <c r="AE241" s="14"/>
      <c r="AF241" s="14"/>
    </row>
    <row r="242" spans="1:106">
      <c r="J242" s="14"/>
      <c r="R242" s="14"/>
      <c r="S242" s="14"/>
      <c r="T242" s="14"/>
      <c r="V242" s="14"/>
      <c r="W242" s="14"/>
      <c r="X242" s="14"/>
      <c r="Z242" s="14"/>
      <c r="AA242" s="14"/>
      <c r="AB242" s="14"/>
      <c r="AD242" s="14"/>
      <c r="AE242" s="14"/>
      <c r="AF242" s="14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</row>
    <row r="243" spans="1:106">
      <c r="J243" s="14"/>
      <c r="R243" s="14"/>
      <c r="S243" s="14"/>
      <c r="T243" s="14"/>
      <c r="V243" s="14"/>
      <c r="W243" s="14"/>
      <c r="X243" s="14"/>
      <c r="Z243" s="14"/>
      <c r="AA243" s="14"/>
      <c r="AB243" s="14"/>
      <c r="AD243" s="14"/>
      <c r="AE243" s="14"/>
      <c r="AF243" s="14"/>
    </row>
    <row r="244" spans="1:106">
      <c r="R244" s="14"/>
      <c r="S244" s="14"/>
      <c r="T244" s="14"/>
      <c r="V244" s="14"/>
      <c r="W244" s="14"/>
      <c r="X244" s="14"/>
      <c r="Z244" s="14"/>
      <c r="AA244" s="14"/>
      <c r="AB244" s="14"/>
      <c r="AD244" s="14"/>
      <c r="AE244" s="14"/>
      <c r="AF244" s="14"/>
    </row>
    <row r="245" spans="1:106">
      <c r="J245" s="14"/>
      <c r="R245" s="14"/>
      <c r="S245" s="14"/>
      <c r="T245" s="14"/>
      <c r="V245" s="14"/>
      <c r="W245" s="14"/>
      <c r="X245" s="14"/>
      <c r="Z245" s="14"/>
      <c r="AA245" s="14"/>
      <c r="AB245" s="14"/>
      <c r="AD245" s="14"/>
      <c r="AE245" s="14"/>
      <c r="AF245" s="14"/>
    </row>
    <row r="246" spans="1:106">
      <c r="J246" s="14"/>
      <c r="R246" s="14"/>
      <c r="S246" s="14"/>
      <c r="T246" s="14"/>
      <c r="V246" s="14"/>
      <c r="W246" s="14"/>
      <c r="X246" s="14"/>
      <c r="Z246" s="14"/>
      <c r="AA246" s="14"/>
      <c r="AB246" s="14"/>
      <c r="AD246" s="14"/>
      <c r="AE246" s="14"/>
      <c r="AF246" s="14"/>
    </row>
    <row r="247" spans="1:106" s="3" customFormat="1">
      <c r="A247" s="5"/>
      <c r="B247" s="2"/>
      <c r="C247" s="2"/>
      <c r="D247" s="2"/>
      <c r="E247" s="5"/>
      <c r="F247" s="5"/>
      <c r="G247" s="2"/>
      <c r="H247" s="2"/>
      <c r="I247" s="2"/>
      <c r="J247" s="14"/>
      <c r="K247" s="14"/>
      <c r="L247" s="5"/>
      <c r="M247" s="2"/>
      <c r="N247" s="2"/>
      <c r="O247" s="2"/>
      <c r="P247" s="2"/>
      <c r="Q247" s="21"/>
      <c r="R247" s="14"/>
      <c r="S247" s="14"/>
      <c r="T247" s="14"/>
      <c r="V247" s="14"/>
      <c r="W247" s="14"/>
      <c r="X247" s="14"/>
      <c r="Z247" s="14"/>
      <c r="AA247" s="14"/>
      <c r="AB247" s="14"/>
      <c r="AD247" s="14"/>
      <c r="AE247" s="14"/>
      <c r="AF247" s="14"/>
      <c r="AI247" s="22"/>
      <c r="AJ247" s="22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</row>
    <row r="248" spans="1:106" s="3" customFormat="1">
      <c r="A248" s="5"/>
      <c r="B248" s="2"/>
      <c r="C248" s="2"/>
      <c r="D248" s="2"/>
      <c r="E248" s="5"/>
      <c r="F248" s="5"/>
      <c r="G248" s="2"/>
      <c r="H248" s="2"/>
      <c r="I248" s="2"/>
      <c r="J248" s="14"/>
      <c r="K248" s="14"/>
      <c r="L248" s="5"/>
      <c r="M248" s="2"/>
      <c r="N248" s="2"/>
      <c r="O248" s="2"/>
      <c r="P248" s="2"/>
      <c r="Q248" s="21"/>
      <c r="R248" s="14"/>
      <c r="S248" s="14"/>
      <c r="T248" s="14"/>
      <c r="V248" s="14"/>
      <c r="W248" s="14"/>
      <c r="X248" s="14"/>
      <c r="Z248" s="14"/>
      <c r="AA248" s="14"/>
      <c r="AB248" s="14"/>
      <c r="AD248" s="14"/>
      <c r="AE248" s="14"/>
      <c r="AF248" s="14"/>
      <c r="AI248" s="22"/>
      <c r="AJ248" s="22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</row>
    <row r="249" spans="1:106" s="3" customFormat="1">
      <c r="A249" s="5"/>
      <c r="B249" s="2"/>
      <c r="C249" s="2"/>
      <c r="D249" s="2"/>
      <c r="E249" s="5"/>
      <c r="F249" s="5"/>
      <c r="G249" s="2"/>
      <c r="H249" s="2"/>
      <c r="I249" s="2"/>
      <c r="J249" s="14"/>
      <c r="K249" s="14"/>
      <c r="L249" s="5"/>
      <c r="M249" s="2"/>
      <c r="N249" s="2"/>
      <c r="O249" s="2"/>
      <c r="P249" s="2"/>
      <c r="Q249" s="21"/>
      <c r="R249" s="14"/>
      <c r="S249" s="14"/>
      <c r="T249" s="14"/>
      <c r="V249" s="14"/>
      <c r="W249" s="14"/>
      <c r="X249" s="14"/>
      <c r="Z249" s="14"/>
      <c r="AA249" s="14"/>
      <c r="AB249" s="14"/>
      <c r="AD249" s="14"/>
      <c r="AE249" s="14"/>
      <c r="AF249" s="14"/>
      <c r="AI249" s="22"/>
      <c r="AJ249" s="22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</row>
    <row r="250" spans="1:106" s="3" customFormat="1">
      <c r="A250" s="5"/>
      <c r="B250" s="2"/>
      <c r="C250" s="2"/>
      <c r="D250" s="2"/>
      <c r="E250" s="5"/>
      <c r="F250" s="5"/>
      <c r="G250" s="2"/>
      <c r="H250" s="2"/>
      <c r="I250" s="2"/>
      <c r="J250" s="14"/>
      <c r="K250" s="14"/>
      <c r="L250" s="5"/>
      <c r="M250" s="2"/>
      <c r="N250" s="2"/>
      <c r="O250" s="2"/>
      <c r="P250" s="2"/>
      <c r="Q250" s="21"/>
      <c r="R250" s="14"/>
      <c r="S250" s="14"/>
      <c r="T250" s="14"/>
      <c r="V250" s="14"/>
      <c r="W250" s="14"/>
      <c r="X250" s="14"/>
      <c r="Z250" s="14"/>
      <c r="AA250" s="14"/>
      <c r="AB250" s="14"/>
      <c r="AD250" s="14"/>
      <c r="AE250" s="14"/>
      <c r="AF250" s="14"/>
      <c r="AI250" s="22"/>
      <c r="AJ250" s="22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</row>
    <row r="251" spans="1:106" s="3" customFormat="1">
      <c r="A251" s="5"/>
      <c r="B251" s="2"/>
      <c r="C251" s="2"/>
      <c r="D251" s="2"/>
      <c r="E251" s="5"/>
      <c r="F251" s="5"/>
      <c r="G251" s="2"/>
      <c r="H251" s="2"/>
      <c r="I251" s="2"/>
      <c r="J251" s="14"/>
      <c r="K251" s="14"/>
      <c r="L251" s="5"/>
      <c r="M251" s="2"/>
      <c r="N251" s="2"/>
      <c r="O251" s="2"/>
      <c r="P251" s="2"/>
      <c r="Q251" s="21"/>
      <c r="R251" s="14"/>
      <c r="S251" s="14"/>
      <c r="T251" s="14"/>
      <c r="V251" s="14"/>
      <c r="W251" s="14"/>
      <c r="X251" s="14"/>
      <c r="Z251" s="14"/>
      <c r="AA251" s="14"/>
      <c r="AB251" s="14"/>
      <c r="AD251" s="14"/>
      <c r="AE251" s="14"/>
      <c r="AF251" s="14"/>
      <c r="AI251" s="22"/>
      <c r="AJ251" s="22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</row>
    <row r="252" spans="1:106" s="3" customFormat="1">
      <c r="A252" s="5"/>
      <c r="B252" s="2"/>
      <c r="C252" s="2"/>
      <c r="D252" s="2"/>
      <c r="E252" s="5"/>
      <c r="F252" s="5"/>
      <c r="G252" s="2"/>
      <c r="H252" s="2"/>
      <c r="I252" s="2"/>
      <c r="J252" s="14"/>
      <c r="K252" s="14"/>
      <c r="L252" s="5"/>
      <c r="M252" s="2"/>
      <c r="N252" s="2"/>
      <c r="O252" s="2"/>
      <c r="P252" s="2"/>
      <c r="Q252" s="21"/>
      <c r="R252" s="14"/>
      <c r="S252" s="14"/>
      <c r="T252" s="14"/>
      <c r="V252" s="14"/>
      <c r="W252" s="14"/>
      <c r="X252" s="14"/>
      <c r="Z252" s="14"/>
      <c r="AA252" s="14"/>
      <c r="AB252" s="14"/>
      <c r="AD252" s="14"/>
      <c r="AE252" s="14"/>
      <c r="AF252" s="14"/>
      <c r="AI252" s="22"/>
      <c r="AJ252" s="22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</row>
    <row r="253" spans="1:106" s="3" customFormat="1">
      <c r="A253" s="5"/>
      <c r="B253" s="2"/>
      <c r="C253" s="2"/>
      <c r="D253" s="2"/>
      <c r="E253" s="5"/>
      <c r="F253" s="5"/>
      <c r="G253" s="2"/>
      <c r="H253" s="2"/>
      <c r="I253" s="2"/>
      <c r="J253" s="14"/>
      <c r="K253" s="14"/>
      <c r="L253" s="5"/>
      <c r="M253" s="2"/>
      <c r="N253" s="2"/>
      <c r="O253" s="2"/>
      <c r="P253" s="2"/>
      <c r="Q253" s="21"/>
      <c r="R253" s="14"/>
      <c r="S253" s="14"/>
      <c r="T253" s="14"/>
      <c r="V253" s="14"/>
      <c r="W253" s="14"/>
      <c r="X253" s="14"/>
      <c r="Z253" s="14"/>
      <c r="AA253" s="14"/>
      <c r="AB253" s="14"/>
      <c r="AD253" s="14"/>
      <c r="AE253" s="14"/>
      <c r="AF253" s="14"/>
      <c r="AI253" s="22"/>
      <c r="AJ253" s="22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</row>
    <row r="254" spans="1:106" s="3" customFormat="1">
      <c r="A254" s="5"/>
      <c r="B254" s="2"/>
      <c r="C254" s="2"/>
      <c r="D254" s="2"/>
      <c r="E254" s="5"/>
      <c r="F254" s="5"/>
      <c r="G254" s="2"/>
      <c r="H254" s="2"/>
      <c r="I254" s="2"/>
      <c r="J254" s="14"/>
      <c r="K254" s="14"/>
      <c r="L254" s="5"/>
      <c r="M254" s="2"/>
      <c r="N254" s="2"/>
      <c r="O254" s="2"/>
      <c r="P254" s="2"/>
      <c r="Q254" s="21"/>
      <c r="R254" s="14"/>
      <c r="S254" s="14"/>
      <c r="T254" s="14"/>
      <c r="V254" s="14"/>
      <c r="W254" s="14"/>
      <c r="X254" s="14"/>
      <c r="Z254" s="14"/>
      <c r="AA254" s="14"/>
      <c r="AB254" s="14"/>
      <c r="AD254" s="14"/>
      <c r="AE254" s="14"/>
      <c r="AF254" s="14"/>
      <c r="AI254" s="22"/>
      <c r="AJ254" s="22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</row>
    <row r="255" spans="1:106" s="3" customFormat="1">
      <c r="A255" s="5"/>
      <c r="B255" s="2"/>
      <c r="C255" s="2"/>
      <c r="D255" s="2"/>
      <c r="E255" s="5"/>
      <c r="F255" s="5"/>
      <c r="G255" s="2"/>
      <c r="H255" s="2"/>
      <c r="I255" s="2"/>
      <c r="J255" s="14"/>
      <c r="K255" s="14"/>
      <c r="L255" s="5"/>
      <c r="M255" s="2"/>
      <c r="N255" s="2"/>
      <c r="O255" s="2"/>
      <c r="P255" s="2"/>
      <c r="Q255" s="21"/>
      <c r="R255" s="14"/>
      <c r="S255" s="14"/>
      <c r="T255" s="14"/>
      <c r="V255" s="14"/>
      <c r="W255" s="14"/>
      <c r="X255" s="14"/>
      <c r="Z255" s="14"/>
      <c r="AA255" s="14"/>
      <c r="AB255" s="14"/>
      <c r="AD255" s="14"/>
      <c r="AE255" s="14"/>
      <c r="AF255" s="14"/>
      <c r="AI255" s="22"/>
      <c r="AJ255" s="22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</row>
    <row r="257" spans="1:106" s="3" customFormat="1">
      <c r="A257" s="2"/>
      <c r="B257" s="2"/>
      <c r="C257" s="2"/>
      <c r="D257" s="2"/>
      <c r="E257" s="63"/>
      <c r="F257" s="5"/>
      <c r="G257" s="2"/>
      <c r="H257" s="2"/>
      <c r="I257" s="2"/>
      <c r="K257" s="14"/>
      <c r="L257" s="5"/>
      <c r="M257" s="2"/>
      <c r="N257" s="2"/>
      <c r="O257" s="2"/>
      <c r="P257" s="2"/>
      <c r="Q257" s="21"/>
      <c r="AI257" s="22"/>
      <c r="AJ257" s="22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</row>
  </sheetData>
  <mergeCells count="80">
    <mergeCell ref="A1:AJ1"/>
    <mergeCell ref="A2:AJ2"/>
    <mergeCell ref="A3:AJ3"/>
    <mergeCell ref="A4:AJ4"/>
    <mergeCell ref="A5:AJ5"/>
    <mergeCell ref="AI6:AJ6"/>
    <mergeCell ref="A8:E8"/>
    <mergeCell ref="A13:I13"/>
    <mergeCell ref="A14:E14"/>
    <mergeCell ref="J6:J7"/>
    <mergeCell ref="J8:J12"/>
    <mergeCell ref="J14:J16"/>
    <mergeCell ref="K6:K7"/>
    <mergeCell ref="L6:L7"/>
    <mergeCell ref="P6:P7"/>
    <mergeCell ref="Q6:Q7"/>
    <mergeCell ref="U6:U7"/>
    <mergeCell ref="Y6:Y7"/>
    <mergeCell ref="AC6:AC7"/>
    <mergeCell ref="AG6:AG7"/>
    <mergeCell ref="H6:I6"/>
    <mergeCell ref="A17:I17"/>
    <mergeCell ref="A18:E18"/>
    <mergeCell ref="A21:I21"/>
    <mergeCell ref="A22:E22"/>
    <mergeCell ref="A38:I38"/>
    <mergeCell ref="A39:E39"/>
    <mergeCell ref="A57:I57"/>
    <mergeCell ref="A58:E58"/>
    <mergeCell ref="A79:I79"/>
    <mergeCell ref="A80:E80"/>
    <mergeCell ref="A110:I110"/>
    <mergeCell ref="A111:E111"/>
    <mergeCell ref="A127:I127"/>
    <mergeCell ref="A128:E128"/>
    <mergeCell ref="A160:I160"/>
    <mergeCell ref="A196:E196"/>
    <mergeCell ref="A198:I198"/>
    <mergeCell ref="A161:E161"/>
    <mergeCell ref="A170:I170"/>
    <mergeCell ref="A171:E171"/>
    <mergeCell ref="A176:I176"/>
    <mergeCell ref="A177:E177"/>
    <mergeCell ref="A237:I237"/>
    <mergeCell ref="A238:I238"/>
    <mergeCell ref="A6:A7"/>
    <mergeCell ref="B6:B7"/>
    <mergeCell ref="D6:D7"/>
    <mergeCell ref="E6:E7"/>
    <mergeCell ref="F6:F7"/>
    <mergeCell ref="G6:G7"/>
    <mergeCell ref="A199:E199"/>
    <mergeCell ref="A220:I220"/>
    <mergeCell ref="A221:E221"/>
    <mergeCell ref="A233:I233"/>
    <mergeCell ref="A234:E234"/>
    <mergeCell ref="A181:I181"/>
    <mergeCell ref="A182:E182"/>
    <mergeCell ref="A195:I195"/>
    <mergeCell ref="J234:J236"/>
    <mergeCell ref="J111:J126"/>
    <mergeCell ref="J128:J159"/>
    <mergeCell ref="J161:J169"/>
    <mergeCell ref="J171:J175"/>
    <mergeCell ref="J177:J180"/>
    <mergeCell ref="AH6:AH7"/>
    <mergeCell ref="J182:J194"/>
    <mergeCell ref="J196:J197"/>
    <mergeCell ref="J199:J219"/>
    <mergeCell ref="J221:J232"/>
    <mergeCell ref="J18:J20"/>
    <mergeCell ref="J22:J37"/>
    <mergeCell ref="J39:J56"/>
    <mergeCell ref="J58:J78"/>
    <mergeCell ref="J80:J109"/>
    <mergeCell ref="AD6:AF6"/>
    <mergeCell ref="M6:O6"/>
    <mergeCell ref="R6:T6"/>
    <mergeCell ref="V6:X6"/>
    <mergeCell ref="Z6:AB6"/>
  </mergeCells>
  <dataValidations disablePrompts="1" count="8">
    <dataValidation type="date" operator="greaterThan" allowBlank="1" showInputMessage="1" showErrorMessage="1" errorTitle="Error en Ingresos de Fechas" error="La fecha debe corresponder al Año 2014." sqref="D40:D56 D112:D126 D197 D129:D159 D222:D232 D183:D194 D15:D16 D19:D20 D9:D12 D23:D37 D81:D109 D59:D78 D162:D169 D172:D175 D178:D180 D200:D219" xr:uid="{00000000-0002-0000-14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" sqref="H9:H12" xr:uid="{00000000-0002-0000-1400-000001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2" xr:uid="{00000000-0002-0000-1400-000002000000}">
      <formula1>42005</formula1>
    </dataValidation>
    <dataValidation type="textLength" operator="lessThanOrEqual" allowBlank="1" showInputMessage="1" showErrorMessage="1" sqref="AD31 AF86 AF89 AF93 AF97 AF109 AE116 AE119 AE123:AE124 AE126 AD162:AE169 AE179 AF180 AD183 AD190 AB191 AD192 AB193:AB194 AE194 K197 AF200:AF201 K9:K12 K15:K16 K19:K20 K23:K37 K40:K56 K59:K78 K81:K109 K112:K126 K129:K159 K162:K169 K172:K175 K178:K180 K183:K194 K200:K219 K222:K232 K235:K236 AB40:AB56 AB185:AB189 AD53:AD54 AD145:AD159 AD202:AD219 AE81:AE109 AE139:AE144 AF9:AF12 AF33:AF37 AF55:AF56 AF59:AF78 AF112:AF126 AF129:AF138 AF222:AF232" xr:uid="{00000000-0002-0000-1400-000003000000}">
      <formula1>255</formula1>
    </dataValidation>
    <dataValidation type="textLength" operator="lessThanOrEqual" allowBlank="1" showInputMessage="1" showErrorMessage="1" errorTitle="MÁXIMO DE CARACTERES SOBREPASADO" error="Sólo 255 caracteres por celdas" sqref="E19:G20 E23:G37 E40:G56 E59:G78 C59:C78 E129:G159 E162:G169 L168:L169 E172:G175 P174:Q175 E178:G180 E183:G194 C197 E197:G197 L197 P197:Q197 E200:G219 C200:C219 E222:G232 C222:C232 C9:C12 C15:C16 C19:C20 C23:C37 C40:C56 C81:C109 C112:C126 C129:C159 C162:C169 C172:C175 C178:C180 C183:C194 L9:L12 L15:L16 L19:L20 L23:L37 L59:L78 L81:L109 L112:L126 L172:L175 L178:L180 L183:L194 L200:L219 L222:L232 N40:N56 N129:N159 N162:N167 N235:N236 Q172:Q173 P9:Q12 P15:Q16 P19:Q20 P178:Q180 P235:Q236 E15:G16 E235:G236 E9:G12 P40:Q56 P23:Q37 P59:Q78 E81:G109 P112:Q126 P81:Q109 E112:G126 P183:Q194 P129:Q159 P162:Q169 P200:Q219 P222:Q232" xr:uid="{00000000-0002-0000-1400-000004000000}">
      <formula1>255</formula1>
    </dataValidation>
    <dataValidation type="decimal" allowBlank="1" showInputMessage="1" showErrorMessage="1" errorTitle="Sólo números" error="Sólo ingresar números sin letras_x000a_" sqref="AE31:AF31 AD32:AF32 AD116 AD119 AD123:AD124 AD125:AE125 AD126 M168:N169 AD178:AF178 AD179 AF179 AD180:AE180 AE183:AF183 AB190 AE190:AF190 AD191:AF191 AB192 AE192:AF192 AD193:AF193 AD194 AF194 M197:N197 R197:T197 V197:X197 Z197:AB197 AD197:AF197 AD200:AE201 M40:M56 M129:M159 M162:M167 M235:M236 AB183:AB184 AD81:AD109 AD139:AD144 AF81:AF85 AF87:AF88 AF90:AF92 AF94:AF96 AF98:AF108 AF139:AF144 AF162:AF169 AD9:AE12 AD55:AE56 AD117:AE118 R162:T169 V162:X169 M15:N16 M19:N20 AE53:AF54 M178:N180 Z15:AB16 Z19:AB20 Z178:AB180 Z235:AB236 R15:T16 AD15:AF16 R19:T20 AD19:AF20 R178:T180 R235:T236 AD235:AF236 AD129:AE138 V15:X16 V19:X20 V178:X180 V235:X236 Z40:AA56 AD33:AE37 R9:T12 R172:T175 AD172:AF175 V183:X194 V9:X12 V172:X175 Z9:AB12 Z172:AB175 AD40:AF52 M9:N12 M172:N175 V222:X232 R183:T194 R200:T219 Z162:AB169 Z112:AB126 AD59:AE78 Z81:AB109 R59:T78 M81:N109 V23:X37 R40:T56 M112:N126 M23:N37 Z23:AB37 R23:T37 Z59:AB78 AE202:AF219 V129:X159 V40:X56 AD23:AF30 V59:X78 M59:N78 R112:T126 R81:T109 AD112:AE115 V81:X109 AD120:AE122 V112:X126 Z129:AB159 M183:N194 Z183:AA194 R129:T159 Z200:AB219 AE145:AF159 AD184:AF189 V200:X219 R222:T232 M200:N219 Z222:AB232 AD222:AE232 M222:N232" xr:uid="{00000000-0002-0000-1400-000005000000}">
      <formula1>-100000000</formula1>
      <formula2>10000000000</formula2>
    </dataValidation>
    <dataValidation type="date" errorStyle="information" operator="greaterThan" allowBlank="1" showInputMessage="1" showErrorMessage="1" errorTitle="SÓLO FECHAS" error="Las fechas corresponden al presupuesto 2014" sqref="H168:I169 H197:I197 H172:I175 H15:I16 H19:I20 H178:I180 H23:I37 H59:I78 H112:I126 H81:I109 H183:I194 H200:I219 H222:I232" xr:uid="{00000000-0002-0000-1400-000006000000}">
      <formula1>42005</formula1>
    </dataValidation>
    <dataValidation allowBlank="1" showInputMessage="1" showErrorMessage="1" errorTitle="Sólo números" error="Sólo ingresar números sin letras_x000a_" sqref="O8:O12 O14:O16 O18:O20 O22:O37 O39:O56 O58:O78 O80:O109 O111:O126 O128:O159 O161:O169 O171:O175 O177:O180 O182:O194 O196:O197 O199:O219 O221:O232 O234:O236 P172:P173" xr:uid="{00000000-0002-0000-1400-000007000000}"/>
  </dataValidations>
  <printOptions horizontalCentered="1" verticalCentered="1"/>
  <pageMargins left="0" right="0" top="0" bottom="0.74803149606299202" header="0.31496062992126" footer="0.31496062992126"/>
  <pageSetup paperSize="41" scale="62" orientation="landscape"/>
  <legacyDrawingHF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tabColor rgb="FF33CCFF"/>
    <pageSetUpPr fitToPage="1"/>
  </sheetPr>
  <dimension ref="A1:Y42"/>
  <sheetViews>
    <sheetView topLeftCell="A9" workbookViewId="0">
      <selection activeCell="R28" sqref="R28"/>
    </sheetView>
  </sheetViews>
  <sheetFormatPr baseColWidth="10" defaultColWidth="11.42578125" defaultRowHeight="10.5" outlineLevelCol="1"/>
  <cols>
    <col min="1" max="1" width="51.5703125" style="2" customWidth="1"/>
    <col min="2" max="2" width="14.140625" style="3" customWidth="1"/>
    <col min="3" max="3" width="15.5703125" style="2" customWidth="1"/>
    <col min="4" max="4" width="10" style="2" hidden="1" customWidth="1"/>
    <col min="5" max="5" width="10.28515625" style="2" hidden="1" customWidth="1"/>
    <col min="6" max="6" width="9.85546875" style="2" hidden="1" customWidth="1"/>
    <col min="7" max="9" width="15.7109375" style="3" hidden="1" customWidth="1" outlineLevel="1"/>
    <col min="10" max="10" width="15.7109375" style="3" customWidth="1" collapsed="1"/>
    <col min="11" max="13" width="15.7109375" style="3" hidden="1" customWidth="1" outlineLevel="1"/>
    <col min="14" max="14" width="15.7109375" style="3" customWidth="1" collapsed="1"/>
    <col min="15" max="17" width="15.7109375" style="3" hidden="1" customWidth="1" outlineLevel="1"/>
    <col min="18" max="18" width="15.7109375" style="3" customWidth="1" collapsed="1"/>
    <col min="19" max="21" width="15.7109375" style="3" customWidth="1" outlineLevel="1"/>
    <col min="22" max="23" width="15.7109375" style="3" customWidth="1"/>
    <col min="24" max="25" width="15.7109375" style="4" customWidth="1"/>
    <col min="26" max="16384" width="11.42578125" style="5"/>
  </cols>
  <sheetData>
    <row r="1" spans="1:25" s="1" customFormat="1" ht="15" customHeight="1">
      <c r="A1" s="132" t="s">
        <v>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s="1" customFormat="1" ht="1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s="1" customFormat="1" ht="15" customHeight="1">
      <c r="A3" s="121" t="s">
        <v>2</v>
      </c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</row>
    <row r="4" spans="1:25" s="1" customFormat="1" ht="1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8.25" customHeight="1">
      <c r="A5" s="133" t="s">
        <v>1303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5"/>
    </row>
    <row r="6" spans="1:25" s="2" customFormat="1" ht="26.25" customHeight="1">
      <c r="A6" s="112" t="s">
        <v>7</v>
      </c>
      <c r="B6" s="127" t="s">
        <v>13</v>
      </c>
      <c r="C6" s="127" t="s">
        <v>86</v>
      </c>
      <c r="D6" s="129" t="s">
        <v>16</v>
      </c>
      <c r="E6" s="130"/>
      <c r="F6" s="131"/>
      <c r="G6" s="111" t="s">
        <v>19</v>
      </c>
      <c r="H6" s="111"/>
      <c r="I6" s="111"/>
      <c r="J6" s="127" t="s">
        <v>20</v>
      </c>
      <c r="K6" s="111" t="s">
        <v>19</v>
      </c>
      <c r="L6" s="111"/>
      <c r="M6" s="111"/>
      <c r="N6" s="127" t="s">
        <v>21</v>
      </c>
      <c r="O6" s="111" t="s">
        <v>19</v>
      </c>
      <c r="P6" s="111"/>
      <c r="Q6" s="111"/>
      <c r="R6" s="127" t="s">
        <v>22</v>
      </c>
      <c r="S6" s="111" t="s">
        <v>19</v>
      </c>
      <c r="T6" s="111"/>
      <c r="U6" s="111"/>
      <c r="V6" s="127" t="s">
        <v>23</v>
      </c>
      <c r="W6" s="127" t="s">
        <v>24</v>
      </c>
      <c r="X6" s="126" t="s">
        <v>87</v>
      </c>
      <c r="Y6" s="126"/>
    </row>
    <row r="7" spans="1:25" s="2" customFormat="1" ht="31.5">
      <c r="A7" s="112"/>
      <c r="B7" s="128"/>
      <c r="C7" s="128"/>
      <c r="D7" s="7" t="s">
        <v>29</v>
      </c>
      <c r="E7" s="7" t="s">
        <v>30</v>
      </c>
      <c r="F7" s="7" t="s">
        <v>31</v>
      </c>
      <c r="G7" s="7" t="s">
        <v>32</v>
      </c>
      <c r="H7" s="7" t="s">
        <v>33</v>
      </c>
      <c r="I7" s="7" t="s">
        <v>34</v>
      </c>
      <c r="J7" s="128"/>
      <c r="K7" s="7" t="s">
        <v>35</v>
      </c>
      <c r="L7" s="7" t="s">
        <v>36</v>
      </c>
      <c r="M7" s="7" t="s">
        <v>37</v>
      </c>
      <c r="N7" s="128"/>
      <c r="O7" s="7" t="s">
        <v>38</v>
      </c>
      <c r="P7" s="7" t="s">
        <v>39</v>
      </c>
      <c r="Q7" s="7" t="s">
        <v>40</v>
      </c>
      <c r="R7" s="128"/>
      <c r="S7" s="7" t="s">
        <v>41</v>
      </c>
      <c r="T7" s="7" t="s">
        <v>42</v>
      </c>
      <c r="U7" s="7" t="s">
        <v>43</v>
      </c>
      <c r="V7" s="128"/>
      <c r="W7" s="128"/>
      <c r="X7" s="15" t="s">
        <v>44</v>
      </c>
      <c r="Y7" s="15" t="s">
        <v>88</v>
      </c>
    </row>
    <row r="8" spans="1:25" ht="24.75" customHeight="1">
      <c r="A8" s="8" t="s">
        <v>46</v>
      </c>
      <c r="B8" s="9">
        <f>+'24-03-344 Ind. AUTOCONSUMO'!J13</f>
        <v>62400000</v>
      </c>
      <c r="C8" s="9">
        <f>+'24-03-344 Ind. AUTOCONSUMO'!K13</f>
        <v>62400000</v>
      </c>
      <c r="D8" s="9">
        <f>+'24-03-344 Ind. AUTOCONSUMO'!M13</f>
        <v>0</v>
      </c>
      <c r="E8" s="9">
        <f>+'24-03-344 Ind. AUTOCONSUMO'!N13</f>
        <v>0</v>
      </c>
      <c r="F8" s="9">
        <f>+'24-03-344 Ind. AUTOCONSUMO'!O13</f>
        <v>0</v>
      </c>
      <c r="G8" s="9">
        <f>+'24-03-344 Ind. AUTOCONSUMO'!R13</f>
        <v>0</v>
      </c>
      <c r="H8" s="9">
        <f>+'24-03-344 Ind. AUTOCONSUMO'!S13</f>
        <v>0</v>
      </c>
      <c r="I8" s="9">
        <f>+'24-03-344 Ind. AUTOCONSUMO'!T13</f>
        <v>0</v>
      </c>
      <c r="J8" s="9">
        <f>+'24-03-344 Ind. AUTOCONSUMO'!U13</f>
        <v>0</v>
      </c>
      <c r="K8" s="9">
        <f>+'24-03-344 Ind. AUTOCONSUMO'!V13</f>
        <v>0</v>
      </c>
      <c r="L8" s="9">
        <f>+'24-03-344 Ind. AUTOCONSUMO'!W13</f>
        <v>0</v>
      </c>
      <c r="M8" s="9">
        <f>+'24-03-344 Ind. AUTOCONSUMO'!X13</f>
        <v>0</v>
      </c>
      <c r="N8" s="9">
        <f>+'24-03-344 Ind. AUTOCONSUMO'!Y13</f>
        <v>0</v>
      </c>
      <c r="O8" s="9">
        <f>+'24-03-344 Ind. AUTOCONSUMO'!Z13</f>
        <v>0</v>
      </c>
      <c r="P8" s="9">
        <f>+'24-03-344 Ind. AUTOCONSUMO'!AA13</f>
        <v>0</v>
      </c>
      <c r="Q8" s="9">
        <f>+'24-03-344 Ind. AUTOCONSUMO'!AB13</f>
        <v>0</v>
      </c>
      <c r="R8" s="9">
        <f>+'24-03-344 Ind. AUTOCONSUMO'!AC13</f>
        <v>0</v>
      </c>
      <c r="S8" s="9">
        <f>+'24-03-344 Ind. AUTOCONSUMO'!AD13</f>
        <v>0</v>
      </c>
      <c r="T8" s="9">
        <f>+'24-03-344 Ind. AUTOCONSUMO'!AE13</f>
        <v>0</v>
      </c>
      <c r="U8" s="9">
        <f>+'24-03-344 Ind. AUTOCONSUMO'!AF13</f>
        <v>62400000</v>
      </c>
      <c r="V8" s="9">
        <f>+'24-03-344 Ind. AUTOCONSUMO'!AG13</f>
        <v>62400000</v>
      </c>
      <c r="W8" s="9">
        <f>+'24-03-344 Ind. AUTOCONSUMO'!AH13</f>
        <v>62400000</v>
      </c>
      <c r="X8" s="16">
        <f>+'24-03-344 Ind. AUTOCONSUMO'!AI13</f>
        <v>1</v>
      </c>
      <c r="Y8" s="16">
        <f>+'24-03-344 Ind. AUTOCONSUMO'!AJ13</f>
        <v>1.9342767478856247E-2</v>
      </c>
    </row>
    <row r="9" spans="1:25" ht="24.75" customHeight="1">
      <c r="A9" s="8" t="s">
        <v>48</v>
      </c>
      <c r="B9" s="9">
        <f>+'24-03-344 Ind. AUTOCONSUMO'!J17</f>
        <v>0</v>
      </c>
      <c r="C9" s="9">
        <f>+'24-03-344 Ind. AUTOCONSUMO'!K17</f>
        <v>0</v>
      </c>
      <c r="D9" s="9">
        <f>+'24-03-344 Ind. AUTOCONSUMO'!M17</f>
        <v>0</v>
      </c>
      <c r="E9" s="9">
        <f>+'24-03-344 Ind. AUTOCONSUMO'!N17</f>
        <v>0</v>
      </c>
      <c r="F9" s="9">
        <f>+'24-03-344 Ind. AUTOCONSUMO'!O17</f>
        <v>0</v>
      </c>
      <c r="G9" s="9">
        <f>+'24-03-344 Ind. AUTOCONSUMO'!R17</f>
        <v>0</v>
      </c>
      <c r="H9" s="9">
        <f>+'24-03-344 Ind. AUTOCONSUMO'!S17</f>
        <v>0</v>
      </c>
      <c r="I9" s="9">
        <f>+'24-03-344 Ind. AUTOCONSUMO'!T17</f>
        <v>0</v>
      </c>
      <c r="J9" s="9">
        <f>+'24-03-344 Ind. AUTOCONSUMO'!U17</f>
        <v>0</v>
      </c>
      <c r="K9" s="9">
        <f>+'24-03-344 Ind. AUTOCONSUMO'!V17</f>
        <v>0</v>
      </c>
      <c r="L9" s="9">
        <f>+'24-03-344 Ind. AUTOCONSUMO'!W17</f>
        <v>0</v>
      </c>
      <c r="M9" s="9">
        <f>+'24-03-344 Ind. AUTOCONSUMO'!X17</f>
        <v>0</v>
      </c>
      <c r="N9" s="9">
        <f>+'24-03-344 Ind. AUTOCONSUMO'!Y17</f>
        <v>0</v>
      </c>
      <c r="O9" s="9">
        <f>+'24-03-344 Ind. AUTOCONSUMO'!Z17</f>
        <v>0</v>
      </c>
      <c r="P9" s="9">
        <f>+'24-03-344 Ind. AUTOCONSUMO'!AA17</f>
        <v>0</v>
      </c>
      <c r="Q9" s="9">
        <f>+'24-03-344 Ind. AUTOCONSUMO'!AB17</f>
        <v>0</v>
      </c>
      <c r="R9" s="9">
        <f>+'24-03-344 Ind. AUTOCONSUMO'!AC17</f>
        <v>0</v>
      </c>
      <c r="S9" s="9">
        <f>+'24-03-344 Ind. AUTOCONSUMO'!AD17</f>
        <v>0</v>
      </c>
      <c r="T9" s="9">
        <f>+'24-03-344 Ind. AUTOCONSUMO'!AE17</f>
        <v>0</v>
      </c>
      <c r="U9" s="9">
        <f>+'24-03-344 Ind. AUTOCONSUMO'!AF17</f>
        <v>0</v>
      </c>
      <c r="V9" s="9">
        <f>+'24-03-344 Ind. AUTOCONSUMO'!AG17</f>
        <v>0</v>
      </c>
      <c r="W9" s="9">
        <f>+'24-03-344 Ind. AUTOCONSUMO'!AH17</f>
        <v>0</v>
      </c>
      <c r="X9" s="16">
        <f>+'24-03-344 Ind. AUTOCONSUMO'!AI17</f>
        <v>0</v>
      </c>
      <c r="Y9" s="16">
        <f>+'24-03-344 Ind. AUTOCONSUMO'!AJ17</f>
        <v>0</v>
      </c>
    </row>
    <row r="10" spans="1:25" ht="24.75" customHeight="1">
      <c r="A10" s="8" t="s">
        <v>50</v>
      </c>
      <c r="B10" s="9">
        <f>+'24-03-344 Ind. AUTOCONSUMO'!J21</f>
        <v>19500000</v>
      </c>
      <c r="C10" s="9">
        <f>+'24-03-344 Ind. AUTOCONSUMO'!K21</f>
        <v>19500000</v>
      </c>
      <c r="D10" s="9">
        <f>+'24-03-344 Ind. AUTOCONSUMO'!M21</f>
        <v>0</v>
      </c>
      <c r="E10" s="9">
        <f>+'24-03-344 Ind. AUTOCONSUMO'!N21</f>
        <v>0</v>
      </c>
      <c r="F10" s="9">
        <f>+'24-03-344 Ind. AUTOCONSUMO'!O21</f>
        <v>0</v>
      </c>
      <c r="G10" s="9">
        <f>+'24-03-344 Ind. AUTOCONSUMO'!R21</f>
        <v>0</v>
      </c>
      <c r="H10" s="9">
        <f>+'24-03-344 Ind. AUTOCONSUMO'!S21</f>
        <v>0</v>
      </c>
      <c r="I10" s="9">
        <f>+'24-03-344 Ind. AUTOCONSUMO'!T21</f>
        <v>0</v>
      </c>
      <c r="J10" s="9">
        <f>+'24-03-344 Ind. AUTOCONSUMO'!U21</f>
        <v>0</v>
      </c>
      <c r="K10" s="9">
        <f>+'24-03-344 Ind. AUTOCONSUMO'!V21</f>
        <v>0</v>
      </c>
      <c r="L10" s="9">
        <f>+'24-03-344 Ind. AUTOCONSUMO'!W21</f>
        <v>0</v>
      </c>
      <c r="M10" s="9">
        <f>+'24-03-344 Ind. AUTOCONSUMO'!X21</f>
        <v>0</v>
      </c>
      <c r="N10" s="9">
        <f>+'24-03-344 Ind. AUTOCONSUMO'!Y21</f>
        <v>0</v>
      </c>
      <c r="O10" s="9">
        <f>+'24-03-344 Ind. AUTOCONSUMO'!Z21</f>
        <v>0</v>
      </c>
      <c r="P10" s="9">
        <f>+'24-03-344 Ind. AUTOCONSUMO'!AA21</f>
        <v>0</v>
      </c>
      <c r="Q10" s="9">
        <f>+'24-03-344 Ind. AUTOCONSUMO'!AB21</f>
        <v>0</v>
      </c>
      <c r="R10" s="9">
        <f>+'24-03-344 Ind. AUTOCONSUMO'!AC21</f>
        <v>0</v>
      </c>
      <c r="S10" s="9">
        <f>+'24-03-344 Ind. AUTOCONSUMO'!AD21</f>
        <v>0</v>
      </c>
      <c r="T10" s="9">
        <f>+'24-03-344 Ind. AUTOCONSUMO'!AE21</f>
        <v>0</v>
      </c>
      <c r="U10" s="9">
        <f>+'24-03-344 Ind. AUTOCONSUMO'!AF21</f>
        <v>19500000</v>
      </c>
      <c r="V10" s="9">
        <f>+'24-03-344 Ind. AUTOCONSUMO'!AG21</f>
        <v>19500000</v>
      </c>
      <c r="W10" s="9">
        <f>+'24-03-344 Ind. AUTOCONSUMO'!AH21</f>
        <v>19500000</v>
      </c>
      <c r="X10" s="16">
        <f>+'24-03-344 Ind. AUTOCONSUMO'!AI21</f>
        <v>1</v>
      </c>
      <c r="Y10" s="16">
        <f>+'24-03-344 Ind. AUTOCONSUMO'!AJ21</f>
        <v>6.0446148371425769E-3</v>
      </c>
    </row>
    <row r="11" spans="1:25" ht="24.75" customHeight="1">
      <c r="A11" s="8" t="s">
        <v>52</v>
      </c>
      <c r="B11" s="9">
        <f>+'24-03-344 Ind. AUTOCONSUMO'!J38</f>
        <v>162750000</v>
      </c>
      <c r="C11" s="9">
        <f>+'24-03-344 Ind. AUTOCONSUMO'!K38</f>
        <v>162750000</v>
      </c>
      <c r="D11" s="9">
        <f>+'24-03-344 Ind. AUTOCONSUMO'!M38</f>
        <v>0</v>
      </c>
      <c r="E11" s="9">
        <f>+'24-03-344 Ind. AUTOCONSUMO'!N38</f>
        <v>0</v>
      </c>
      <c r="F11" s="9">
        <f>+'24-03-344 Ind. AUTOCONSUMO'!O38</f>
        <v>0</v>
      </c>
      <c r="G11" s="9">
        <f>+'24-03-344 Ind. AUTOCONSUMO'!R38</f>
        <v>0</v>
      </c>
      <c r="H11" s="9">
        <f>+'24-03-344 Ind. AUTOCONSUMO'!S38</f>
        <v>0</v>
      </c>
      <c r="I11" s="9">
        <f>+'24-03-344 Ind. AUTOCONSUMO'!T38</f>
        <v>0</v>
      </c>
      <c r="J11" s="9">
        <f>+'24-03-344 Ind. AUTOCONSUMO'!U38</f>
        <v>0</v>
      </c>
      <c r="K11" s="9">
        <f>+'24-03-344 Ind. AUTOCONSUMO'!V38</f>
        <v>0</v>
      </c>
      <c r="L11" s="9">
        <f>+'24-03-344 Ind. AUTOCONSUMO'!W38</f>
        <v>0</v>
      </c>
      <c r="M11" s="9">
        <f>+'24-03-344 Ind. AUTOCONSUMO'!X38</f>
        <v>0</v>
      </c>
      <c r="N11" s="9">
        <f>+'24-03-344 Ind. AUTOCONSUMO'!Y38</f>
        <v>0</v>
      </c>
      <c r="O11" s="9">
        <f>+'24-03-344 Ind. AUTOCONSUMO'!Z38</f>
        <v>0</v>
      </c>
      <c r="P11" s="9">
        <f>+'24-03-344 Ind. AUTOCONSUMO'!AA38</f>
        <v>0</v>
      </c>
      <c r="Q11" s="9">
        <f>+'24-03-344 Ind. AUTOCONSUMO'!AB38</f>
        <v>0</v>
      </c>
      <c r="R11" s="9">
        <f>+'24-03-344 Ind. AUTOCONSUMO'!AC38</f>
        <v>0</v>
      </c>
      <c r="S11" s="9">
        <f>+'24-03-344 Ind. AUTOCONSUMO'!AD38</f>
        <v>64050000</v>
      </c>
      <c r="T11" s="9">
        <f>+'24-03-344 Ind. AUTOCONSUMO'!AE38</f>
        <v>46200000</v>
      </c>
      <c r="U11" s="9">
        <f>+'24-03-344 Ind. AUTOCONSUMO'!AF38</f>
        <v>52500000</v>
      </c>
      <c r="V11" s="9">
        <f>+'24-03-344 Ind. AUTOCONSUMO'!AG38</f>
        <v>162750000</v>
      </c>
      <c r="W11" s="9">
        <f>+'24-03-344 Ind. AUTOCONSUMO'!AH38</f>
        <v>162750000</v>
      </c>
      <c r="X11" s="16">
        <f>+'24-03-344 Ind. AUTOCONSUMO'!AI38</f>
        <v>1</v>
      </c>
      <c r="Y11" s="16">
        <f>+'24-03-344 Ind. AUTOCONSUMO'!AJ38</f>
        <v>5.0449285371536125E-2</v>
      </c>
    </row>
    <row r="12" spans="1:25" ht="24.75" customHeight="1">
      <c r="A12" s="8" t="s">
        <v>54</v>
      </c>
      <c r="B12" s="9">
        <f>+'24-03-344 Ind. AUTOCONSUMO'!J57</f>
        <v>247800000</v>
      </c>
      <c r="C12" s="9">
        <f>+'24-03-344 Ind. AUTOCONSUMO'!K57</f>
        <v>247800000</v>
      </c>
      <c r="D12" s="9">
        <f>+'24-03-344 Ind. AUTOCONSUMO'!M57</f>
        <v>0</v>
      </c>
      <c r="E12" s="9">
        <f>+'24-03-344 Ind. AUTOCONSUMO'!N57</f>
        <v>0</v>
      </c>
      <c r="F12" s="9">
        <f>+'24-03-344 Ind. AUTOCONSUMO'!O57</f>
        <v>0</v>
      </c>
      <c r="G12" s="9">
        <f>+'24-03-344 Ind. AUTOCONSUMO'!R57</f>
        <v>0</v>
      </c>
      <c r="H12" s="9">
        <f>+'24-03-344 Ind. AUTOCONSUMO'!S57</f>
        <v>0</v>
      </c>
      <c r="I12" s="9">
        <f>+'24-03-344 Ind. AUTOCONSUMO'!T57</f>
        <v>0</v>
      </c>
      <c r="J12" s="9">
        <f>+'24-03-344 Ind. AUTOCONSUMO'!U57</f>
        <v>0</v>
      </c>
      <c r="K12" s="9">
        <f>+'24-03-344 Ind. AUTOCONSUMO'!V57</f>
        <v>0</v>
      </c>
      <c r="L12" s="9">
        <f>+'24-03-344 Ind. AUTOCONSUMO'!W57</f>
        <v>0</v>
      </c>
      <c r="M12" s="9">
        <f>+'24-03-344 Ind. AUTOCONSUMO'!X57</f>
        <v>0</v>
      </c>
      <c r="N12" s="9">
        <f>+'24-03-344 Ind. AUTOCONSUMO'!Y57</f>
        <v>0</v>
      </c>
      <c r="O12" s="9">
        <f>+'24-03-344 Ind. AUTOCONSUMO'!Z57</f>
        <v>0</v>
      </c>
      <c r="P12" s="9">
        <f>+'24-03-344 Ind. AUTOCONSUMO'!AA57</f>
        <v>0</v>
      </c>
      <c r="Q12" s="9">
        <f>+'24-03-344 Ind. AUTOCONSUMO'!AB57</f>
        <v>186900000</v>
      </c>
      <c r="R12" s="9">
        <f>+'24-03-344 Ind. AUTOCONSUMO'!AC57</f>
        <v>186900000</v>
      </c>
      <c r="S12" s="9">
        <f>+'24-03-344 Ind. AUTOCONSUMO'!AD57</f>
        <v>27300000</v>
      </c>
      <c r="T12" s="9">
        <f>+'24-03-344 Ind. AUTOCONSUMO'!AE57</f>
        <v>0</v>
      </c>
      <c r="U12" s="9">
        <f>+'24-03-344 Ind. AUTOCONSUMO'!AF57</f>
        <v>33600000</v>
      </c>
      <c r="V12" s="9">
        <f>+'24-03-344 Ind. AUTOCONSUMO'!AG57</f>
        <v>60900000</v>
      </c>
      <c r="W12" s="9">
        <f>+'24-03-344 Ind. AUTOCONSUMO'!AH57</f>
        <v>247800000</v>
      </c>
      <c r="X12" s="16">
        <f>+'24-03-344 Ind. AUTOCONSUMO'!AI57</f>
        <v>1</v>
      </c>
      <c r="Y12" s="16">
        <f>+'24-03-344 Ind. AUTOCONSUMO'!AJ57</f>
        <v>7.6813105468919521E-2</v>
      </c>
    </row>
    <row r="13" spans="1:25" ht="24.75" customHeight="1">
      <c r="A13" s="8" t="s">
        <v>57</v>
      </c>
      <c r="B13" s="9">
        <f>+'24-03-344 Ind. AUTOCONSUMO'!J79</f>
        <v>232882400</v>
      </c>
      <c r="C13" s="9">
        <f>+'24-03-344 Ind. AUTOCONSUMO'!K79</f>
        <v>232882400</v>
      </c>
      <c r="D13" s="9">
        <f>+'24-03-344 Ind. AUTOCONSUMO'!M79</f>
        <v>0</v>
      </c>
      <c r="E13" s="9">
        <f>+'24-03-344 Ind. AUTOCONSUMO'!N79</f>
        <v>0</v>
      </c>
      <c r="F13" s="9">
        <f>+'24-03-344 Ind. AUTOCONSUMO'!O79</f>
        <v>0</v>
      </c>
      <c r="G13" s="9">
        <f>+'24-03-344 Ind. AUTOCONSUMO'!R79</f>
        <v>0</v>
      </c>
      <c r="H13" s="9">
        <f>+'24-03-344 Ind. AUTOCONSUMO'!S79</f>
        <v>0</v>
      </c>
      <c r="I13" s="9">
        <f>+'24-03-344 Ind. AUTOCONSUMO'!T79</f>
        <v>0</v>
      </c>
      <c r="J13" s="9">
        <f>+'24-03-344 Ind. AUTOCONSUMO'!U79</f>
        <v>0</v>
      </c>
      <c r="K13" s="9">
        <f>+'24-03-344 Ind. AUTOCONSUMO'!V79</f>
        <v>0</v>
      </c>
      <c r="L13" s="9">
        <f>+'24-03-344 Ind. AUTOCONSUMO'!W79</f>
        <v>0</v>
      </c>
      <c r="M13" s="9">
        <f>+'24-03-344 Ind. AUTOCONSUMO'!X79</f>
        <v>0</v>
      </c>
      <c r="N13" s="9">
        <f>+'24-03-344 Ind. AUTOCONSUMO'!Y79</f>
        <v>0</v>
      </c>
      <c r="O13" s="9">
        <f>+'24-03-344 Ind. AUTOCONSUMO'!Z79</f>
        <v>0</v>
      </c>
      <c r="P13" s="9">
        <f>+'24-03-344 Ind. AUTOCONSUMO'!AA79</f>
        <v>0</v>
      </c>
      <c r="Q13" s="9">
        <f>+'24-03-344 Ind. AUTOCONSUMO'!AB79</f>
        <v>0</v>
      </c>
      <c r="R13" s="9">
        <f>+'24-03-344 Ind. AUTOCONSUMO'!AC79</f>
        <v>0</v>
      </c>
      <c r="S13" s="9">
        <f>+'24-03-344 Ind. AUTOCONSUMO'!AD79</f>
        <v>0</v>
      </c>
      <c r="T13" s="9">
        <f>+'24-03-344 Ind. AUTOCONSUMO'!AE79</f>
        <v>0</v>
      </c>
      <c r="U13" s="9">
        <f>+'24-03-344 Ind. AUTOCONSUMO'!AF79</f>
        <v>232882400</v>
      </c>
      <c r="V13" s="9">
        <f>+'24-03-344 Ind. AUTOCONSUMO'!AG79</f>
        <v>232882400</v>
      </c>
      <c r="W13" s="9">
        <f>+'24-03-344 Ind. AUTOCONSUMO'!AH79</f>
        <v>232882400</v>
      </c>
      <c r="X13" s="16">
        <f>+'24-03-344 Ind. AUTOCONSUMO'!AI79</f>
        <v>1</v>
      </c>
      <c r="Y13" s="16">
        <f>+'24-03-344 Ind. AUTOCONSUMO'!AJ79</f>
        <v>7.2188944120480644E-2</v>
      </c>
    </row>
    <row r="14" spans="1:25" ht="24.75" customHeight="1">
      <c r="A14" s="8" t="s">
        <v>59</v>
      </c>
      <c r="B14" s="9">
        <f>+'24-03-344 Ind. AUTOCONSUMO'!J110</f>
        <v>380100000</v>
      </c>
      <c r="C14" s="9">
        <f>+'24-03-344 Ind. AUTOCONSUMO'!K110</f>
        <v>380100000</v>
      </c>
      <c r="D14" s="9">
        <f>+'24-03-344 Ind. AUTOCONSUMO'!M110</f>
        <v>0</v>
      </c>
      <c r="E14" s="9">
        <f>+'24-03-344 Ind. AUTOCONSUMO'!N110</f>
        <v>0</v>
      </c>
      <c r="F14" s="9">
        <f>+'24-03-344 Ind. AUTOCONSUMO'!O110</f>
        <v>0</v>
      </c>
      <c r="G14" s="9">
        <f>+'24-03-344 Ind. AUTOCONSUMO'!R110</f>
        <v>0</v>
      </c>
      <c r="H14" s="9">
        <f>+'24-03-344 Ind. AUTOCONSUMO'!S110</f>
        <v>0</v>
      </c>
      <c r="I14" s="9">
        <f>+'24-03-344 Ind. AUTOCONSUMO'!T110</f>
        <v>0</v>
      </c>
      <c r="J14" s="9">
        <f>+'24-03-344 Ind. AUTOCONSUMO'!U110</f>
        <v>0</v>
      </c>
      <c r="K14" s="9">
        <f>+'24-03-344 Ind. AUTOCONSUMO'!V110</f>
        <v>0</v>
      </c>
      <c r="L14" s="9">
        <f>+'24-03-344 Ind. AUTOCONSUMO'!W110</f>
        <v>0</v>
      </c>
      <c r="M14" s="9">
        <f>+'24-03-344 Ind. AUTOCONSUMO'!X110</f>
        <v>0</v>
      </c>
      <c r="N14" s="9">
        <f>+'24-03-344 Ind. AUTOCONSUMO'!Y110</f>
        <v>0</v>
      </c>
      <c r="O14" s="9">
        <f>+'24-03-344 Ind. AUTOCONSUMO'!Z110</f>
        <v>0</v>
      </c>
      <c r="P14" s="9">
        <f>+'24-03-344 Ind. AUTOCONSUMO'!AA110</f>
        <v>0</v>
      </c>
      <c r="Q14" s="9">
        <f>+'24-03-344 Ind. AUTOCONSUMO'!AB110</f>
        <v>0</v>
      </c>
      <c r="R14" s="9">
        <f>+'24-03-344 Ind. AUTOCONSUMO'!AC110</f>
        <v>0</v>
      </c>
      <c r="S14" s="9">
        <f>+'24-03-344 Ind. AUTOCONSUMO'!AD110</f>
        <v>0</v>
      </c>
      <c r="T14" s="9">
        <f>+'24-03-344 Ind. AUTOCONSUMO'!AE110</f>
        <v>319200000</v>
      </c>
      <c r="U14" s="9">
        <f>+'24-03-344 Ind. AUTOCONSUMO'!AF110</f>
        <v>60900000</v>
      </c>
      <c r="V14" s="9">
        <f>+'24-03-344 Ind. AUTOCONSUMO'!AG110</f>
        <v>380100000</v>
      </c>
      <c r="W14" s="9">
        <f>+'24-03-344 Ind. AUTOCONSUMO'!AH110</f>
        <v>380100000</v>
      </c>
      <c r="X14" s="16">
        <f>+'24-03-344 Ind. AUTOCONSUMO'!AI110</f>
        <v>1</v>
      </c>
      <c r="Y14" s="16">
        <f>+'24-03-344 Ind. AUTOCONSUMO'!AJ110</f>
        <v>0.11782349228707147</v>
      </c>
    </row>
    <row r="15" spans="1:25" ht="24.75" customHeight="1">
      <c r="A15" s="8" t="s">
        <v>61</v>
      </c>
      <c r="B15" s="9">
        <f>+'24-03-344 Ind. AUTOCONSUMO'!J127</f>
        <v>168000000</v>
      </c>
      <c r="C15" s="9">
        <f>+'24-03-344 Ind. AUTOCONSUMO'!K127</f>
        <v>168000000</v>
      </c>
      <c r="D15" s="9">
        <f>+'24-03-344 Ind. AUTOCONSUMO'!M127</f>
        <v>0</v>
      </c>
      <c r="E15" s="9">
        <f>+'24-03-344 Ind. AUTOCONSUMO'!N127</f>
        <v>0</v>
      </c>
      <c r="F15" s="9">
        <f>+'24-03-344 Ind. AUTOCONSUMO'!O127</f>
        <v>0</v>
      </c>
      <c r="G15" s="9">
        <f>+'24-03-344 Ind. AUTOCONSUMO'!R127</f>
        <v>0</v>
      </c>
      <c r="H15" s="9">
        <f>+'24-03-344 Ind. AUTOCONSUMO'!S127</f>
        <v>0</v>
      </c>
      <c r="I15" s="9">
        <f>+'24-03-344 Ind. AUTOCONSUMO'!T127</f>
        <v>0</v>
      </c>
      <c r="J15" s="9">
        <f>+'24-03-344 Ind. AUTOCONSUMO'!U127</f>
        <v>0</v>
      </c>
      <c r="K15" s="9">
        <f>+'24-03-344 Ind. AUTOCONSUMO'!V127</f>
        <v>0</v>
      </c>
      <c r="L15" s="9">
        <f>+'24-03-344 Ind. AUTOCONSUMO'!W127</f>
        <v>0</v>
      </c>
      <c r="M15" s="9">
        <f>+'24-03-344 Ind. AUTOCONSUMO'!X127</f>
        <v>0</v>
      </c>
      <c r="N15" s="9">
        <f>+'24-03-344 Ind. AUTOCONSUMO'!Y127</f>
        <v>0</v>
      </c>
      <c r="O15" s="9">
        <f>+'24-03-344 Ind. AUTOCONSUMO'!Z127</f>
        <v>0</v>
      </c>
      <c r="P15" s="9">
        <f>+'24-03-344 Ind. AUTOCONSUMO'!AA127</f>
        <v>0</v>
      </c>
      <c r="Q15" s="9">
        <f>+'24-03-344 Ind. AUTOCONSUMO'!AB127</f>
        <v>0</v>
      </c>
      <c r="R15" s="9">
        <f>+'24-03-344 Ind. AUTOCONSUMO'!AC127</f>
        <v>0</v>
      </c>
      <c r="S15" s="9">
        <f>+'24-03-344 Ind. AUTOCONSUMO'!AD127</f>
        <v>0</v>
      </c>
      <c r="T15" s="9">
        <f>+'24-03-344 Ind. AUTOCONSUMO'!AE127</f>
        <v>53550000</v>
      </c>
      <c r="U15" s="9">
        <f>+'24-03-344 Ind. AUTOCONSUMO'!AF127</f>
        <v>114450000</v>
      </c>
      <c r="V15" s="9">
        <f>+'24-03-344 Ind. AUTOCONSUMO'!AG127</f>
        <v>168000000</v>
      </c>
      <c r="W15" s="9">
        <f>+'24-03-344 Ind. AUTOCONSUMO'!AH127</f>
        <v>168000000</v>
      </c>
      <c r="X15" s="16">
        <f>+'24-03-344 Ind. AUTOCONSUMO'!AI127</f>
        <v>1</v>
      </c>
      <c r="Y15" s="16">
        <f>+'24-03-344 Ind. AUTOCONSUMO'!AJ127</f>
        <v>5.2076681673843744E-2</v>
      </c>
    </row>
    <row r="16" spans="1:25" ht="24.75" customHeight="1">
      <c r="A16" s="8" t="s">
        <v>63</v>
      </c>
      <c r="B16" s="9">
        <f>+'24-03-344 Ind. AUTOCONSUMO'!J160</f>
        <v>417800000</v>
      </c>
      <c r="C16" s="9">
        <f>+'24-03-344 Ind. AUTOCONSUMO'!K160</f>
        <v>417800000</v>
      </c>
      <c r="D16" s="9">
        <f>+'24-03-344 Ind. AUTOCONSUMO'!M160</f>
        <v>0</v>
      </c>
      <c r="E16" s="9">
        <f>+'24-03-344 Ind. AUTOCONSUMO'!N160</f>
        <v>0</v>
      </c>
      <c r="F16" s="9">
        <f>+'24-03-344 Ind. AUTOCONSUMO'!O160</f>
        <v>0</v>
      </c>
      <c r="G16" s="9">
        <f>+'24-03-344 Ind. AUTOCONSUMO'!R160</f>
        <v>0</v>
      </c>
      <c r="H16" s="9">
        <f>+'24-03-344 Ind. AUTOCONSUMO'!S160</f>
        <v>0</v>
      </c>
      <c r="I16" s="9">
        <f>+'24-03-344 Ind. AUTOCONSUMO'!T160</f>
        <v>0</v>
      </c>
      <c r="J16" s="9">
        <f>+'24-03-344 Ind. AUTOCONSUMO'!U160</f>
        <v>0</v>
      </c>
      <c r="K16" s="9">
        <f>+'24-03-344 Ind. AUTOCONSUMO'!V160</f>
        <v>0</v>
      </c>
      <c r="L16" s="9">
        <f>+'24-03-344 Ind. AUTOCONSUMO'!W160</f>
        <v>0</v>
      </c>
      <c r="M16" s="9">
        <f>+'24-03-344 Ind. AUTOCONSUMO'!X160</f>
        <v>0</v>
      </c>
      <c r="N16" s="9">
        <f>+'24-03-344 Ind. AUTOCONSUMO'!Y160</f>
        <v>0</v>
      </c>
      <c r="O16" s="9">
        <f>+'24-03-344 Ind. AUTOCONSUMO'!Z160</f>
        <v>0</v>
      </c>
      <c r="P16" s="9">
        <f>+'24-03-344 Ind. AUTOCONSUMO'!AA160</f>
        <v>0</v>
      </c>
      <c r="Q16" s="9">
        <f>+'24-03-344 Ind. AUTOCONSUMO'!AB160</f>
        <v>0</v>
      </c>
      <c r="R16" s="9">
        <f>+'24-03-344 Ind. AUTOCONSUMO'!AC160</f>
        <v>0</v>
      </c>
      <c r="S16" s="9">
        <f>+'24-03-344 Ind. AUTOCONSUMO'!AD160</f>
        <v>204650000</v>
      </c>
      <c r="T16" s="9">
        <f>+'24-03-344 Ind. AUTOCONSUMO'!AE160</f>
        <v>82950000</v>
      </c>
      <c r="U16" s="9">
        <f>+'24-03-344 Ind. AUTOCONSUMO'!AF160</f>
        <v>130200000</v>
      </c>
      <c r="V16" s="9">
        <f>+'24-03-344 Ind. AUTOCONSUMO'!AG160</f>
        <v>417800000</v>
      </c>
      <c r="W16" s="9">
        <f>+'24-03-344 Ind. AUTOCONSUMO'!AH160</f>
        <v>417800000</v>
      </c>
      <c r="X16" s="16">
        <f>+'24-03-344 Ind. AUTOCONSUMO'!AI160</f>
        <v>1</v>
      </c>
      <c r="Y16" s="16">
        <f>+'24-03-344 Ind. AUTOCONSUMO'!AJ160</f>
        <v>0.12950974763888046</v>
      </c>
    </row>
    <row r="17" spans="1:25" ht="24.75" customHeight="1">
      <c r="A17" s="8" t="s">
        <v>66</v>
      </c>
      <c r="B17" s="9">
        <f>+'24-03-344 Ind. AUTOCONSUMO'!J170</f>
        <v>122700000</v>
      </c>
      <c r="C17" s="9">
        <f>+'24-03-344 Ind. AUTOCONSUMO'!K170</f>
        <v>122700000</v>
      </c>
      <c r="D17" s="9">
        <f>+'24-03-344 Ind. AUTOCONSUMO'!M170</f>
        <v>0</v>
      </c>
      <c r="E17" s="9">
        <f>+'24-03-344 Ind. AUTOCONSUMO'!N170</f>
        <v>0</v>
      </c>
      <c r="F17" s="9">
        <f>+'24-03-344 Ind. AUTOCONSUMO'!O170</f>
        <v>0</v>
      </c>
      <c r="G17" s="9">
        <f>+'24-03-344 Ind. AUTOCONSUMO'!R170</f>
        <v>0</v>
      </c>
      <c r="H17" s="9">
        <f>+'24-03-344 Ind. AUTOCONSUMO'!S170</f>
        <v>0</v>
      </c>
      <c r="I17" s="9">
        <f>+'24-03-344 Ind. AUTOCONSUMO'!T170</f>
        <v>0</v>
      </c>
      <c r="J17" s="9">
        <f>+'24-03-344 Ind. AUTOCONSUMO'!U170</f>
        <v>0</v>
      </c>
      <c r="K17" s="9">
        <f>+'24-03-344 Ind. AUTOCONSUMO'!V170</f>
        <v>0</v>
      </c>
      <c r="L17" s="9">
        <f>+'24-03-344 Ind. AUTOCONSUMO'!W170</f>
        <v>0</v>
      </c>
      <c r="M17" s="9">
        <f>+'24-03-344 Ind. AUTOCONSUMO'!X170</f>
        <v>0</v>
      </c>
      <c r="N17" s="9">
        <f>+'24-03-344 Ind. AUTOCONSUMO'!Y170</f>
        <v>0</v>
      </c>
      <c r="O17" s="9">
        <f>+'24-03-344 Ind. AUTOCONSUMO'!Z170</f>
        <v>0</v>
      </c>
      <c r="P17" s="9">
        <f>+'24-03-344 Ind. AUTOCONSUMO'!AA170</f>
        <v>0</v>
      </c>
      <c r="Q17" s="9">
        <f>+'24-03-344 Ind. AUTOCONSUMO'!AB170</f>
        <v>0</v>
      </c>
      <c r="R17" s="9">
        <f>+'24-03-344 Ind. AUTOCONSUMO'!AC170</f>
        <v>0</v>
      </c>
      <c r="S17" s="9">
        <f>+'24-03-344 Ind. AUTOCONSUMO'!AD170</f>
        <v>0</v>
      </c>
      <c r="T17" s="9">
        <f>+'24-03-344 Ind. AUTOCONSUMO'!AE170</f>
        <v>122700000</v>
      </c>
      <c r="U17" s="9">
        <f>+'24-03-344 Ind. AUTOCONSUMO'!AF170</f>
        <v>0</v>
      </c>
      <c r="V17" s="9">
        <f>+'24-03-344 Ind. AUTOCONSUMO'!AG170</f>
        <v>122700000</v>
      </c>
      <c r="W17" s="9">
        <f>+'24-03-344 Ind. AUTOCONSUMO'!AH170</f>
        <v>122700000</v>
      </c>
      <c r="X17" s="16">
        <f>+'24-03-344 Ind. AUTOCONSUMO'!AI170</f>
        <v>1</v>
      </c>
      <c r="Y17" s="16">
        <f>+'24-03-344 Ind. AUTOCONSUMO'!AJ161</f>
        <v>0</v>
      </c>
    </row>
    <row r="18" spans="1:25" ht="24.75" customHeight="1">
      <c r="A18" s="8" t="s">
        <v>68</v>
      </c>
      <c r="B18" s="9">
        <f>+'24-03-344 Ind. AUTOCONSUMO'!J176</f>
        <v>67000000</v>
      </c>
      <c r="C18" s="9">
        <f>+'24-03-344 Ind. AUTOCONSUMO'!K176</f>
        <v>67000000</v>
      </c>
      <c r="D18" s="9">
        <f>+'24-03-344 Ind. AUTOCONSUMO'!M176</f>
        <v>0</v>
      </c>
      <c r="E18" s="9">
        <f>+'24-03-344 Ind. AUTOCONSUMO'!N176</f>
        <v>0</v>
      </c>
      <c r="F18" s="9">
        <f>+'24-03-344 Ind. AUTOCONSUMO'!O176</f>
        <v>0</v>
      </c>
      <c r="G18" s="9">
        <f>+'24-03-344 Ind. AUTOCONSUMO'!R176</f>
        <v>0</v>
      </c>
      <c r="H18" s="9">
        <f>+'24-03-344 Ind. AUTOCONSUMO'!S176</f>
        <v>0</v>
      </c>
      <c r="I18" s="9">
        <f>+'24-03-344 Ind. AUTOCONSUMO'!T176</f>
        <v>0</v>
      </c>
      <c r="J18" s="9">
        <f>+'24-03-344 Ind. AUTOCONSUMO'!U176</f>
        <v>0</v>
      </c>
      <c r="K18" s="9">
        <f>+'24-03-344 Ind. AUTOCONSUMO'!V176</f>
        <v>0</v>
      </c>
      <c r="L18" s="9">
        <f>+'24-03-344 Ind. AUTOCONSUMO'!W176</f>
        <v>0</v>
      </c>
      <c r="M18" s="9">
        <f>+'24-03-344 Ind. AUTOCONSUMO'!X176</f>
        <v>0</v>
      </c>
      <c r="N18" s="9">
        <f>+'24-03-344 Ind. AUTOCONSUMO'!Y176</f>
        <v>0</v>
      </c>
      <c r="O18" s="9">
        <f>+'24-03-344 Ind. AUTOCONSUMO'!Z176</f>
        <v>0</v>
      </c>
      <c r="P18" s="9">
        <f>+'24-03-344 Ind. AUTOCONSUMO'!AA176</f>
        <v>0</v>
      </c>
      <c r="Q18" s="9">
        <f>+'24-03-344 Ind. AUTOCONSUMO'!AB176</f>
        <v>26000000</v>
      </c>
      <c r="R18" s="9">
        <f>+'24-03-344 Ind. AUTOCONSUMO'!AC176</f>
        <v>26000000</v>
      </c>
      <c r="S18" s="9">
        <f>+'24-03-344 Ind. AUTOCONSUMO'!AD176</f>
        <v>41000000</v>
      </c>
      <c r="T18" s="9">
        <f>+'24-03-344 Ind. AUTOCONSUMO'!AE176</f>
        <v>0</v>
      </c>
      <c r="U18" s="9">
        <f>+'24-03-344 Ind. AUTOCONSUMO'!AF176</f>
        <v>0</v>
      </c>
      <c r="V18" s="9">
        <f>+'24-03-344 Ind. AUTOCONSUMO'!AG176</f>
        <v>41000000</v>
      </c>
      <c r="W18" s="9">
        <f>+'24-03-344 Ind. AUTOCONSUMO'!AH176</f>
        <v>67000000</v>
      </c>
      <c r="X18" s="16">
        <f>+'24-03-344 Ind. AUTOCONSUMO'!AI176</f>
        <v>1</v>
      </c>
      <c r="Y18" s="16">
        <f>+'24-03-344 Ind. AUTOCONSUMO'!AJ176</f>
        <v>2.0768676619925777E-2</v>
      </c>
    </row>
    <row r="19" spans="1:25" ht="24.75" customHeight="1">
      <c r="A19" s="8" t="s">
        <v>70</v>
      </c>
      <c r="B19" s="9">
        <f>+'24-03-344 Ind. AUTOCONSUMO'!J181</f>
        <v>23512000</v>
      </c>
      <c r="C19" s="9">
        <f>+'24-03-344 Ind. AUTOCONSUMO'!K181</f>
        <v>23512000</v>
      </c>
      <c r="D19" s="9">
        <f>+'24-03-344 Ind. AUTOCONSUMO'!M181</f>
        <v>0</v>
      </c>
      <c r="E19" s="9">
        <f>+'24-03-344 Ind. AUTOCONSUMO'!N181</f>
        <v>0</v>
      </c>
      <c r="F19" s="9">
        <f>+'24-03-344 Ind. AUTOCONSUMO'!O181</f>
        <v>0</v>
      </c>
      <c r="G19" s="9">
        <f>+'24-03-344 Ind. AUTOCONSUMO'!R181</f>
        <v>0</v>
      </c>
      <c r="H19" s="9">
        <f>+'24-03-344 Ind. AUTOCONSUMO'!S181</f>
        <v>0</v>
      </c>
      <c r="I19" s="9">
        <f>+'24-03-344 Ind. AUTOCONSUMO'!T181</f>
        <v>0</v>
      </c>
      <c r="J19" s="9">
        <f>+'24-03-344 Ind. AUTOCONSUMO'!U181</f>
        <v>0</v>
      </c>
      <c r="K19" s="9">
        <f>+'24-03-344 Ind. AUTOCONSUMO'!V181</f>
        <v>0</v>
      </c>
      <c r="L19" s="9">
        <f>+'24-03-344 Ind. AUTOCONSUMO'!W181</f>
        <v>0</v>
      </c>
      <c r="M19" s="9">
        <f>+'24-03-344 Ind. AUTOCONSUMO'!X181</f>
        <v>0</v>
      </c>
      <c r="N19" s="9">
        <f>+'24-03-344 Ind. AUTOCONSUMO'!Y181</f>
        <v>0</v>
      </c>
      <c r="O19" s="9">
        <f>+'24-03-344 Ind. AUTOCONSUMO'!Z181</f>
        <v>3600000</v>
      </c>
      <c r="P19" s="9">
        <f>+'24-03-344 Ind. AUTOCONSUMO'!AA181</f>
        <v>0</v>
      </c>
      <c r="Q19" s="9">
        <f>+'24-03-344 Ind. AUTOCONSUMO'!AB181</f>
        <v>0</v>
      </c>
      <c r="R19" s="9">
        <f>+'24-03-344 Ind. AUTOCONSUMO'!AC181</f>
        <v>3600000</v>
      </c>
      <c r="S19" s="9">
        <f>+'24-03-344 Ind. AUTOCONSUMO'!AD181</f>
        <v>0</v>
      </c>
      <c r="T19" s="9">
        <f>+'24-03-344 Ind. AUTOCONSUMO'!AE181</f>
        <v>15929600</v>
      </c>
      <c r="U19" s="9">
        <f>+'24-03-344 Ind. AUTOCONSUMO'!AF181</f>
        <v>3982400</v>
      </c>
      <c r="V19" s="9">
        <f>+'24-03-344 Ind. AUTOCONSUMO'!AG181</f>
        <v>19912000</v>
      </c>
      <c r="W19" s="9">
        <f>+'24-03-344 Ind. AUTOCONSUMO'!AH181</f>
        <v>23512000</v>
      </c>
      <c r="X19" s="16">
        <f>+'24-03-344 Ind. AUTOCONSUMO'!AI181</f>
        <v>1</v>
      </c>
      <c r="Y19" s="16">
        <f>+'24-03-344 Ind. AUTOCONSUMO'!AJ181</f>
        <v>7.2882555923536553E-3</v>
      </c>
    </row>
    <row r="20" spans="1:25" ht="24.75" customHeight="1">
      <c r="A20" s="10" t="s">
        <v>72</v>
      </c>
      <c r="B20" s="9">
        <f>+'24-03-344 Ind. AUTOCONSUMO'!J195</f>
        <v>133500000</v>
      </c>
      <c r="C20" s="9">
        <f>+'24-03-344 Ind. AUTOCONSUMO'!K195</f>
        <v>133500000</v>
      </c>
      <c r="D20" s="9">
        <f>+'24-03-344 Ind. AUTOCONSUMO'!M195</f>
        <v>0</v>
      </c>
      <c r="E20" s="9">
        <f>+'24-03-344 Ind. AUTOCONSUMO'!N195</f>
        <v>0</v>
      </c>
      <c r="F20" s="9">
        <f>+'24-03-344 Ind. AUTOCONSUMO'!O195</f>
        <v>0</v>
      </c>
      <c r="G20" s="9">
        <f>+'24-03-344 Ind. AUTOCONSUMO'!R195</f>
        <v>0</v>
      </c>
      <c r="H20" s="9">
        <f>+'24-03-344 Ind. AUTOCONSUMO'!S195</f>
        <v>0</v>
      </c>
      <c r="I20" s="9">
        <f>+'24-03-344 Ind. AUTOCONSUMO'!T195</f>
        <v>0</v>
      </c>
      <c r="J20" s="9">
        <f>+'24-03-344 Ind. AUTOCONSUMO'!U195</f>
        <v>0</v>
      </c>
      <c r="K20" s="9">
        <f>+'24-03-344 Ind. AUTOCONSUMO'!V195</f>
        <v>0</v>
      </c>
      <c r="L20" s="9">
        <f>+'24-03-344 Ind. AUTOCONSUMO'!W195</f>
        <v>0</v>
      </c>
      <c r="M20" s="9">
        <f>+'24-03-344 Ind. AUTOCONSUMO'!X195</f>
        <v>0</v>
      </c>
      <c r="N20" s="9">
        <f>+'24-03-344 Ind. AUTOCONSUMO'!Y195</f>
        <v>0</v>
      </c>
      <c r="O20" s="9">
        <f>+'24-03-344 Ind. AUTOCONSUMO'!Z195</f>
        <v>0</v>
      </c>
      <c r="P20" s="9">
        <f>+'24-03-344 Ind. AUTOCONSUMO'!AA195</f>
        <v>0</v>
      </c>
      <c r="Q20" s="9">
        <f>+'24-03-344 Ind. AUTOCONSUMO'!AB195</f>
        <v>91500000</v>
      </c>
      <c r="R20" s="9">
        <f>+'24-03-344 Ind. AUTOCONSUMO'!AC195</f>
        <v>91500000</v>
      </c>
      <c r="S20" s="9">
        <f>+'24-03-344 Ind. AUTOCONSUMO'!AD195</f>
        <v>31500000</v>
      </c>
      <c r="T20" s="9">
        <f>+'24-03-344 Ind. AUTOCONSUMO'!AE195</f>
        <v>10500000</v>
      </c>
      <c r="U20" s="9">
        <f>+'24-03-344 Ind. AUTOCONSUMO'!AF195</f>
        <v>0</v>
      </c>
      <c r="V20" s="9">
        <f>+'24-03-344 Ind. AUTOCONSUMO'!AG195</f>
        <v>42000000</v>
      </c>
      <c r="W20" s="9">
        <f>+'24-03-344 Ind. AUTOCONSUMO'!AH195</f>
        <v>133500000</v>
      </c>
      <c r="X20" s="16">
        <f>+'24-03-344 Ind. AUTOCONSUMO'!AI195</f>
        <v>1</v>
      </c>
      <c r="Y20" s="16">
        <f>+'24-03-344 Ind. AUTOCONSUMO'!AJ195</f>
        <v>4.138236311582226E-2</v>
      </c>
    </row>
    <row r="21" spans="1:25" ht="24.75" customHeight="1">
      <c r="A21" s="10" t="s">
        <v>74</v>
      </c>
      <c r="B21" s="9">
        <f>+'24-03-344 Ind. AUTOCONSUMO'!J198</f>
        <v>22400000</v>
      </c>
      <c r="C21" s="9">
        <f>+'24-03-344 Ind. AUTOCONSUMO'!K198</f>
        <v>22400000</v>
      </c>
      <c r="D21" s="9">
        <f>+'24-03-344 Ind. AUTOCONSUMO'!M198</f>
        <v>0</v>
      </c>
      <c r="E21" s="9">
        <f>+'24-03-344 Ind. AUTOCONSUMO'!N198</f>
        <v>0</v>
      </c>
      <c r="F21" s="9">
        <f>+'24-03-344 Ind. AUTOCONSUMO'!O198</f>
        <v>0</v>
      </c>
      <c r="G21" s="9">
        <f>+'24-03-344 Ind. AUTOCONSUMO'!R198</f>
        <v>0</v>
      </c>
      <c r="H21" s="9">
        <f>+'24-03-344 Ind. AUTOCONSUMO'!S198</f>
        <v>0</v>
      </c>
      <c r="I21" s="9">
        <f>+'24-03-344 Ind. AUTOCONSUMO'!T198</f>
        <v>0</v>
      </c>
      <c r="J21" s="9">
        <f>+'24-03-344 Ind. AUTOCONSUMO'!U198</f>
        <v>0</v>
      </c>
      <c r="K21" s="9">
        <f>+'24-03-344 Ind. AUTOCONSUMO'!V198</f>
        <v>0</v>
      </c>
      <c r="L21" s="9">
        <f>+'24-03-344 Ind. AUTOCONSUMO'!W198</f>
        <v>0</v>
      </c>
      <c r="M21" s="9">
        <f>+'24-03-344 Ind. AUTOCONSUMO'!X198</f>
        <v>0</v>
      </c>
      <c r="N21" s="9">
        <f>+'24-03-344 Ind. AUTOCONSUMO'!Y198</f>
        <v>0</v>
      </c>
      <c r="O21" s="9">
        <f>+'24-03-344 Ind. AUTOCONSUMO'!Z198</f>
        <v>0</v>
      </c>
      <c r="P21" s="9">
        <f>+'24-03-344 Ind. AUTOCONSUMO'!AA198</f>
        <v>0</v>
      </c>
      <c r="Q21" s="9">
        <f>+'24-03-344 Ind. AUTOCONSUMO'!AB198</f>
        <v>0</v>
      </c>
      <c r="R21" s="9">
        <f>+'24-03-344 Ind. AUTOCONSUMO'!AC198</f>
        <v>0</v>
      </c>
      <c r="S21" s="9">
        <f>+'24-03-344 Ind. AUTOCONSUMO'!AD198</f>
        <v>22400000</v>
      </c>
      <c r="T21" s="9">
        <f>+'24-03-344 Ind. AUTOCONSUMO'!AE198</f>
        <v>0</v>
      </c>
      <c r="U21" s="9">
        <f>+'24-03-344 Ind. AUTOCONSUMO'!AF198</f>
        <v>0</v>
      </c>
      <c r="V21" s="9">
        <f>+'24-03-344 Ind. AUTOCONSUMO'!AG198</f>
        <v>22400000</v>
      </c>
      <c r="W21" s="9">
        <f>+'24-03-344 Ind. AUTOCONSUMO'!AH198</f>
        <v>22400000</v>
      </c>
      <c r="X21" s="16">
        <f>+'24-03-344 Ind. AUTOCONSUMO'!AI198</f>
        <v>1</v>
      </c>
      <c r="Y21" s="16">
        <f>+'24-03-344 Ind. AUTOCONSUMO'!AJ198</f>
        <v>6.9435575565124988E-3</v>
      </c>
    </row>
    <row r="22" spans="1:25" ht="24.75" customHeight="1">
      <c r="A22" s="10" t="s">
        <v>76</v>
      </c>
      <c r="B22" s="9">
        <f>+'24-03-344 Ind. AUTOCONSUMO'!J220</f>
        <v>208517600</v>
      </c>
      <c r="C22" s="9">
        <f>+'24-03-344 Ind. AUTOCONSUMO'!K220</f>
        <v>208517600</v>
      </c>
      <c r="D22" s="9">
        <f>+'24-03-344 Ind. AUTOCONSUMO'!M199</f>
        <v>0</v>
      </c>
      <c r="E22" s="9">
        <f>+'24-03-344 Ind. AUTOCONSUMO'!N199</f>
        <v>0</v>
      </c>
      <c r="F22" s="9">
        <f>+'24-03-344 Ind. AUTOCONSUMO'!O199</f>
        <v>0</v>
      </c>
      <c r="G22" s="9">
        <f>+'24-03-344 Ind. AUTOCONSUMO'!R199</f>
        <v>0</v>
      </c>
      <c r="H22" s="9">
        <f>+'24-03-344 Ind. AUTOCONSUMO'!S199</f>
        <v>0</v>
      </c>
      <c r="I22" s="9">
        <f>+'24-03-344 Ind. AUTOCONSUMO'!T199</f>
        <v>0</v>
      </c>
      <c r="J22" s="9">
        <f>+'24-03-344 Ind. AUTOCONSUMO'!U220</f>
        <v>0</v>
      </c>
      <c r="K22" s="9">
        <f>+'24-03-344 Ind. AUTOCONSUMO'!V199</f>
        <v>0</v>
      </c>
      <c r="L22" s="9">
        <f>+'24-03-344 Ind. AUTOCONSUMO'!W199</f>
        <v>0</v>
      </c>
      <c r="M22" s="9">
        <f>+'24-03-344 Ind. AUTOCONSUMO'!X199</f>
        <v>0</v>
      </c>
      <c r="N22" s="9">
        <f>+'24-03-344 Ind. AUTOCONSUMO'!Y220</f>
        <v>0</v>
      </c>
      <c r="O22" s="9">
        <f>+'24-03-344 Ind. AUTOCONSUMO'!Z199</f>
        <v>0</v>
      </c>
      <c r="P22" s="9">
        <f>+'24-03-344 Ind. AUTOCONSUMO'!AA199</f>
        <v>0</v>
      </c>
      <c r="Q22" s="9">
        <f>+'24-03-344 Ind. AUTOCONSUMO'!AB199</f>
        <v>0</v>
      </c>
      <c r="R22" s="9">
        <f>+'24-03-344 Ind. AUTOCONSUMO'!AC220</f>
        <v>0</v>
      </c>
      <c r="S22" s="9">
        <f>+'24-03-344 Ind. AUTOCONSUMO'!AD220</f>
        <v>199500000</v>
      </c>
      <c r="T22" s="9">
        <f>+'24-03-344 Ind. AUTOCONSUMO'!AE220</f>
        <v>0</v>
      </c>
      <c r="U22" s="9">
        <f>+'24-03-344 Ind. AUTOCONSUMO'!AF220</f>
        <v>9017600</v>
      </c>
      <c r="V22" s="9">
        <f>+'24-03-344 Ind. AUTOCONSUMO'!AG220</f>
        <v>208517600</v>
      </c>
      <c r="W22" s="9">
        <f>+'24-03-344 Ind. AUTOCONSUMO'!AH220</f>
        <v>208517600</v>
      </c>
      <c r="X22" s="16">
        <f>+'24-03-344 Ind. AUTOCONSUMO'!AI220</f>
        <v>1</v>
      </c>
      <c r="Y22" s="16">
        <f>+'24-03-344 Ind. AUTOCONSUMO'!AJ220</f>
        <v>6.463633737258262E-2</v>
      </c>
    </row>
    <row r="23" spans="1:25" ht="24.75" customHeight="1">
      <c r="A23" s="10" t="s">
        <v>78</v>
      </c>
      <c r="B23" s="9">
        <f>+'24-03-344 Ind. AUTOCONSUMO'!J233</f>
        <v>129150000</v>
      </c>
      <c r="C23" s="9">
        <f>+'24-03-344 Ind. AUTOCONSUMO'!K233</f>
        <v>129150000</v>
      </c>
      <c r="D23" s="9">
        <f>+'24-03-344 Ind. AUTOCONSUMO'!M233</f>
        <v>0</v>
      </c>
      <c r="E23" s="9">
        <f>+'24-03-344 Ind. AUTOCONSUMO'!N233</f>
        <v>0</v>
      </c>
      <c r="F23" s="9">
        <f>+'24-03-344 Ind. AUTOCONSUMO'!O233</f>
        <v>0</v>
      </c>
      <c r="G23" s="9">
        <f>+'24-03-344 Ind. AUTOCONSUMO'!R233</f>
        <v>0</v>
      </c>
      <c r="H23" s="9">
        <f>+'24-03-344 Ind. AUTOCONSUMO'!S233</f>
        <v>0</v>
      </c>
      <c r="I23" s="9">
        <f>+'24-03-344 Ind. AUTOCONSUMO'!T233</f>
        <v>0</v>
      </c>
      <c r="J23" s="9">
        <f>+'24-03-344 Ind. AUTOCONSUMO'!U233</f>
        <v>0</v>
      </c>
      <c r="K23" s="9">
        <f>+'24-03-344 Ind. AUTOCONSUMO'!V233</f>
        <v>0</v>
      </c>
      <c r="L23" s="9">
        <f>+'24-03-344 Ind. AUTOCONSUMO'!W233</f>
        <v>0</v>
      </c>
      <c r="M23" s="9">
        <f>+'24-03-344 Ind. AUTOCONSUMO'!X233</f>
        <v>0</v>
      </c>
      <c r="N23" s="9">
        <f>+'24-03-344 Ind. AUTOCONSUMO'!Y233</f>
        <v>0</v>
      </c>
      <c r="O23" s="9">
        <f>+'24-03-344 Ind. AUTOCONSUMO'!Z233</f>
        <v>0</v>
      </c>
      <c r="P23" s="9">
        <f>+'24-03-344 Ind. AUTOCONSUMO'!AA233</f>
        <v>0</v>
      </c>
      <c r="Q23" s="9">
        <f>+'24-03-344 Ind. AUTOCONSUMO'!AB233</f>
        <v>0</v>
      </c>
      <c r="R23" s="9">
        <f>+'24-03-344 Ind. AUTOCONSUMO'!AC233</f>
        <v>0</v>
      </c>
      <c r="S23" s="9">
        <f>+'24-03-344 Ind. AUTOCONSUMO'!AD233</f>
        <v>0</v>
      </c>
      <c r="T23" s="9">
        <f>+'24-03-344 Ind. AUTOCONSUMO'!AE233</f>
        <v>0</v>
      </c>
      <c r="U23" s="9">
        <f>+'24-03-344 Ind. AUTOCONSUMO'!AF233</f>
        <v>129150000</v>
      </c>
      <c r="V23" s="9">
        <f>+'24-03-344 Ind. AUTOCONSUMO'!AG233</f>
        <v>129150000</v>
      </c>
      <c r="W23" s="9">
        <f>+'24-03-344 Ind. AUTOCONSUMO'!AH233</f>
        <v>129150000</v>
      </c>
      <c r="X23" s="16">
        <f>+'24-03-344 Ind. AUTOCONSUMO'!AI233</f>
        <v>1</v>
      </c>
      <c r="Y23" s="16">
        <f>+'24-03-344 Ind. AUTOCONSUMO'!AJ233</f>
        <v>4.003394903676738E-2</v>
      </c>
    </row>
    <row r="24" spans="1:25" ht="24.75" customHeight="1">
      <c r="A24" s="11" t="s">
        <v>80</v>
      </c>
      <c r="B24" s="9">
        <f>+'24-03-344 Ind. AUTOCONSUMO'!J237</f>
        <v>828000000</v>
      </c>
      <c r="C24" s="9">
        <f>+'24-03-344 Ind. AUTOCONSUMO'!K237</f>
        <v>828000000</v>
      </c>
      <c r="D24" s="9">
        <f>+'24-03-344 Ind. AUTOCONSUMO'!M237</f>
        <v>0</v>
      </c>
      <c r="E24" s="9">
        <f>+'24-03-344 Ind. AUTOCONSUMO'!N237</f>
        <v>0</v>
      </c>
      <c r="F24" s="9">
        <f>+'24-03-344 Ind. AUTOCONSUMO'!O237</f>
        <v>0</v>
      </c>
      <c r="G24" s="9">
        <f>+'24-03-344 Ind. AUTOCONSUMO'!R237</f>
        <v>414000000</v>
      </c>
      <c r="H24" s="9">
        <f>+'24-03-344 Ind. AUTOCONSUMO'!S237</f>
        <v>0</v>
      </c>
      <c r="I24" s="9">
        <f>+'24-03-344 Ind. AUTOCONSUMO'!T237</f>
        <v>0</v>
      </c>
      <c r="J24" s="9">
        <f>+'24-03-344 Ind. AUTOCONSUMO'!U237</f>
        <v>414000000</v>
      </c>
      <c r="K24" s="9">
        <f>+'24-03-344 Ind. AUTOCONSUMO'!V237</f>
        <v>0</v>
      </c>
      <c r="L24" s="9">
        <f>+'24-03-344 Ind. AUTOCONSUMO'!W237</f>
        <v>0</v>
      </c>
      <c r="M24" s="9">
        <f>+'24-03-344 Ind. AUTOCONSUMO'!X237</f>
        <v>414000000</v>
      </c>
      <c r="N24" s="9">
        <f>+'24-03-344 Ind. AUTOCONSUMO'!Y237</f>
        <v>414000000</v>
      </c>
      <c r="O24" s="9">
        <f>+'24-03-344 Ind. AUTOCONSUMO'!Z237</f>
        <v>0</v>
      </c>
      <c r="P24" s="9">
        <f>+'24-03-344 Ind. AUTOCONSUMO'!AA237</f>
        <v>0</v>
      </c>
      <c r="Q24" s="9">
        <f>+'24-03-344 Ind. AUTOCONSUMO'!AB237</f>
        <v>0</v>
      </c>
      <c r="R24" s="9">
        <f>+'24-03-344 Ind. AUTOCONSUMO'!AC237</f>
        <v>0</v>
      </c>
      <c r="S24" s="9">
        <f>+'24-03-344 Ind. AUTOCONSUMO'!AD237</f>
        <v>0</v>
      </c>
      <c r="T24" s="9">
        <f>+'24-03-344 Ind. AUTOCONSUMO'!AE237</f>
        <v>0</v>
      </c>
      <c r="U24" s="9">
        <f>+'24-03-344 Ind. AUTOCONSUMO'!AF237</f>
        <v>0</v>
      </c>
      <c r="V24" s="9">
        <f>+'24-03-344 Ind. AUTOCONSUMO'!AG237</f>
        <v>0</v>
      </c>
      <c r="W24" s="9">
        <f>+'24-03-344 Ind. AUTOCONSUMO'!AH237</f>
        <v>828000000</v>
      </c>
      <c r="X24" s="16">
        <f>+'24-03-344 Ind. AUTOCONSUMO'!AI237</f>
        <v>1</v>
      </c>
      <c r="Y24" s="16">
        <f>+'24-03-344 Ind. AUTOCONSUMO'!AJ237</f>
        <v>0.25666364539251557</v>
      </c>
    </row>
    <row r="25" spans="1:25" ht="34.5" customHeight="1">
      <c r="A25" s="12" t="str">
        <f>"TOTAL ASIG."&amp;" "&amp;$A$5</f>
        <v>TOTAL ASIG. 24-03-344 "Programa de Apoyo a Familias para el Autoconsumo"</v>
      </c>
      <c r="B25" s="13">
        <f>SUM(B8:B24)</f>
        <v>3226012000</v>
      </c>
      <c r="C25" s="13">
        <f t="shared" ref="C25:W25" si="0">SUM(C8:C24)</f>
        <v>3226012000</v>
      </c>
      <c r="D25" s="13">
        <f t="shared" si="0"/>
        <v>0</v>
      </c>
      <c r="E25" s="13">
        <f t="shared" si="0"/>
        <v>0</v>
      </c>
      <c r="F25" s="13">
        <f t="shared" si="0"/>
        <v>0</v>
      </c>
      <c r="G25" s="13">
        <f t="shared" si="0"/>
        <v>414000000</v>
      </c>
      <c r="H25" s="13">
        <f t="shared" si="0"/>
        <v>0</v>
      </c>
      <c r="I25" s="13">
        <f t="shared" si="0"/>
        <v>0</v>
      </c>
      <c r="J25" s="13">
        <f t="shared" si="0"/>
        <v>414000000</v>
      </c>
      <c r="K25" s="13">
        <f t="shared" si="0"/>
        <v>0</v>
      </c>
      <c r="L25" s="13">
        <f t="shared" si="0"/>
        <v>0</v>
      </c>
      <c r="M25" s="13">
        <f t="shared" si="0"/>
        <v>414000000</v>
      </c>
      <c r="N25" s="13">
        <f t="shared" si="0"/>
        <v>414000000</v>
      </c>
      <c r="O25" s="13">
        <f t="shared" si="0"/>
        <v>3600000</v>
      </c>
      <c r="P25" s="13">
        <f t="shared" si="0"/>
        <v>0</v>
      </c>
      <c r="Q25" s="13">
        <f t="shared" si="0"/>
        <v>304400000</v>
      </c>
      <c r="R25" s="13">
        <f t="shared" si="0"/>
        <v>308000000</v>
      </c>
      <c r="S25" s="13">
        <f t="shared" si="0"/>
        <v>590400000</v>
      </c>
      <c r="T25" s="13">
        <f>SUM(T8:T24)</f>
        <v>651029600</v>
      </c>
      <c r="U25" s="13">
        <f t="shared" si="0"/>
        <v>848582400</v>
      </c>
      <c r="V25" s="13">
        <f t="shared" si="0"/>
        <v>2090012000</v>
      </c>
      <c r="W25" s="13">
        <f t="shared" si="0"/>
        <v>3226012000</v>
      </c>
      <c r="X25" s="17">
        <f>+'24-03-344 Ind. AUTOCONSUMO'!AI238</f>
        <v>1</v>
      </c>
      <c r="Y25" s="17">
        <f>'24-03-344 Ind. AUTOCONSUMO'!AJ238</f>
        <v>1</v>
      </c>
    </row>
    <row r="26" spans="1:25">
      <c r="B26" s="14"/>
      <c r="G26" s="14"/>
      <c r="H26" s="14"/>
      <c r="I26" s="14"/>
      <c r="K26" s="14"/>
      <c r="L26" s="14"/>
      <c r="M26" s="14"/>
      <c r="O26" s="14"/>
      <c r="P26" s="14"/>
      <c r="Q26" s="14"/>
      <c r="S26" s="14"/>
      <c r="T26" s="14"/>
      <c r="U26" s="14"/>
    </row>
    <row r="27" spans="1:25">
      <c r="B27" s="14"/>
      <c r="G27" s="14"/>
      <c r="H27" s="14"/>
      <c r="I27" s="14"/>
      <c r="K27" s="14"/>
      <c r="L27" s="14"/>
      <c r="M27" s="14"/>
      <c r="O27" s="14"/>
      <c r="P27" s="14"/>
      <c r="Q27" s="14"/>
      <c r="S27" s="14"/>
      <c r="T27" s="14"/>
      <c r="U27" s="14"/>
    </row>
    <row r="28" spans="1:25">
      <c r="B28" s="14"/>
      <c r="G28" s="14"/>
      <c r="H28" s="14"/>
      <c r="I28" s="14"/>
      <c r="K28" s="14"/>
      <c r="L28" s="14"/>
      <c r="M28" s="14"/>
      <c r="O28" s="14"/>
      <c r="P28" s="14"/>
      <c r="Q28" s="14"/>
      <c r="S28" s="14"/>
      <c r="T28" s="14"/>
    </row>
    <row r="29" spans="1:25">
      <c r="B29" s="14"/>
      <c r="G29" s="14"/>
      <c r="H29" s="14"/>
      <c r="I29" s="14"/>
      <c r="K29" s="14"/>
      <c r="L29" s="14"/>
      <c r="M29" s="14"/>
      <c r="O29" s="14"/>
      <c r="P29" s="14"/>
      <c r="Q29" s="14"/>
      <c r="S29" s="14"/>
      <c r="T29" s="14"/>
      <c r="U29" s="14"/>
    </row>
    <row r="30" spans="1:25">
      <c r="B30" s="14"/>
      <c r="G30" s="14"/>
      <c r="H30" s="14"/>
      <c r="I30" s="14"/>
      <c r="K30" s="14"/>
      <c r="L30" s="14"/>
      <c r="M30" s="14"/>
      <c r="O30" s="14"/>
      <c r="P30" s="14"/>
      <c r="Q30" s="14"/>
      <c r="S30" s="14"/>
      <c r="T30" s="14"/>
      <c r="U30" s="14"/>
    </row>
    <row r="31" spans="1:25">
      <c r="B31" s="14"/>
      <c r="G31" s="14"/>
      <c r="H31" s="14"/>
      <c r="I31" s="14"/>
      <c r="K31" s="14"/>
      <c r="L31" s="14"/>
      <c r="M31" s="14"/>
      <c r="O31" s="14"/>
      <c r="P31" s="14"/>
      <c r="Q31" s="14"/>
      <c r="S31" s="14"/>
      <c r="T31" s="14"/>
      <c r="U31" s="14"/>
    </row>
    <row r="32" spans="1:25">
      <c r="B32" s="14"/>
      <c r="G32" s="14"/>
      <c r="H32" s="14"/>
      <c r="I32" s="14"/>
      <c r="K32" s="14"/>
      <c r="L32" s="14"/>
      <c r="M32" s="14"/>
      <c r="O32" s="14"/>
      <c r="P32" s="14"/>
      <c r="Q32" s="14"/>
      <c r="S32" s="14"/>
      <c r="T32" s="14"/>
      <c r="U32" s="14"/>
    </row>
    <row r="33" spans="1:25">
      <c r="B33" s="14"/>
      <c r="G33" s="14"/>
      <c r="H33" s="14"/>
      <c r="I33" s="14"/>
      <c r="K33" s="14"/>
      <c r="L33" s="14"/>
      <c r="M33" s="14"/>
      <c r="O33" s="14"/>
      <c r="P33" s="14"/>
      <c r="Q33" s="14"/>
      <c r="S33" s="14"/>
      <c r="T33" s="14"/>
      <c r="U33" s="14"/>
    </row>
    <row r="34" spans="1:25">
      <c r="A34" s="5"/>
      <c r="B34" s="14"/>
      <c r="G34" s="14"/>
      <c r="H34" s="14"/>
      <c r="I34" s="14"/>
      <c r="K34" s="14"/>
      <c r="L34" s="14"/>
      <c r="M34" s="14"/>
      <c r="O34" s="14"/>
      <c r="P34" s="14"/>
      <c r="Q34" s="14"/>
      <c r="S34" s="14"/>
      <c r="T34" s="14"/>
      <c r="U34" s="14"/>
      <c r="V34" s="5"/>
      <c r="W34" s="5"/>
      <c r="X34" s="2"/>
      <c r="Y34" s="2"/>
    </row>
    <row r="35" spans="1:25">
      <c r="A35" s="5"/>
      <c r="B35" s="14"/>
      <c r="G35" s="14"/>
      <c r="H35" s="14"/>
      <c r="I35" s="14"/>
      <c r="K35" s="14"/>
      <c r="L35" s="14"/>
      <c r="M35" s="14"/>
      <c r="O35" s="14"/>
      <c r="P35" s="14"/>
      <c r="Q35" s="14"/>
      <c r="S35" s="14"/>
      <c r="T35" s="14"/>
      <c r="U35" s="14"/>
      <c r="V35" s="5"/>
      <c r="W35" s="5"/>
      <c r="X35" s="2"/>
      <c r="Y35" s="2"/>
    </row>
    <row r="36" spans="1:25">
      <c r="A36" s="5"/>
      <c r="B36" s="14"/>
      <c r="G36" s="14"/>
      <c r="H36" s="14"/>
      <c r="I36" s="14"/>
      <c r="K36" s="14"/>
      <c r="L36" s="14"/>
      <c r="M36" s="14"/>
      <c r="O36" s="14"/>
      <c r="P36" s="14"/>
      <c r="Q36" s="14"/>
      <c r="S36" s="14"/>
      <c r="T36" s="14"/>
      <c r="U36" s="14"/>
      <c r="V36" s="5"/>
      <c r="W36" s="5"/>
      <c r="X36" s="2"/>
      <c r="Y36" s="2"/>
    </row>
    <row r="37" spans="1:25">
      <c r="A37" s="5"/>
      <c r="B37" s="14"/>
      <c r="G37" s="14"/>
      <c r="H37" s="14"/>
      <c r="I37" s="14"/>
      <c r="K37" s="14"/>
      <c r="L37" s="14"/>
      <c r="M37" s="14"/>
      <c r="O37" s="14"/>
      <c r="P37" s="14"/>
      <c r="Q37" s="14"/>
      <c r="S37" s="14"/>
      <c r="T37" s="14"/>
      <c r="U37" s="14"/>
      <c r="V37" s="5"/>
      <c r="W37" s="5"/>
      <c r="X37" s="2"/>
      <c r="Y37" s="2"/>
    </row>
    <row r="38" spans="1:25">
      <c r="A38" s="5"/>
      <c r="B38" s="14"/>
      <c r="G38" s="14"/>
      <c r="H38" s="14"/>
      <c r="I38" s="14"/>
      <c r="K38" s="14"/>
      <c r="L38" s="14"/>
      <c r="M38" s="14"/>
      <c r="O38" s="14"/>
      <c r="P38" s="14"/>
      <c r="Q38" s="14"/>
      <c r="S38" s="14"/>
      <c r="T38" s="14"/>
      <c r="U38" s="14"/>
      <c r="V38" s="5"/>
      <c r="W38" s="5"/>
      <c r="X38" s="2"/>
      <c r="Y38" s="2"/>
    </row>
    <row r="39" spans="1:25">
      <c r="A39" s="5"/>
      <c r="B39" s="14"/>
      <c r="G39" s="14"/>
      <c r="H39" s="14"/>
      <c r="I39" s="14"/>
      <c r="K39" s="14"/>
      <c r="L39" s="14"/>
      <c r="M39" s="14"/>
      <c r="O39" s="14"/>
      <c r="P39" s="14"/>
      <c r="Q39" s="14"/>
      <c r="S39" s="14"/>
      <c r="T39" s="14"/>
      <c r="U39" s="14"/>
      <c r="V39" s="5"/>
      <c r="W39" s="5"/>
      <c r="X39" s="2"/>
      <c r="Y39" s="2"/>
    </row>
    <row r="40" spans="1:25">
      <c r="A40" s="5"/>
      <c r="B40" s="14"/>
      <c r="G40" s="14"/>
      <c r="H40" s="14"/>
      <c r="I40" s="14"/>
      <c r="K40" s="14"/>
      <c r="L40" s="14"/>
      <c r="M40" s="14"/>
      <c r="O40" s="14"/>
      <c r="P40" s="14"/>
      <c r="Q40" s="14"/>
      <c r="S40" s="14"/>
      <c r="T40" s="14"/>
      <c r="U40" s="14"/>
      <c r="V40" s="5"/>
      <c r="W40" s="5"/>
      <c r="X40" s="2"/>
      <c r="Y40" s="2"/>
    </row>
    <row r="41" spans="1:25">
      <c r="A41" s="5"/>
      <c r="B41" s="14"/>
      <c r="G41" s="14"/>
      <c r="H41" s="14"/>
      <c r="I41" s="14"/>
      <c r="K41" s="14"/>
      <c r="L41" s="14"/>
      <c r="M41" s="14"/>
      <c r="O41" s="14"/>
      <c r="P41" s="14"/>
      <c r="Q41" s="14"/>
      <c r="S41" s="14"/>
      <c r="T41" s="14"/>
      <c r="U41" s="14"/>
      <c r="V41" s="5"/>
      <c r="W41" s="5"/>
      <c r="X41" s="2"/>
      <c r="Y41" s="2"/>
    </row>
    <row r="42" spans="1:25">
      <c r="A42" s="5"/>
      <c r="B42" s="14"/>
      <c r="G42" s="14"/>
      <c r="H42" s="14"/>
      <c r="I42" s="14"/>
      <c r="K42" s="14"/>
      <c r="L42" s="14"/>
      <c r="M42" s="14"/>
      <c r="O42" s="14"/>
      <c r="P42" s="14"/>
      <c r="Q42" s="14"/>
      <c r="S42" s="14"/>
      <c r="T42" s="14"/>
      <c r="U42" s="14"/>
      <c r="V42" s="5"/>
      <c r="W42" s="5"/>
      <c r="X42" s="2"/>
      <c r="Y42" s="2"/>
    </row>
  </sheetData>
  <mergeCells count="19">
    <mergeCell ref="A1:Y1"/>
    <mergeCell ref="A2:Y2"/>
    <mergeCell ref="A3:Y3"/>
    <mergeCell ref="A4:Y4"/>
    <mergeCell ref="A5:Y5"/>
    <mergeCell ref="X6:Y6"/>
    <mergeCell ref="A6:A7"/>
    <mergeCell ref="B6:B7"/>
    <mergeCell ref="C6:C7"/>
    <mergeCell ref="J6:J7"/>
    <mergeCell ref="N6:N7"/>
    <mergeCell ref="R6:R7"/>
    <mergeCell ref="V6:V7"/>
    <mergeCell ref="W6:W7"/>
    <mergeCell ref="D6:F6"/>
    <mergeCell ref="G6:I6"/>
    <mergeCell ref="K6:M6"/>
    <mergeCell ref="O6:Q6"/>
    <mergeCell ref="S6:U6"/>
  </mergeCells>
  <printOptions horizontalCentered="1" verticalCentered="1"/>
  <pageMargins left="0" right="0" top="0.74803149606299202" bottom="0.74803149606299202" header="0.31496062992126" footer="0.31496062992126"/>
  <pageSetup paperSize="41" scale="81" orientation="landscape"/>
  <legacyDrawingHF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>
    <tabColor rgb="FF007DB5"/>
    <pageSetUpPr fitToPage="1"/>
  </sheetPr>
  <dimension ref="A1:DB374"/>
  <sheetViews>
    <sheetView topLeftCell="K339" zoomScaleNormal="100" workbookViewId="0">
      <selection activeCell="AD355" sqref="AD355:AF355"/>
    </sheetView>
  </sheetViews>
  <sheetFormatPr baseColWidth="10" defaultColWidth="11.42578125" defaultRowHeight="10.5" outlineLevelRow="1" outlineLevelCol="1"/>
  <cols>
    <col min="1" max="1" width="3.5703125" style="2" customWidth="1"/>
    <col min="2" max="2" width="8" style="2" hidden="1" customWidth="1"/>
    <col min="3" max="3" width="11.85546875" style="2" customWidth="1"/>
    <col min="4" max="4" width="10.42578125" style="2" customWidth="1"/>
    <col min="5" max="5" width="23" style="5" customWidth="1"/>
    <col min="6" max="6" width="17.42578125" style="5" customWidth="1"/>
    <col min="7" max="7" width="11.140625" style="2" customWidth="1"/>
    <col min="8" max="9" width="9.85546875" style="2" hidden="1" customWidth="1"/>
    <col min="10" max="10" width="15.7109375" style="3" customWidth="1"/>
    <col min="11" max="11" width="15.140625" style="14" customWidth="1"/>
    <col min="12" max="12" width="14.85546875" style="5" customWidth="1"/>
    <col min="13" max="13" width="10.42578125" style="2" hidden="1" customWidth="1"/>
    <col min="14" max="14" width="9.140625" style="2" hidden="1" customWidth="1"/>
    <col min="15" max="15" width="13" style="2" hidden="1" customWidth="1"/>
    <col min="16" max="16" width="10.5703125" style="2" hidden="1" customWidth="1"/>
    <col min="17" max="17" width="10.5703125" style="21" hidden="1" customWidth="1"/>
    <col min="18" max="20" width="13.7109375" style="3" hidden="1" customWidth="1" outlineLevel="1"/>
    <col min="21" max="21" width="20.7109375" style="3" customWidth="1" collapsed="1"/>
    <col min="22" max="24" width="20.7109375" style="3" hidden="1" customWidth="1" outlineLevel="1"/>
    <col min="25" max="25" width="20.7109375" style="3" customWidth="1" collapsed="1"/>
    <col min="26" max="28" width="20.7109375" style="3" hidden="1" customWidth="1" outlineLevel="1"/>
    <col min="29" max="29" width="20.7109375" style="3" customWidth="1" collapsed="1"/>
    <col min="30" max="32" width="20.7109375" style="3" customWidth="1" outlineLevel="1"/>
    <col min="33" max="34" width="20.7109375" style="3" customWidth="1"/>
    <col min="35" max="36" width="20.7109375" style="22" customWidth="1"/>
    <col min="37" max="16384" width="11.42578125" style="5"/>
  </cols>
  <sheetData>
    <row r="1" spans="1:106" s="1" customFormat="1" ht="16.5" customHeight="1">
      <c r="A1" s="120" t="s">
        <v>0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</row>
    <row r="2" spans="1:106" s="1" customFormat="1" ht="16.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</row>
    <row r="3" spans="1:106" s="1" customFormat="1" ht="16.5" customHeight="1">
      <c r="A3" s="122" t="s">
        <v>2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106" s="1" customFormat="1" ht="16.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</row>
    <row r="5" spans="1:106" ht="54.75" customHeight="1">
      <c r="A5" s="147" t="s">
        <v>1463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</row>
    <row r="6" spans="1:106" s="18" customFormat="1" ht="22.5" customHeight="1">
      <c r="A6" s="112" t="s">
        <v>5</v>
      </c>
      <c r="B6" s="112" t="s">
        <v>6</v>
      </c>
      <c r="C6" s="6" t="s">
        <v>7</v>
      </c>
      <c r="D6" s="112" t="s">
        <v>8</v>
      </c>
      <c r="E6" s="112" t="s">
        <v>9</v>
      </c>
      <c r="F6" s="112" t="s">
        <v>10</v>
      </c>
      <c r="G6" s="112" t="s">
        <v>11</v>
      </c>
      <c r="H6" s="112" t="s">
        <v>12</v>
      </c>
      <c r="I6" s="112"/>
      <c r="J6" s="111" t="s">
        <v>13</v>
      </c>
      <c r="K6" s="111" t="s">
        <v>14</v>
      </c>
      <c r="L6" s="112" t="s">
        <v>15</v>
      </c>
      <c r="M6" s="111" t="s">
        <v>16</v>
      </c>
      <c r="N6" s="111"/>
      <c r="O6" s="111"/>
      <c r="P6" s="112" t="s">
        <v>17</v>
      </c>
      <c r="Q6" s="112" t="s">
        <v>18</v>
      </c>
      <c r="R6" s="111" t="s">
        <v>19</v>
      </c>
      <c r="S6" s="111"/>
      <c r="T6" s="111"/>
      <c r="U6" s="111" t="s">
        <v>20</v>
      </c>
      <c r="V6" s="111" t="s">
        <v>19</v>
      </c>
      <c r="W6" s="111"/>
      <c r="X6" s="111"/>
      <c r="Y6" s="111" t="s">
        <v>21</v>
      </c>
      <c r="Z6" s="111" t="s">
        <v>19</v>
      </c>
      <c r="AA6" s="111"/>
      <c r="AB6" s="111"/>
      <c r="AC6" s="111" t="s">
        <v>22</v>
      </c>
      <c r="AD6" s="111" t="s">
        <v>19</v>
      </c>
      <c r="AE6" s="111"/>
      <c r="AF6" s="111"/>
      <c r="AG6" s="111" t="s">
        <v>23</v>
      </c>
      <c r="AH6" s="111" t="s">
        <v>24</v>
      </c>
      <c r="AI6" s="125" t="s">
        <v>25</v>
      </c>
      <c r="AJ6" s="125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18" customFormat="1" ht="27.75" customHeight="1">
      <c r="A7" s="112"/>
      <c r="B7" s="112"/>
      <c r="C7" s="6" t="s">
        <v>26</v>
      </c>
      <c r="D7" s="112"/>
      <c r="E7" s="112"/>
      <c r="F7" s="112"/>
      <c r="G7" s="112"/>
      <c r="H7" s="6" t="s">
        <v>27</v>
      </c>
      <c r="I7" s="6" t="s">
        <v>28</v>
      </c>
      <c r="J7" s="111"/>
      <c r="K7" s="111"/>
      <c r="L7" s="112"/>
      <c r="M7" s="7" t="s">
        <v>29</v>
      </c>
      <c r="N7" s="7" t="s">
        <v>30</v>
      </c>
      <c r="O7" s="7" t="s">
        <v>31</v>
      </c>
      <c r="P7" s="112"/>
      <c r="Q7" s="112"/>
      <c r="R7" s="7" t="s">
        <v>32</v>
      </c>
      <c r="S7" s="7" t="s">
        <v>33</v>
      </c>
      <c r="T7" s="7" t="s">
        <v>34</v>
      </c>
      <c r="U7" s="111"/>
      <c r="V7" s="7" t="s">
        <v>35</v>
      </c>
      <c r="W7" s="7" t="s">
        <v>36</v>
      </c>
      <c r="X7" s="7" t="s">
        <v>37</v>
      </c>
      <c r="Y7" s="111"/>
      <c r="Z7" s="7" t="s">
        <v>38</v>
      </c>
      <c r="AA7" s="7" t="s">
        <v>39</v>
      </c>
      <c r="AB7" s="7" t="s">
        <v>40</v>
      </c>
      <c r="AC7" s="111"/>
      <c r="AD7" s="7" t="s">
        <v>41</v>
      </c>
      <c r="AE7" s="7" t="s">
        <v>42</v>
      </c>
      <c r="AF7" s="7" t="s">
        <v>114</v>
      </c>
      <c r="AG7" s="111"/>
      <c r="AH7" s="111"/>
      <c r="AI7" s="15" t="s">
        <v>44</v>
      </c>
      <c r="AJ7" s="15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>
      <c r="A8" s="118" t="s">
        <v>46</v>
      </c>
      <c r="B8" s="118"/>
      <c r="C8" s="118"/>
      <c r="D8" s="118"/>
      <c r="E8" s="118"/>
      <c r="F8" s="23"/>
      <c r="G8" s="24"/>
      <c r="H8" s="25"/>
      <c r="I8" s="25"/>
      <c r="J8" s="113">
        <v>21455000</v>
      </c>
      <c r="K8" s="43"/>
      <c r="L8" s="44"/>
      <c r="M8" s="45"/>
      <c r="N8" s="45"/>
      <c r="O8" s="45"/>
      <c r="P8" s="24"/>
      <c r="Q8" s="55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57"/>
      <c r="AJ8" s="58"/>
    </row>
    <row r="9" spans="1:106" ht="24.95" customHeight="1" outlineLevel="1">
      <c r="A9" s="26">
        <v>1</v>
      </c>
      <c r="B9" s="26"/>
      <c r="C9" s="27"/>
      <c r="D9" s="28"/>
      <c r="E9" s="27"/>
      <c r="F9" s="27"/>
      <c r="G9" s="27"/>
      <c r="H9" s="28"/>
      <c r="I9" s="28"/>
      <c r="J9" s="114"/>
      <c r="K9" s="48">
        <v>10105376</v>
      </c>
      <c r="L9" s="42" t="s">
        <v>55</v>
      </c>
      <c r="M9" s="48"/>
      <c r="N9" s="48"/>
      <c r="O9" s="48"/>
      <c r="P9" s="27"/>
      <c r="Q9" s="27"/>
      <c r="R9" s="48"/>
      <c r="S9" s="48"/>
      <c r="T9" s="48"/>
      <c r="U9" s="43">
        <f t="shared" ref="U9:U14" si="0">SUM(R9:T9)</f>
        <v>0</v>
      </c>
      <c r="V9" s="48">
        <v>367540</v>
      </c>
      <c r="W9" s="48">
        <v>287028</v>
      </c>
      <c r="X9" s="48">
        <v>1236581</v>
      </c>
      <c r="Y9" s="43">
        <f t="shared" ref="Y9:Y14" si="1">SUM(V9:X9)</f>
        <v>1891149</v>
      </c>
      <c r="Z9" s="48">
        <v>116620</v>
      </c>
      <c r="AA9" s="48">
        <v>3988600</v>
      </c>
      <c r="AB9" s="48">
        <v>614027</v>
      </c>
      <c r="AC9" s="43">
        <f t="shared" ref="AC9:AC14" si="2">SUM(Z9:AB9)</f>
        <v>4719247</v>
      </c>
      <c r="AD9" s="48">
        <v>583156</v>
      </c>
      <c r="AE9" s="48">
        <v>1603811</v>
      </c>
      <c r="AF9" s="48">
        <v>592081</v>
      </c>
      <c r="AG9" s="43">
        <f t="shared" ref="AG9:AG14" si="3">SUM(AD9:AF9)</f>
        <v>2779048</v>
      </c>
      <c r="AH9" s="43">
        <f t="shared" ref="AH9:AH14" si="4">SUM(U9,Y9,AC9,AG9)</f>
        <v>9389444</v>
      </c>
      <c r="AI9" s="59">
        <f>IF(ISERROR(AH9/J8),0,AH9/J8)</f>
        <v>0.43763430435795853</v>
      </c>
      <c r="AJ9" s="60">
        <f t="shared" ref="AJ9:AJ14" si="5">IF(ISERROR(AH9/$AH$355),"-",AH9/$AH$355)</f>
        <v>6.7228931095069831E-3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>
      <c r="A10" s="26">
        <v>2</v>
      </c>
      <c r="B10" s="26"/>
      <c r="C10" s="27" t="s">
        <v>1553</v>
      </c>
      <c r="D10" s="68">
        <v>45910</v>
      </c>
      <c r="E10" s="90" t="s">
        <v>1548</v>
      </c>
      <c r="F10" s="27" t="s">
        <v>1465</v>
      </c>
      <c r="G10" s="27"/>
      <c r="H10" s="28"/>
      <c r="I10" s="28"/>
      <c r="J10" s="114"/>
      <c r="K10" s="47">
        <v>1152000</v>
      </c>
      <c r="L10" s="27" t="s">
        <v>1547</v>
      </c>
      <c r="M10" s="48"/>
      <c r="N10" s="48"/>
      <c r="O10" s="48"/>
      <c r="P10" s="27"/>
      <c r="Q10" s="27"/>
      <c r="R10" s="48"/>
      <c r="S10" s="48"/>
      <c r="T10" s="48"/>
      <c r="U10" s="43">
        <f t="shared" si="0"/>
        <v>0</v>
      </c>
      <c r="V10" s="48"/>
      <c r="W10" s="48"/>
      <c r="X10" s="48"/>
      <c r="Y10" s="43">
        <f t="shared" si="1"/>
        <v>0</v>
      </c>
      <c r="Z10" s="48"/>
      <c r="AA10" s="48"/>
      <c r="AB10" s="48"/>
      <c r="AC10" s="43">
        <f t="shared" si="2"/>
        <v>0</v>
      </c>
      <c r="AD10" s="48"/>
      <c r="AE10" s="47">
        <v>1152000</v>
      </c>
      <c r="AF10" s="48"/>
      <c r="AG10" s="43">
        <f t="shared" si="3"/>
        <v>1152000</v>
      </c>
      <c r="AH10" s="43">
        <f t="shared" si="4"/>
        <v>1152000</v>
      </c>
      <c r="AI10" s="59">
        <f t="shared" ref="AI10:AI15" si="6">IF(ISERROR(AH10/J10),0,AH10/J10)</f>
        <v>0</v>
      </c>
      <c r="AJ10" s="59">
        <f t="shared" si="5"/>
        <v>8.2483828245336402E-4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24.95" customHeight="1" outlineLevel="1">
      <c r="A11" s="26">
        <v>3</v>
      </c>
      <c r="B11" s="26"/>
      <c r="C11" s="27" t="s">
        <v>1554</v>
      </c>
      <c r="D11" s="28">
        <v>45568</v>
      </c>
      <c r="E11" s="90" t="s">
        <v>1549</v>
      </c>
      <c r="F11" s="27" t="s">
        <v>1465</v>
      </c>
      <c r="G11" s="27"/>
      <c r="H11" s="28"/>
      <c r="I11" s="28"/>
      <c r="J11" s="114"/>
      <c r="K11" s="47">
        <v>3775000</v>
      </c>
      <c r="L11" s="27" t="s">
        <v>1547</v>
      </c>
      <c r="M11" s="48"/>
      <c r="N11" s="48"/>
      <c r="O11" s="48"/>
      <c r="P11" s="27"/>
      <c r="Q11" s="27"/>
      <c r="R11" s="48"/>
      <c r="S11" s="48"/>
      <c r="T11" s="48"/>
      <c r="U11" s="43">
        <f t="shared" si="0"/>
        <v>0</v>
      </c>
      <c r="V11" s="48"/>
      <c r="W11" s="48"/>
      <c r="X11" s="48"/>
      <c r="Y11" s="43">
        <f t="shared" si="1"/>
        <v>0</v>
      </c>
      <c r="Z11" s="48"/>
      <c r="AA11" s="48"/>
      <c r="AB11" s="48"/>
      <c r="AC11" s="43">
        <f t="shared" si="2"/>
        <v>0</v>
      </c>
      <c r="AD11" s="48"/>
      <c r="AE11" s="47">
        <v>3775000</v>
      </c>
      <c r="AF11" s="48"/>
      <c r="AG11" s="43">
        <f t="shared" si="3"/>
        <v>3775000</v>
      </c>
      <c r="AH11" s="43">
        <f t="shared" si="4"/>
        <v>3775000</v>
      </c>
      <c r="AI11" s="59">
        <f t="shared" si="6"/>
        <v>0</v>
      </c>
      <c r="AJ11" s="59">
        <f t="shared" si="5"/>
        <v>2.7029205870325083E-3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outlineLevel="1">
      <c r="A12" s="26">
        <v>4</v>
      </c>
      <c r="B12" s="26"/>
      <c r="C12" s="27" t="s">
        <v>1555</v>
      </c>
      <c r="D12" s="28">
        <v>45908</v>
      </c>
      <c r="E12" s="90" t="s">
        <v>1550</v>
      </c>
      <c r="F12" s="27" t="s">
        <v>1465</v>
      </c>
      <c r="G12" s="27"/>
      <c r="H12" s="28"/>
      <c r="I12" s="28"/>
      <c r="J12" s="114"/>
      <c r="K12" s="47">
        <v>1465000</v>
      </c>
      <c r="L12" s="27" t="s">
        <v>1547</v>
      </c>
      <c r="M12" s="48"/>
      <c r="N12" s="48"/>
      <c r="O12" s="48"/>
      <c r="P12" s="27"/>
      <c r="Q12" s="27"/>
      <c r="R12" s="48"/>
      <c r="S12" s="48"/>
      <c r="T12" s="48"/>
      <c r="U12" s="43">
        <f t="shared" si="0"/>
        <v>0</v>
      </c>
      <c r="V12" s="48"/>
      <c r="W12" s="48"/>
      <c r="X12" s="48"/>
      <c r="Y12" s="43">
        <f t="shared" si="1"/>
        <v>0</v>
      </c>
      <c r="Z12" s="48"/>
      <c r="AA12" s="48"/>
      <c r="AB12" s="48"/>
      <c r="AC12" s="43">
        <f t="shared" si="2"/>
        <v>0</v>
      </c>
      <c r="AD12" s="48"/>
      <c r="AE12" s="47">
        <v>1465000</v>
      </c>
      <c r="AF12" s="48"/>
      <c r="AG12" s="43">
        <f t="shared" si="3"/>
        <v>1465000</v>
      </c>
      <c r="AH12" s="43">
        <f t="shared" si="4"/>
        <v>1465000</v>
      </c>
      <c r="AI12" s="59">
        <f t="shared" si="6"/>
        <v>0</v>
      </c>
      <c r="AJ12" s="59">
        <f t="shared" si="5"/>
        <v>1.0489479894046688E-3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ht="24.95" customHeight="1" outlineLevel="1">
      <c r="A13" s="26">
        <v>5</v>
      </c>
      <c r="B13" s="26"/>
      <c r="C13" s="27" t="s">
        <v>1556</v>
      </c>
      <c r="D13" s="28">
        <v>45908</v>
      </c>
      <c r="E13" s="90" t="s">
        <v>1551</v>
      </c>
      <c r="F13" s="27" t="s">
        <v>1465</v>
      </c>
      <c r="G13" s="27"/>
      <c r="H13" s="28"/>
      <c r="I13" s="28"/>
      <c r="J13" s="114"/>
      <c r="K13" s="47">
        <v>1277000</v>
      </c>
      <c r="L13" s="27" t="s">
        <v>1547</v>
      </c>
      <c r="M13" s="48"/>
      <c r="N13" s="48"/>
      <c r="O13" s="48"/>
      <c r="P13" s="27"/>
      <c r="Q13" s="27"/>
      <c r="R13" s="48"/>
      <c r="S13" s="48"/>
      <c r="T13" s="48"/>
      <c r="U13" s="43">
        <f t="shared" si="0"/>
        <v>0</v>
      </c>
      <c r="V13" s="48"/>
      <c r="W13" s="48"/>
      <c r="X13" s="48"/>
      <c r="Y13" s="43">
        <f t="shared" si="1"/>
        <v>0</v>
      </c>
      <c r="Z13" s="48"/>
      <c r="AA13" s="48"/>
      <c r="AB13" s="48"/>
      <c r="AC13" s="43">
        <f t="shared" si="2"/>
        <v>0</v>
      </c>
      <c r="AD13" s="48"/>
      <c r="AE13" s="47">
        <v>1277000</v>
      </c>
      <c r="AF13" s="48"/>
      <c r="AG13" s="43">
        <f t="shared" si="3"/>
        <v>1277000</v>
      </c>
      <c r="AH13" s="43">
        <f t="shared" si="4"/>
        <v>1277000</v>
      </c>
      <c r="AI13" s="59">
        <f t="shared" si="6"/>
        <v>0</v>
      </c>
      <c r="AJ13" s="59">
        <f t="shared" si="5"/>
        <v>9.1433896414318218E-4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>
      <c r="A14" s="26">
        <v>6</v>
      </c>
      <c r="B14" s="26"/>
      <c r="C14" s="27" t="s">
        <v>1557</v>
      </c>
      <c r="D14" s="68">
        <v>45951</v>
      </c>
      <c r="E14" s="90" t="s">
        <v>1552</v>
      </c>
      <c r="F14" s="27" t="s">
        <v>1465</v>
      </c>
      <c r="G14" s="27"/>
      <c r="H14" s="28"/>
      <c r="I14" s="28"/>
      <c r="J14" s="115"/>
      <c r="K14" s="47">
        <v>3260000</v>
      </c>
      <c r="L14" s="27" t="s">
        <v>1547</v>
      </c>
      <c r="M14" s="48"/>
      <c r="N14" s="48"/>
      <c r="O14" s="48"/>
      <c r="P14" s="27"/>
      <c r="Q14" s="27"/>
      <c r="R14" s="48"/>
      <c r="S14" s="48"/>
      <c r="T14" s="48"/>
      <c r="U14" s="43">
        <f t="shared" si="0"/>
        <v>0</v>
      </c>
      <c r="V14" s="48"/>
      <c r="W14" s="48"/>
      <c r="X14" s="48"/>
      <c r="Y14" s="43">
        <f t="shared" si="1"/>
        <v>0</v>
      </c>
      <c r="Z14" s="48"/>
      <c r="AA14" s="48"/>
      <c r="AB14" s="48"/>
      <c r="AC14" s="43">
        <f t="shared" si="2"/>
        <v>0</v>
      </c>
      <c r="AD14" s="48"/>
      <c r="AE14" s="48"/>
      <c r="AF14" s="47">
        <v>3260000</v>
      </c>
      <c r="AG14" s="43">
        <f t="shared" si="3"/>
        <v>3260000</v>
      </c>
      <c r="AH14" s="43">
        <f t="shared" si="4"/>
        <v>3260000</v>
      </c>
      <c r="AI14" s="59">
        <f t="shared" si="6"/>
        <v>0</v>
      </c>
      <c r="AJ14" s="59">
        <f t="shared" si="5"/>
        <v>2.3341777784704576E-3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19" customFormat="1" ht="24.95" customHeight="1">
      <c r="A15" s="117" t="s">
        <v>47</v>
      </c>
      <c r="B15" s="117"/>
      <c r="C15" s="117"/>
      <c r="D15" s="117"/>
      <c r="E15" s="117"/>
      <c r="F15" s="117"/>
      <c r="G15" s="117"/>
      <c r="H15" s="117"/>
      <c r="I15" s="117"/>
      <c r="J15" s="49">
        <f>+J8</f>
        <v>21455000</v>
      </c>
      <c r="K15" s="49">
        <f>SUM(K9:K14)</f>
        <v>21034376</v>
      </c>
      <c r="L15" s="29"/>
      <c r="M15" s="49">
        <f>SUM(M9:M10)</f>
        <v>0</v>
      </c>
      <c r="N15" s="49">
        <f>SUM(N9:N10)</f>
        <v>0</v>
      </c>
      <c r="O15" s="49">
        <f>SUM(O9:O10)</f>
        <v>0</v>
      </c>
      <c r="P15" s="50"/>
      <c r="Q15" s="56"/>
      <c r="R15" s="49">
        <f>SUM(R9:R14)</f>
        <v>0</v>
      </c>
      <c r="S15" s="49">
        <f>SUM(S9:S14)</f>
        <v>0</v>
      </c>
      <c r="T15" s="49">
        <f>SUM(T9:T14)</f>
        <v>0</v>
      </c>
      <c r="U15" s="49">
        <f>SUM(U9:U14)</f>
        <v>0</v>
      </c>
      <c r="V15" s="49">
        <f t="shared" ref="R15:AC15" si="7">SUM(V9:V10)</f>
        <v>367540</v>
      </c>
      <c r="W15" s="49">
        <f t="shared" si="7"/>
        <v>287028</v>
      </c>
      <c r="X15" s="49">
        <f t="shared" si="7"/>
        <v>1236581</v>
      </c>
      <c r="Y15" s="49">
        <f>SUM(Y9:Y14)</f>
        <v>1891149</v>
      </c>
      <c r="Z15" s="49">
        <f t="shared" si="7"/>
        <v>116620</v>
      </c>
      <c r="AA15" s="49">
        <f t="shared" si="7"/>
        <v>3988600</v>
      </c>
      <c r="AB15" s="49">
        <f t="shared" si="7"/>
        <v>614027</v>
      </c>
      <c r="AC15" s="49">
        <f>SUM(AC9:AC14)</f>
        <v>4719247</v>
      </c>
      <c r="AD15" s="49">
        <f>SUM(AD9:AD14)</f>
        <v>583156</v>
      </c>
      <c r="AE15" s="49">
        <f>SUM(AE9:AE14)</f>
        <v>9272811</v>
      </c>
      <c r="AF15" s="49">
        <f>SUM(AF9:AF14)</f>
        <v>3852081</v>
      </c>
      <c r="AG15" s="49">
        <f>SUM(AG9:AG14)</f>
        <v>13708048</v>
      </c>
      <c r="AH15" s="49">
        <f>SUM(AH9:AH14)</f>
        <v>20318444</v>
      </c>
      <c r="AI15" s="61">
        <f t="shared" si="6"/>
        <v>0.94702605453274291</v>
      </c>
      <c r="AJ15" s="61">
        <f>IF(ISERROR(AH15/$AH$355),0,AH15/$AH$355)</f>
        <v>1.4548116711011163E-2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>
      <c r="A16" s="118" t="s">
        <v>48</v>
      </c>
      <c r="B16" s="118"/>
      <c r="C16" s="118"/>
      <c r="D16" s="118"/>
      <c r="E16" s="118"/>
      <c r="F16" s="23"/>
      <c r="G16" s="24"/>
      <c r="H16" s="25"/>
      <c r="I16" s="25"/>
      <c r="J16" s="113">
        <v>29088000</v>
      </c>
      <c r="K16" s="43"/>
      <c r="L16" s="44"/>
      <c r="M16" s="45"/>
      <c r="N16" s="45"/>
      <c r="O16" s="45"/>
      <c r="P16" s="24"/>
      <c r="Q16" s="55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57"/>
      <c r="AJ16" s="58"/>
    </row>
    <row r="17" spans="1:106" ht="24.95" customHeight="1" outlineLevel="1">
      <c r="A17" s="26">
        <v>1</v>
      </c>
      <c r="B17" s="26"/>
      <c r="C17" s="27"/>
      <c r="D17" s="28"/>
      <c r="E17" s="27"/>
      <c r="F17" s="27"/>
      <c r="G17" s="27"/>
      <c r="H17" s="28"/>
      <c r="I17" s="28"/>
      <c r="J17" s="114"/>
      <c r="K17" s="48">
        <v>1405345</v>
      </c>
      <c r="L17" s="42" t="s">
        <v>64</v>
      </c>
      <c r="M17" s="48"/>
      <c r="N17" s="48"/>
      <c r="O17" s="48"/>
      <c r="P17" s="27"/>
      <c r="Q17" s="27"/>
      <c r="R17" s="70">
        <v>51302</v>
      </c>
      <c r="S17" s="70">
        <v>166732</v>
      </c>
      <c r="T17" s="48"/>
      <c r="U17" s="43">
        <f>SUM(R17:T17)</f>
        <v>218034</v>
      </c>
      <c r="V17" s="48"/>
      <c r="W17" s="48">
        <v>25651</v>
      </c>
      <c r="X17" s="48">
        <v>347766</v>
      </c>
      <c r="Y17" s="43">
        <f>SUM(V17:X17)</f>
        <v>373417</v>
      </c>
      <c r="Z17" s="48">
        <v>142701</v>
      </c>
      <c r="AA17" s="48">
        <v>258151</v>
      </c>
      <c r="AB17" s="48">
        <v>51630</v>
      </c>
      <c r="AC17" s="43">
        <f>SUM(Z17:AB17)</f>
        <v>452482</v>
      </c>
      <c r="AD17" s="48">
        <v>180706</v>
      </c>
      <c r="AE17" s="48">
        <v>90353</v>
      </c>
      <c r="AF17" s="48">
        <v>90353</v>
      </c>
      <c r="AG17" s="43">
        <f>SUM(AD17:AF17)</f>
        <v>361412</v>
      </c>
      <c r="AH17" s="43">
        <f>SUM(U17,Y17,AC17,AG17)</f>
        <v>1405345</v>
      </c>
      <c r="AI17" s="59">
        <f>IF(ISERROR(AH17/J16),0,AH17/J16)</f>
        <v>4.8313565731573159E-2</v>
      </c>
      <c r="AJ17" s="59">
        <f>IF(ISERROR(AH17/$AH$355),"-",AH17/$AH$355)</f>
        <v>1.0062346840750199E-3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>
      <c r="A18" s="26">
        <v>2</v>
      </c>
      <c r="B18" s="26"/>
      <c r="C18" s="27"/>
      <c r="D18" s="28"/>
      <c r="E18" s="27"/>
      <c r="F18" s="27"/>
      <c r="G18" s="27"/>
      <c r="H18" s="28"/>
      <c r="I18" s="28"/>
      <c r="J18" s="114"/>
      <c r="K18" s="48">
        <v>10982318</v>
      </c>
      <c r="L18" s="42" t="s">
        <v>55</v>
      </c>
      <c r="M18" s="48"/>
      <c r="N18" s="48"/>
      <c r="O18" s="48"/>
      <c r="P18" s="27"/>
      <c r="Q18" s="27"/>
      <c r="R18" s="48"/>
      <c r="S18" s="70">
        <v>154247</v>
      </c>
      <c r="T18" s="48"/>
      <c r="U18" s="43">
        <f>SUM(R18:T18)</f>
        <v>154247</v>
      </c>
      <c r="V18" s="48">
        <v>2180514</v>
      </c>
      <c r="W18" s="48">
        <v>10000</v>
      </c>
      <c r="X18" s="48">
        <v>1297100</v>
      </c>
      <c r="Y18" s="43">
        <f>SUM(V18:X18)</f>
        <v>3487614</v>
      </c>
      <c r="Z18" s="48">
        <v>5033175</v>
      </c>
      <c r="AA18" s="48">
        <v>145200</v>
      </c>
      <c r="AB18" s="48">
        <v>34000</v>
      </c>
      <c r="AC18" s="43">
        <f>SUM(Z18:AB18)</f>
        <v>5212375</v>
      </c>
      <c r="AD18" s="48">
        <v>668973</v>
      </c>
      <c r="AE18" s="48"/>
      <c r="AF18" s="48">
        <v>1459109</v>
      </c>
      <c r="AG18" s="43">
        <f>SUM(AD18:AF18)</f>
        <v>2128082</v>
      </c>
      <c r="AH18" s="43">
        <f>SUM(U18,Y18,AC18,AG18)</f>
        <v>10982318</v>
      </c>
      <c r="AI18" s="59">
        <f>IF(ISERROR(AH18/J16),0,AH18/J16)</f>
        <v>0.37755493674367435</v>
      </c>
      <c r="AJ18" s="59">
        <f>IF(ISERROR(AH18/$AH$355),"-",AH18/$AH$355)</f>
        <v>7.863399580274882E-3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ht="24.95" customHeight="1" outlineLevel="1">
      <c r="A19" s="26">
        <v>3</v>
      </c>
      <c r="B19" s="26"/>
      <c r="C19" s="27" t="s">
        <v>1563</v>
      </c>
      <c r="D19" s="28">
        <v>45973</v>
      </c>
      <c r="E19" s="27" t="s">
        <v>1558</v>
      </c>
      <c r="F19" s="27" t="s">
        <v>1465</v>
      </c>
      <c r="G19" s="27"/>
      <c r="H19" s="28"/>
      <c r="I19" s="28"/>
      <c r="J19" s="114"/>
      <c r="K19" s="48">
        <v>3861000</v>
      </c>
      <c r="L19" s="42" t="s">
        <v>84</v>
      </c>
      <c r="M19" s="48"/>
      <c r="N19" s="48"/>
      <c r="O19" s="48"/>
      <c r="P19" s="27"/>
      <c r="Q19" s="27"/>
      <c r="R19" s="48"/>
      <c r="S19" s="70"/>
      <c r="T19" s="48"/>
      <c r="U19" s="43">
        <f t="shared" ref="U19:U21" si="8">SUM(R19:T19)</f>
        <v>0</v>
      </c>
      <c r="V19" s="48"/>
      <c r="W19" s="48"/>
      <c r="X19" s="48"/>
      <c r="Y19" s="43">
        <f t="shared" ref="Y19:Y21" si="9">SUM(V19:X19)</f>
        <v>0</v>
      </c>
      <c r="Z19" s="48"/>
      <c r="AA19" s="48"/>
      <c r="AB19" s="48"/>
      <c r="AC19" s="43">
        <f t="shared" ref="AC19:AC21" si="10">SUM(Z19:AB19)</f>
        <v>0</v>
      </c>
      <c r="AD19" s="48"/>
      <c r="AE19" s="48"/>
      <c r="AF19" s="48">
        <v>3861000</v>
      </c>
      <c r="AG19" s="43">
        <f>SUM(AD19:AF19)</f>
        <v>3861000</v>
      </c>
      <c r="AH19" s="43">
        <f>SUM(U19,Y19,AC19,AG19)</f>
        <v>3861000</v>
      </c>
      <c r="AI19" s="59">
        <f>IF(ISERROR(AH19/J17),0,AH19/J17)</f>
        <v>0</v>
      </c>
      <c r="AJ19" s="59">
        <f>IF(ISERROR(AH19/$AH$355),"-",AH19/$AH$355)</f>
        <v>2.7644970560351031E-3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outlineLevel="1">
      <c r="A20" s="26">
        <v>4</v>
      </c>
      <c r="B20" s="26"/>
      <c r="C20" s="27" t="s">
        <v>1562</v>
      </c>
      <c r="D20" s="28">
        <v>46017</v>
      </c>
      <c r="E20" s="27" t="s">
        <v>1559</v>
      </c>
      <c r="F20" s="27" t="s">
        <v>1465</v>
      </c>
      <c r="G20" s="27"/>
      <c r="H20" s="28"/>
      <c r="I20" s="28"/>
      <c r="J20" s="114"/>
      <c r="K20" s="48">
        <v>1884000</v>
      </c>
      <c r="L20" s="42" t="s">
        <v>84</v>
      </c>
      <c r="M20" s="48"/>
      <c r="N20" s="48"/>
      <c r="O20" s="48"/>
      <c r="P20" s="27"/>
      <c r="Q20" s="27"/>
      <c r="R20" s="48"/>
      <c r="S20" s="70"/>
      <c r="T20" s="48"/>
      <c r="U20" s="43">
        <f t="shared" si="8"/>
        <v>0</v>
      </c>
      <c r="V20" s="48"/>
      <c r="W20" s="48"/>
      <c r="X20" s="48"/>
      <c r="Y20" s="43">
        <f t="shared" si="9"/>
        <v>0</v>
      </c>
      <c r="Z20" s="48"/>
      <c r="AA20" s="48"/>
      <c r="AB20" s="48"/>
      <c r="AC20" s="43">
        <f t="shared" si="10"/>
        <v>0</v>
      </c>
      <c r="AD20" s="48"/>
      <c r="AE20" s="48"/>
      <c r="AF20" s="48">
        <v>1884000</v>
      </c>
      <c r="AG20" s="43">
        <f>SUM(AD20:AF20)</f>
        <v>1884000</v>
      </c>
      <c r="AH20" s="43">
        <f>SUM(U20,Y20,AC20,AG20)</f>
        <v>1884000</v>
      </c>
      <c r="AI20" s="59">
        <f>IF(ISERROR(AH20/J18),0,AH20/J18)</f>
        <v>0</v>
      </c>
      <c r="AJ20" s="59">
        <f>IF(ISERROR(AH20/$AH$355),"-",AH20/$AH$355)</f>
        <v>1.3489542744289391E-3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ht="24.95" customHeight="1" outlineLevel="1">
      <c r="A21" s="26">
        <v>5</v>
      </c>
      <c r="B21" s="26"/>
      <c r="C21" s="27" t="s">
        <v>1561</v>
      </c>
      <c r="D21" s="28">
        <v>45987</v>
      </c>
      <c r="E21" s="27" t="s">
        <v>1560</v>
      </c>
      <c r="F21" s="27" t="s">
        <v>1465</v>
      </c>
      <c r="G21" s="27"/>
      <c r="H21" s="28"/>
      <c r="I21" s="28"/>
      <c r="J21" s="115"/>
      <c r="K21" s="48">
        <v>3663000</v>
      </c>
      <c r="L21" s="42" t="s">
        <v>84</v>
      </c>
      <c r="M21" s="48"/>
      <c r="N21" s="48"/>
      <c r="O21" s="48"/>
      <c r="P21" s="27"/>
      <c r="Q21" s="27"/>
      <c r="R21" s="48"/>
      <c r="S21" s="70"/>
      <c r="T21" s="48"/>
      <c r="U21" s="43">
        <f t="shared" si="8"/>
        <v>0</v>
      </c>
      <c r="V21" s="48"/>
      <c r="W21" s="48"/>
      <c r="X21" s="48"/>
      <c r="Y21" s="43">
        <f t="shared" si="9"/>
        <v>0</v>
      </c>
      <c r="Z21" s="48"/>
      <c r="AA21" s="48"/>
      <c r="AB21" s="48"/>
      <c r="AC21" s="43">
        <f t="shared" si="10"/>
        <v>0</v>
      </c>
      <c r="AD21" s="48"/>
      <c r="AE21" s="48"/>
      <c r="AF21" s="48">
        <v>3663000</v>
      </c>
      <c r="AG21" s="43">
        <f>SUM(AD21:AF21)</f>
        <v>3663000</v>
      </c>
      <c r="AH21" s="43">
        <f>SUM(U21,Y21,AC21,AG21)</f>
        <v>3663000</v>
      </c>
      <c r="AI21" s="59">
        <f>IF(ISERROR(AH21/J19),0,AH21/J19)</f>
        <v>0</v>
      </c>
      <c r="AJ21" s="59">
        <f>IF(ISERROR(AH21/$AH$355),"-",AH21/$AH$355)</f>
        <v>2.6227279762384313E-3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s="19" customFormat="1" ht="24.95" customHeight="1">
      <c r="A22" s="117" t="s">
        <v>49</v>
      </c>
      <c r="B22" s="117"/>
      <c r="C22" s="117"/>
      <c r="D22" s="117"/>
      <c r="E22" s="117"/>
      <c r="F22" s="117"/>
      <c r="G22" s="117"/>
      <c r="H22" s="117"/>
      <c r="I22" s="117"/>
      <c r="J22" s="49">
        <f>+J16</f>
        <v>29088000</v>
      </c>
      <c r="K22" s="49">
        <f>SUM(K17:K21)</f>
        <v>21795663</v>
      </c>
      <c r="L22" s="29"/>
      <c r="M22" s="49">
        <f>SUM(M17:M18)</f>
        <v>0</v>
      </c>
      <c r="N22" s="49">
        <f>SUM(N17:N18)</f>
        <v>0</v>
      </c>
      <c r="O22" s="49">
        <f>SUM(O17:O18)</f>
        <v>0</v>
      </c>
      <c r="P22" s="50"/>
      <c r="Q22" s="56"/>
      <c r="R22" s="49">
        <f t="shared" ref="R22:AC22" si="11">SUM(R17:R18)</f>
        <v>51302</v>
      </c>
      <c r="S22" s="49">
        <f t="shared" si="11"/>
        <v>320979</v>
      </c>
      <c r="T22" s="49">
        <f t="shared" si="11"/>
        <v>0</v>
      </c>
      <c r="U22" s="49">
        <f>SUM(U17:U21)</f>
        <v>372281</v>
      </c>
      <c r="V22" s="49">
        <f t="shared" si="11"/>
        <v>2180514</v>
      </c>
      <c r="W22" s="49">
        <f t="shared" si="11"/>
        <v>35651</v>
      </c>
      <c r="X22" s="49">
        <f t="shared" si="11"/>
        <v>1644866</v>
      </c>
      <c r="Y22" s="49">
        <f>SUM(Y17:Y21)</f>
        <v>3861031</v>
      </c>
      <c r="Z22" s="49">
        <f t="shared" si="11"/>
        <v>5175876</v>
      </c>
      <c r="AA22" s="49">
        <f t="shared" si="11"/>
        <v>403351</v>
      </c>
      <c r="AB22" s="49">
        <f t="shared" si="11"/>
        <v>85630</v>
      </c>
      <c r="AC22" s="49">
        <f t="shared" si="11"/>
        <v>5664857</v>
      </c>
      <c r="AD22" s="49">
        <f>SUM(AD17:AD21)</f>
        <v>849679</v>
      </c>
      <c r="AE22" s="49">
        <f>SUM(AE17:AE21)</f>
        <v>90353</v>
      </c>
      <c r="AF22" s="49">
        <f>SUM(AF17:AF21)</f>
        <v>10957462</v>
      </c>
      <c r="AG22" s="49">
        <f>SUM(AG17:AG21)</f>
        <v>11897494</v>
      </c>
      <c r="AH22" s="49">
        <f>SUM(AH17:AH21)</f>
        <v>21795663</v>
      </c>
      <c r="AI22" s="61">
        <f>IF(ISERROR(AH22/J22),0,AH22/J22)</f>
        <v>0.74930084570957101</v>
      </c>
      <c r="AJ22" s="61">
        <f>IF(ISERROR(AH22/$AH$355),0,AH22/$AH$355)</f>
        <v>1.5605813571052375E-2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24.95" customHeight="1">
      <c r="A23" s="118" t="s">
        <v>50</v>
      </c>
      <c r="B23" s="118"/>
      <c r="C23" s="118"/>
      <c r="D23" s="118"/>
      <c r="E23" s="118"/>
      <c r="F23" s="23"/>
      <c r="G23" s="24"/>
      <c r="H23" s="25"/>
      <c r="I23" s="25"/>
      <c r="J23" s="113">
        <v>39491194</v>
      </c>
      <c r="K23" s="70"/>
      <c r="L23" s="44"/>
      <c r="M23" s="45"/>
      <c r="N23" s="45"/>
      <c r="O23" s="45"/>
      <c r="P23" s="24"/>
      <c r="Q23" s="55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57"/>
      <c r="AJ23" s="58"/>
    </row>
    <row r="24" spans="1:106" ht="24.95" customHeight="1" outlineLevel="1">
      <c r="A24" s="26">
        <v>1</v>
      </c>
      <c r="B24" s="26"/>
      <c r="C24" s="27"/>
      <c r="D24" s="28"/>
      <c r="E24" s="27"/>
      <c r="F24" s="27"/>
      <c r="G24" s="27"/>
      <c r="H24" s="28"/>
      <c r="I24" s="28"/>
      <c r="J24" s="114"/>
      <c r="K24" s="48">
        <v>26605967</v>
      </c>
      <c r="L24" s="42" t="s">
        <v>55</v>
      </c>
      <c r="M24" s="48"/>
      <c r="N24" s="48"/>
      <c r="O24" s="48"/>
      <c r="P24" s="27"/>
      <c r="Q24" s="27"/>
      <c r="R24" s="70">
        <v>94292</v>
      </c>
      <c r="S24" s="70">
        <v>734759</v>
      </c>
      <c r="T24" s="70">
        <v>3603708</v>
      </c>
      <c r="U24" s="43">
        <f t="shared" ref="U24:U31" si="12">SUM(R24:T24)</f>
        <v>4432759</v>
      </c>
      <c r="V24" s="48">
        <v>3187721</v>
      </c>
      <c r="W24" s="48">
        <v>1448532</v>
      </c>
      <c r="X24" s="48">
        <v>1224072</v>
      </c>
      <c r="Y24" s="43">
        <f>SUM(V24:X24)</f>
        <v>5860325</v>
      </c>
      <c r="Z24" s="48">
        <v>1376726</v>
      </c>
      <c r="AA24" s="48">
        <v>1316028</v>
      </c>
      <c r="AB24" s="48">
        <v>4283111</v>
      </c>
      <c r="AC24" s="43">
        <f t="shared" ref="AC24:AC31" si="13">SUM(Z24:AB24)</f>
        <v>6975865</v>
      </c>
      <c r="AD24" s="48">
        <v>1333985</v>
      </c>
      <c r="AE24" s="48">
        <v>1449967</v>
      </c>
      <c r="AF24" s="48">
        <v>6553066</v>
      </c>
      <c r="AG24" s="43">
        <f>SUM(AD24:AF24)</f>
        <v>9337018</v>
      </c>
      <c r="AH24" s="43">
        <f t="shared" ref="AH24:AH31" si="14">SUM(U24,Y24,AC24,AG24)</f>
        <v>26605967</v>
      </c>
      <c r="AI24" s="59">
        <f>IF(ISERROR(AH24/J23),0,AH24/J23)</f>
        <v>0.67371898150255982</v>
      </c>
      <c r="AJ24" s="59">
        <f t="shared" ref="AJ24:AJ31" si="15">IF(ISERROR(AH24/$AH$355),"-",AH24/$AH$355)</f>
        <v>1.9050017468134447E-2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24.95" customHeight="1" outlineLevel="1">
      <c r="A25" s="26">
        <v>2</v>
      </c>
      <c r="B25" s="26"/>
      <c r="C25" s="37" t="s">
        <v>1464</v>
      </c>
      <c r="D25" s="68">
        <v>45733</v>
      </c>
      <c r="E25" s="37" t="s">
        <v>714</v>
      </c>
      <c r="F25" s="37" t="s">
        <v>1465</v>
      </c>
      <c r="G25" s="27"/>
      <c r="H25" s="28"/>
      <c r="I25" s="28"/>
      <c r="J25" s="114"/>
      <c r="K25" s="48">
        <v>1112000</v>
      </c>
      <c r="L25" s="42" t="s">
        <v>84</v>
      </c>
      <c r="M25" s="48"/>
      <c r="N25" s="48"/>
      <c r="O25" s="48"/>
      <c r="P25" s="27"/>
      <c r="Q25" s="27"/>
      <c r="R25" s="70"/>
      <c r="S25" s="70"/>
      <c r="T25" s="70"/>
      <c r="U25" s="43">
        <f t="shared" si="12"/>
        <v>0</v>
      </c>
      <c r="V25" s="48"/>
      <c r="W25" s="48">
        <v>1112000</v>
      </c>
      <c r="X25" s="48"/>
      <c r="Y25" s="43">
        <f t="shared" ref="Y25:Y31" si="16">SUM(V25:X25)</f>
        <v>1112000</v>
      </c>
      <c r="Z25" s="48"/>
      <c r="AA25" s="48"/>
      <c r="AB25" s="48"/>
      <c r="AC25" s="43">
        <f t="shared" si="13"/>
        <v>0</v>
      </c>
      <c r="AD25" s="48"/>
      <c r="AE25" s="48"/>
      <c r="AF25" s="48"/>
      <c r="AG25" s="43">
        <f t="shared" ref="AG25:AG31" si="17">SUM(AD25:AF25)</f>
        <v>0</v>
      </c>
      <c r="AH25" s="43">
        <f t="shared" si="14"/>
        <v>1112000</v>
      </c>
      <c r="AI25" s="59">
        <f>IF(ISERROR(AH25/J23),0,AH25/J23)</f>
        <v>2.8158176225312408E-2</v>
      </c>
      <c r="AJ25" s="59">
        <f t="shared" si="15"/>
        <v>7.9619806431262231E-4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>
      <c r="A26" s="26">
        <v>3</v>
      </c>
      <c r="B26" s="26"/>
      <c r="C26" s="37" t="s">
        <v>1466</v>
      </c>
      <c r="D26" s="68">
        <v>45728</v>
      </c>
      <c r="E26" s="37" t="s">
        <v>1467</v>
      </c>
      <c r="F26" s="37" t="s">
        <v>1465</v>
      </c>
      <c r="G26" s="27"/>
      <c r="H26" s="28"/>
      <c r="I26" s="28"/>
      <c r="J26" s="114"/>
      <c r="K26" s="48">
        <v>4059000</v>
      </c>
      <c r="L26" s="42" t="s">
        <v>84</v>
      </c>
      <c r="M26" s="48"/>
      <c r="N26" s="48"/>
      <c r="O26" s="48"/>
      <c r="P26" s="27"/>
      <c r="Q26" s="27"/>
      <c r="R26" s="48"/>
      <c r="S26" s="48"/>
      <c r="T26" s="48"/>
      <c r="U26" s="43">
        <f t="shared" si="12"/>
        <v>0</v>
      </c>
      <c r="V26" s="48"/>
      <c r="W26" s="48">
        <v>4059000</v>
      </c>
      <c r="X26" s="48"/>
      <c r="Y26" s="43">
        <f t="shared" si="16"/>
        <v>4059000</v>
      </c>
      <c r="Z26" s="48"/>
      <c r="AA26" s="48"/>
      <c r="AB26" s="48"/>
      <c r="AC26" s="43">
        <f t="shared" si="13"/>
        <v>0</v>
      </c>
      <c r="AD26" s="48"/>
      <c r="AE26" s="48"/>
      <c r="AF26" s="48"/>
      <c r="AG26" s="43">
        <f t="shared" si="17"/>
        <v>0</v>
      </c>
      <c r="AH26" s="43">
        <f t="shared" si="14"/>
        <v>4059000</v>
      </c>
      <c r="AI26" s="59">
        <f t="shared" ref="AI26:AI32" si="18">IF(ISERROR(AH26/J26),0,AH26/J26)</f>
        <v>0</v>
      </c>
      <c r="AJ26" s="59">
        <f t="shared" si="15"/>
        <v>2.9062661358317749E-3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24.95" customHeight="1" outlineLevel="1">
      <c r="A27" s="26">
        <v>4</v>
      </c>
      <c r="B27" s="26"/>
      <c r="C27" s="37" t="s">
        <v>1569</v>
      </c>
      <c r="D27" s="68">
        <v>45901</v>
      </c>
      <c r="E27" s="37" t="s">
        <v>1564</v>
      </c>
      <c r="F27" s="37" t="s">
        <v>1465</v>
      </c>
      <c r="G27" s="27"/>
      <c r="H27" s="28"/>
      <c r="I27" s="28"/>
      <c r="J27" s="114"/>
      <c r="K27" s="48">
        <v>1152000</v>
      </c>
      <c r="L27" s="42" t="s">
        <v>84</v>
      </c>
      <c r="M27" s="48"/>
      <c r="N27" s="48"/>
      <c r="O27" s="48"/>
      <c r="P27" s="27"/>
      <c r="Q27" s="27"/>
      <c r="R27" s="48"/>
      <c r="S27" s="48"/>
      <c r="T27" s="48"/>
      <c r="U27" s="43">
        <f t="shared" si="12"/>
        <v>0</v>
      </c>
      <c r="V27" s="48"/>
      <c r="W27" s="48">
        <v>4059001</v>
      </c>
      <c r="X27" s="48"/>
      <c r="Y27" s="43">
        <f t="shared" si="16"/>
        <v>4059001</v>
      </c>
      <c r="Z27" s="48"/>
      <c r="AA27" s="48"/>
      <c r="AB27" s="48"/>
      <c r="AC27" s="43">
        <f t="shared" si="13"/>
        <v>0</v>
      </c>
      <c r="AD27" s="48"/>
      <c r="AE27" s="48">
        <v>1152000</v>
      </c>
      <c r="AF27" s="48"/>
      <c r="AG27" s="43">
        <f t="shared" si="17"/>
        <v>1152000</v>
      </c>
      <c r="AH27" s="43">
        <f t="shared" si="14"/>
        <v>5211001</v>
      </c>
      <c r="AI27" s="59">
        <f t="shared" si="18"/>
        <v>0</v>
      </c>
      <c r="AJ27" s="59">
        <f t="shared" si="15"/>
        <v>3.7311051342905927E-3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outlineLevel="1">
      <c r="A28" s="26">
        <v>5</v>
      </c>
      <c r="B28" s="26"/>
      <c r="C28" s="37" t="s">
        <v>1570</v>
      </c>
      <c r="D28" s="68">
        <v>45909</v>
      </c>
      <c r="E28" s="37" t="s">
        <v>1565</v>
      </c>
      <c r="F28" s="37" t="s">
        <v>1465</v>
      </c>
      <c r="G28" s="27"/>
      <c r="H28" s="28"/>
      <c r="I28" s="28"/>
      <c r="J28" s="114"/>
      <c r="K28" s="48">
        <v>1152000</v>
      </c>
      <c r="L28" s="42" t="s">
        <v>84</v>
      </c>
      <c r="M28" s="48"/>
      <c r="N28" s="48"/>
      <c r="O28" s="48"/>
      <c r="P28" s="27"/>
      <c r="Q28" s="27"/>
      <c r="R28" s="48"/>
      <c r="S28" s="48"/>
      <c r="T28" s="48"/>
      <c r="U28" s="43">
        <f t="shared" si="12"/>
        <v>0</v>
      </c>
      <c r="V28" s="48"/>
      <c r="W28" s="48">
        <v>4059002</v>
      </c>
      <c r="X28" s="48"/>
      <c r="Y28" s="43">
        <f t="shared" si="16"/>
        <v>4059002</v>
      </c>
      <c r="Z28" s="48"/>
      <c r="AA28" s="48"/>
      <c r="AB28" s="48"/>
      <c r="AC28" s="43">
        <f t="shared" si="13"/>
        <v>0</v>
      </c>
      <c r="AD28" s="48"/>
      <c r="AE28" s="48">
        <v>1152000</v>
      </c>
      <c r="AF28" s="48"/>
      <c r="AG28" s="43">
        <f t="shared" si="17"/>
        <v>1152000</v>
      </c>
      <c r="AH28" s="43">
        <f t="shared" si="14"/>
        <v>5211002</v>
      </c>
      <c r="AI28" s="59">
        <f t="shared" si="18"/>
        <v>0</v>
      </c>
      <c r="AJ28" s="59">
        <f t="shared" si="15"/>
        <v>3.731105850296046E-3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24.95" customHeight="1" outlineLevel="1">
      <c r="A29" s="26">
        <v>6</v>
      </c>
      <c r="B29" s="26"/>
      <c r="C29" s="37" t="s">
        <v>1571</v>
      </c>
      <c r="D29" s="68">
        <v>45909</v>
      </c>
      <c r="E29" s="37" t="s">
        <v>1566</v>
      </c>
      <c r="F29" s="37" t="s">
        <v>1465</v>
      </c>
      <c r="G29" s="27"/>
      <c r="H29" s="28"/>
      <c r="I29" s="28"/>
      <c r="J29" s="114"/>
      <c r="K29" s="48">
        <v>2617000</v>
      </c>
      <c r="L29" s="42" t="s">
        <v>84</v>
      </c>
      <c r="M29" s="48"/>
      <c r="N29" s="48"/>
      <c r="O29" s="48"/>
      <c r="P29" s="27"/>
      <c r="Q29" s="27"/>
      <c r="R29" s="48"/>
      <c r="S29" s="48"/>
      <c r="T29" s="48"/>
      <c r="U29" s="43">
        <f t="shared" si="12"/>
        <v>0</v>
      </c>
      <c r="V29" s="48"/>
      <c r="W29" s="48">
        <v>4059003</v>
      </c>
      <c r="X29" s="48"/>
      <c r="Y29" s="43">
        <f t="shared" si="16"/>
        <v>4059003</v>
      </c>
      <c r="Z29" s="48"/>
      <c r="AA29" s="48"/>
      <c r="AB29" s="48"/>
      <c r="AC29" s="43">
        <f t="shared" si="13"/>
        <v>0</v>
      </c>
      <c r="AD29" s="48"/>
      <c r="AE29" s="48">
        <v>2617000</v>
      </c>
      <c r="AF29" s="48"/>
      <c r="AG29" s="43">
        <f t="shared" si="17"/>
        <v>2617000</v>
      </c>
      <c r="AH29" s="43">
        <f t="shared" si="14"/>
        <v>6676003</v>
      </c>
      <c r="AI29" s="59">
        <f t="shared" si="18"/>
        <v>0</v>
      </c>
      <c r="AJ29" s="59">
        <f t="shared" si="15"/>
        <v>4.7800545557061683E-3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>
      <c r="A30" s="26">
        <v>7</v>
      </c>
      <c r="B30" s="26"/>
      <c r="C30" s="37" t="s">
        <v>1572</v>
      </c>
      <c r="D30" s="68">
        <v>45909</v>
      </c>
      <c r="E30" s="37" t="s">
        <v>1567</v>
      </c>
      <c r="F30" s="37" t="s">
        <v>1465</v>
      </c>
      <c r="G30" s="27"/>
      <c r="H30" s="28"/>
      <c r="I30" s="28"/>
      <c r="J30" s="114"/>
      <c r="K30" s="48">
        <v>1152000</v>
      </c>
      <c r="L30" s="42" t="s">
        <v>84</v>
      </c>
      <c r="M30" s="48"/>
      <c r="N30" s="48"/>
      <c r="O30" s="48"/>
      <c r="P30" s="27"/>
      <c r="Q30" s="27"/>
      <c r="R30" s="48"/>
      <c r="S30" s="48"/>
      <c r="T30" s="48"/>
      <c r="U30" s="43">
        <f t="shared" si="12"/>
        <v>0</v>
      </c>
      <c r="V30" s="48"/>
      <c r="W30" s="48">
        <v>4059004</v>
      </c>
      <c r="X30" s="48"/>
      <c r="Y30" s="43">
        <f t="shared" si="16"/>
        <v>4059004</v>
      </c>
      <c r="Z30" s="48"/>
      <c r="AA30" s="48"/>
      <c r="AB30" s="48"/>
      <c r="AC30" s="43">
        <f t="shared" si="13"/>
        <v>0</v>
      </c>
      <c r="AD30" s="48"/>
      <c r="AE30" s="48">
        <v>1152000</v>
      </c>
      <c r="AF30" s="48"/>
      <c r="AG30" s="43">
        <f t="shared" si="17"/>
        <v>1152000</v>
      </c>
      <c r="AH30" s="43">
        <f t="shared" si="14"/>
        <v>5211004</v>
      </c>
      <c r="AI30" s="59">
        <f t="shared" si="18"/>
        <v>0</v>
      </c>
      <c r="AJ30" s="59">
        <f t="shared" si="15"/>
        <v>3.731107282306953E-3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24.95" customHeight="1" outlineLevel="1">
      <c r="A31" s="26">
        <v>8</v>
      </c>
      <c r="B31" s="26"/>
      <c r="C31" s="37" t="s">
        <v>1573</v>
      </c>
      <c r="D31" s="68">
        <v>45924</v>
      </c>
      <c r="E31" s="37" t="s">
        <v>1568</v>
      </c>
      <c r="F31" s="37" t="s">
        <v>1465</v>
      </c>
      <c r="G31" s="27"/>
      <c r="H31" s="28"/>
      <c r="I31" s="28"/>
      <c r="J31" s="115"/>
      <c r="K31" s="48">
        <v>1152000</v>
      </c>
      <c r="L31" s="42" t="s">
        <v>84</v>
      </c>
      <c r="M31" s="48"/>
      <c r="N31" s="48"/>
      <c r="O31" s="48"/>
      <c r="P31" s="27"/>
      <c r="Q31" s="27"/>
      <c r="R31" s="48"/>
      <c r="S31" s="48"/>
      <c r="T31" s="48"/>
      <c r="U31" s="43">
        <f t="shared" si="12"/>
        <v>0</v>
      </c>
      <c r="V31" s="48"/>
      <c r="W31" s="48">
        <v>4059005</v>
      </c>
      <c r="X31" s="48"/>
      <c r="Y31" s="43">
        <f t="shared" si="16"/>
        <v>4059005</v>
      </c>
      <c r="Z31" s="48"/>
      <c r="AA31" s="48"/>
      <c r="AB31" s="48"/>
      <c r="AC31" s="43">
        <f t="shared" si="13"/>
        <v>0</v>
      </c>
      <c r="AD31" s="48"/>
      <c r="AE31" s="48"/>
      <c r="AF31" s="48">
        <v>1152000</v>
      </c>
      <c r="AG31" s="43">
        <f t="shared" si="17"/>
        <v>1152000</v>
      </c>
      <c r="AH31" s="43">
        <f t="shared" si="14"/>
        <v>5211005</v>
      </c>
      <c r="AI31" s="59">
        <f t="shared" si="18"/>
        <v>0</v>
      </c>
      <c r="AJ31" s="59">
        <f t="shared" si="15"/>
        <v>3.7311079983124067E-3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s="19" customFormat="1" ht="24.95" customHeight="1">
      <c r="A32" s="117" t="s">
        <v>51</v>
      </c>
      <c r="B32" s="117"/>
      <c r="C32" s="117"/>
      <c r="D32" s="117"/>
      <c r="E32" s="117"/>
      <c r="F32" s="117"/>
      <c r="G32" s="117"/>
      <c r="H32" s="117"/>
      <c r="I32" s="117"/>
      <c r="J32" s="49">
        <f>+J23</f>
        <v>39491194</v>
      </c>
      <c r="K32" s="49">
        <f>SUM(K24:K31)</f>
        <v>39001967</v>
      </c>
      <c r="L32" s="29"/>
      <c r="M32" s="49">
        <f>SUM(M24:M26)</f>
        <v>0</v>
      </c>
      <c r="N32" s="49">
        <f>SUM(N24:N26)</f>
        <v>0</v>
      </c>
      <c r="O32" s="49">
        <f>SUM(O24:O26)</f>
        <v>0</v>
      </c>
      <c r="P32" s="50"/>
      <c r="Q32" s="56"/>
      <c r="R32" s="49">
        <f>SUM(R24:R31)</f>
        <v>94292</v>
      </c>
      <c r="S32" s="49">
        <f>SUM(S24:S31)</f>
        <v>734759</v>
      </c>
      <c r="T32" s="49">
        <f>SUM(T24:T31)</f>
        <v>3603708</v>
      </c>
      <c r="U32" s="49">
        <f>SUM(U24:U31)</f>
        <v>4432759</v>
      </c>
      <c r="V32" s="49">
        <f>SUM(V24:V31)</f>
        <v>3187721</v>
      </c>
      <c r="W32" s="49">
        <f>SUM(W24:W31)</f>
        <v>26914547</v>
      </c>
      <c r="X32" s="49">
        <f>SUM(X24:X31)</f>
        <v>1224072</v>
      </c>
      <c r="Y32" s="49">
        <f>SUM(Y24:Y31)</f>
        <v>31326340</v>
      </c>
      <c r="Z32" s="49">
        <f t="shared" ref="R32:AC32" si="19">SUM(Z24:Z26)</f>
        <v>1376726</v>
      </c>
      <c r="AA32" s="49">
        <f t="shared" si="19"/>
        <v>1316028</v>
      </c>
      <c r="AB32" s="49">
        <f t="shared" si="19"/>
        <v>4283111</v>
      </c>
      <c r="AC32" s="49">
        <f>SUM(AC24:AC31)</f>
        <v>6975865</v>
      </c>
      <c r="AD32" s="49">
        <f>SUM(AD24:AD31)</f>
        <v>1333985</v>
      </c>
      <c r="AE32" s="49">
        <f>SUM(AE24:AE31)</f>
        <v>7522967</v>
      </c>
      <c r="AF32" s="49">
        <f>SUM(AF24:AF31)</f>
        <v>7705066</v>
      </c>
      <c r="AG32" s="49">
        <f>SUM(AG24:AG31)</f>
        <v>16562018</v>
      </c>
      <c r="AH32" s="49">
        <f>SUM(AH24:AH31)</f>
        <v>59296982</v>
      </c>
      <c r="AI32" s="61">
        <f t="shared" si="18"/>
        <v>1.5015241625765987</v>
      </c>
      <c r="AJ32" s="61">
        <f>IF(ISERROR(AH32/$AH$355),0,AH32/$AH$355)</f>
        <v>4.2456962489191015E-2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24.95" customHeight="1">
      <c r="A33" s="118" t="s">
        <v>52</v>
      </c>
      <c r="B33" s="118"/>
      <c r="C33" s="118"/>
      <c r="D33" s="118"/>
      <c r="E33" s="118"/>
      <c r="F33" s="23"/>
      <c r="G33" s="24"/>
      <c r="H33" s="25"/>
      <c r="I33" s="25"/>
      <c r="J33" s="113">
        <v>58593370</v>
      </c>
      <c r="K33" s="43"/>
      <c r="L33" s="44"/>
      <c r="M33" s="45"/>
      <c r="N33" s="45"/>
      <c r="O33" s="45"/>
      <c r="P33" s="24"/>
      <c r="Q33" s="55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57"/>
      <c r="AJ33" s="58"/>
    </row>
    <row r="34" spans="1:106" ht="24.95" customHeight="1" outlineLevel="1">
      <c r="A34" s="26">
        <v>1</v>
      </c>
      <c r="B34" s="26"/>
      <c r="C34" s="27"/>
      <c r="D34" s="28"/>
      <c r="E34" s="27"/>
      <c r="F34" s="27"/>
      <c r="G34" s="27"/>
      <c r="H34" s="28"/>
      <c r="I34" s="28"/>
      <c r="J34" s="114"/>
      <c r="K34" s="48">
        <v>24691059</v>
      </c>
      <c r="L34" s="42" t="s">
        <v>55</v>
      </c>
      <c r="M34" s="48"/>
      <c r="N34" s="48"/>
      <c r="O34" s="48"/>
      <c r="P34" s="27"/>
      <c r="Q34" s="27"/>
      <c r="R34" s="70">
        <v>287095</v>
      </c>
      <c r="S34" s="70">
        <v>2476882</v>
      </c>
      <c r="T34" s="70">
        <v>5321718</v>
      </c>
      <c r="U34" s="43">
        <f>SUM(R34:T34)</f>
        <v>8085695</v>
      </c>
      <c r="V34" s="48">
        <v>2358217</v>
      </c>
      <c r="W34" s="48">
        <v>2159547</v>
      </c>
      <c r="X34" s="48">
        <v>1596382</v>
      </c>
      <c r="Y34" s="43">
        <f>SUM(V34:X34)</f>
        <v>6114146</v>
      </c>
      <c r="Z34" s="48">
        <v>2206602</v>
      </c>
      <c r="AA34" s="48">
        <v>2011829</v>
      </c>
      <c r="AB34" s="48">
        <v>307255</v>
      </c>
      <c r="AC34" s="43">
        <f>SUM(Z34:AB34)</f>
        <v>4525686</v>
      </c>
      <c r="AD34" s="48">
        <v>2881736</v>
      </c>
      <c r="AE34" s="48">
        <v>1654288</v>
      </c>
      <c r="AF34" s="48">
        <v>1429508</v>
      </c>
      <c r="AG34" s="43">
        <f>SUM(AD34:AF34)</f>
        <v>5965532</v>
      </c>
      <c r="AH34" s="43">
        <f>SUM(U34,Y34,AC34,AG34)</f>
        <v>24691059</v>
      </c>
      <c r="AI34" s="59">
        <f>IF(ISERROR(AH34/J33),0,AH34/J33)</f>
        <v>0.42139680649875577</v>
      </c>
      <c r="AJ34" s="59">
        <f t="shared" ref="AJ34:AJ47" si="20">IF(ISERROR(AH34/$AH$355),"-",AH34/$AH$355)</f>
        <v>1.7678932897148156E-2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24.95" customHeight="1" outlineLevel="1">
      <c r="A35" s="26">
        <v>2</v>
      </c>
      <c r="B35" s="26"/>
      <c r="C35" s="37" t="s">
        <v>1468</v>
      </c>
      <c r="D35" s="68">
        <v>45695</v>
      </c>
      <c r="E35" s="37" t="s">
        <v>162</v>
      </c>
      <c r="F35" s="37" t="s">
        <v>1465</v>
      </c>
      <c r="G35" s="37"/>
      <c r="H35" s="28"/>
      <c r="I35" s="28"/>
      <c r="J35" s="114"/>
      <c r="K35" s="48">
        <v>1879000</v>
      </c>
      <c r="L35" s="42" t="s">
        <v>84</v>
      </c>
      <c r="M35" s="48"/>
      <c r="N35" s="48"/>
      <c r="O35" s="48"/>
      <c r="P35" s="27"/>
      <c r="Q35" s="27"/>
      <c r="R35" s="70"/>
      <c r="S35" s="70">
        <v>1879000</v>
      </c>
      <c r="T35" s="70"/>
      <c r="U35" s="43">
        <f>SUM(R35:T35)</f>
        <v>1879000</v>
      </c>
      <c r="V35" s="48"/>
      <c r="W35" s="48"/>
      <c r="X35" s="48"/>
      <c r="Y35" s="43">
        <f>SUM(V35:X35)</f>
        <v>0</v>
      </c>
      <c r="Z35" s="48"/>
      <c r="AA35" s="48"/>
      <c r="AB35" s="48"/>
      <c r="AC35" s="43">
        <f>SUM(Z35:AB35)</f>
        <v>0</v>
      </c>
      <c r="AD35" s="48"/>
      <c r="AE35" s="48"/>
      <c r="AF35" s="48"/>
      <c r="AG35" s="43">
        <f>SUM(AD35:AF35)</f>
        <v>0</v>
      </c>
      <c r="AH35" s="43">
        <f>SUM(U35,Y35,AC35,AG35)</f>
        <v>1879000</v>
      </c>
      <c r="AI35" s="59">
        <f>IF(ISERROR(AH35/J33),0,AH35/J33)</f>
        <v>3.2068474641414206E-2</v>
      </c>
      <c r="AJ35" s="59">
        <f t="shared" si="20"/>
        <v>1.3453742471613464E-3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outlineLevel="1">
      <c r="A36" s="26">
        <v>3</v>
      </c>
      <c r="B36" s="26"/>
      <c r="C36" s="37" t="s">
        <v>876</v>
      </c>
      <c r="D36" s="68">
        <v>45933</v>
      </c>
      <c r="E36" s="37" t="s">
        <v>154</v>
      </c>
      <c r="F36" s="37" t="s">
        <v>1465</v>
      </c>
      <c r="G36" s="37"/>
      <c r="H36" s="28"/>
      <c r="I36" s="28"/>
      <c r="J36" s="114"/>
      <c r="K36" s="48">
        <v>1570000</v>
      </c>
      <c r="L36" s="42" t="s">
        <v>84</v>
      </c>
      <c r="M36" s="48"/>
      <c r="N36" s="48"/>
      <c r="O36" s="48"/>
      <c r="P36" s="27"/>
      <c r="Q36" s="27"/>
      <c r="R36" s="70"/>
      <c r="S36" s="70"/>
      <c r="T36" s="70"/>
      <c r="U36" s="43">
        <f t="shared" ref="U36:U41" si="21">SUM(R36:T36)</f>
        <v>0</v>
      </c>
      <c r="V36" s="48"/>
      <c r="W36" s="48"/>
      <c r="X36" s="48"/>
      <c r="Y36" s="43">
        <f t="shared" ref="Y36:Y41" si="22">SUM(V36:X36)</f>
        <v>0</v>
      </c>
      <c r="Z36" s="48"/>
      <c r="AA36" s="48"/>
      <c r="AB36" s="48"/>
      <c r="AC36" s="43">
        <f t="shared" ref="AC36:AC41" si="23">SUM(Z36:AB36)</f>
        <v>0</v>
      </c>
      <c r="AD36" s="48"/>
      <c r="AE36" s="48">
        <v>1570000</v>
      </c>
      <c r="AF36" s="48"/>
      <c r="AG36" s="43">
        <f t="shared" ref="AG36:AG41" si="24">SUM(AD36:AF36)</f>
        <v>1570000</v>
      </c>
      <c r="AH36" s="43">
        <f t="shared" ref="AH36:AH41" si="25">SUM(U36,Y36,AC36,AG36)</f>
        <v>1570000</v>
      </c>
      <c r="AI36" s="59">
        <f t="shared" ref="AI36:AI41" si="26">IF(ISERROR(AH36/J34),0,AH36/J34)</f>
        <v>0</v>
      </c>
      <c r="AJ36" s="59">
        <f t="shared" si="20"/>
        <v>1.1241285620241159E-3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24.95" customHeight="1" outlineLevel="1">
      <c r="A37" s="26">
        <v>4</v>
      </c>
      <c r="B37" s="26"/>
      <c r="C37" s="37" t="s">
        <v>1469</v>
      </c>
      <c r="D37" s="68">
        <v>45925</v>
      </c>
      <c r="E37" s="37" t="s">
        <v>149</v>
      </c>
      <c r="F37" s="37" t="s">
        <v>1465</v>
      </c>
      <c r="G37" s="37"/>
      <c r="H37" s="28"/>
      <c r="I37" s="28"/>
      <c r="J37" s="114"/>
      <c r="K37" s="48">
        <v>1570000</v>
      </c>
      <c r="L37" s="42" t="s">
        <v>84</v>
      </c>
      <c r="M37" s="48"/>
      <c r="N37" s="48"/>
      <c r="O37" s="48"/>
      <c r="P37" s="27"/>
      <c r="Q37" s="27"/>
      <c r="R37" s="70"/>
      <c r="S37" s="70"/>
      <c r="T37" s="70"/>
      <c r="U37" s="43">
        <f t="shared" si="21"/>
        <v>0</v>
      </c>
      <c r="V37" s="48"/>
      <c r="W37" s="48"/>
      <c r="X37" s="48"/>
      <c r="Y37" s="43">
        <f t="shared" si="22"/>
        <v>0</v>
      </c>
      <c r="Z37" s="48"/>
      <c r="AA37" s="48"/>
      <c r="AB37" s="48"/>
      <c r="AC37" s="43">
        <f t="shared" si="23"/>
        <v>0</v>
      </c>
      <c r="AD37" s="48"/>
      <c r="AE37" s="48">
        <v>1570000</v>
      </c>
      <c r="AF37" s="48"/>
      <c r="AG37" s="43">
        <f t="shared" si="24"/>
        <v>1570000</v>
      </c>
      <c r="AH37" s="43">
        <f t="shared" si="25"/>
        <v>1570000</v>
      </c>
      <c r="AI37" s="59">
        <f t="shared" si="26"/>
        <v>0</v>
      </c>
      <c r="AJ37" s="59">
        <f t="shared" si="20"/>
        <v>1.1241285620241159E-3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>
      <c r="A38" s="26">
        <v>5</v>
      </c>
      <c r="B38" s="26"/>
      <c r="C38" s="37" t="s">
        <v>1470</v>
      </c>
      <c r="D38" s="68">
        <v>45908</v>
      </c>
      <c r="E38" s="37" t="s">
        <v>170</v>
      </c>
      <c r="F38" s="37" t="s">
        <v>1465</v>
      </c>
      <c r="G38" s="37"/>
      <c r="H38" s="28"/>
      <c r="I38" s="28"/>
      <c r="J38" s="114"/>
      <c r="K38" s="48">
        <v>1152000</v>
      </c>
      <c r="L38" s="42" t="s">
        <v>84</v>
      </c>
      <c r="M38" s="48"/>
      <c r="N38" s="48"/>
      <c r="O38" s="48"/>
      <c r="P38" s="27"/>
      <c r="Q38" s="27"/>
      <c r="R38" s="70"/>
      <c r="S38" s="70"/>
      <c r="T38" s="70"/>
      <c r="U38" s="43">
        <f t="shared" si="21"/>
        <v>0</v>
      </c>
      <c r="V38" s="48"/>
      <c r="W38" s="48"/>
      <c r="X38" s="48"/>
      <c r="Y38" s="43">
        <f t="shared" si="22"/>
        <v>0</v>
      </c>
      <c r="Z38" s="48"/>
      <c r="AA38" s="48"/>
      <c r="AB38" s="48"/>
      <c r="AC38" s="43">
        <f t="shared" si="23"/>
        <v>0</v>
      </c>
      <c r="AD38" s="48"/>
      <c r="AE38" s="48"/>
      <c r="AF38" s="48">
        <v>1152000</v>
      </c>
      <c r="AG38" s="43">
        <f t="shared" si="24"/>
        <v>1152000</v>
      </c>
      <c r="AH38" s="43">
        <f t="shared" si="25"/>
        <v>1152000</v>
      </c>
      <c r="AI38" s="59">
        <f t="shared" si="26"/>
        <v>0</v>
      </c>
      <c r="AJ38" s="59">
        <f t="shared" si="20"/>
        <v>8.2483828245336402E-4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24.95" customHeight="1" outlineLevel="1">
      <c r="A39" s="26">
        <v>6</v>
      </c>
      <c r="B39" s="26"/>
      <c r="C39" s="37" t="s">
        <v>1378</v>
      </c>
      <c r="D39" s="68">
        <v>45904</v>
      </c>
      <c r="E39" s="37" t="s">
        <v>172</v>
      </c>
      <c r="F39" s="37" t="s">
        <v>1465</v>
      </c>
      <c r="G39" s="37"/>
      <c r="H39" s="28"/>
      <c r="I39" s="28"/>
      <c r="J39" s="114"/>
      <c r="K39" s="48">
        <v>4186000</v>
      </c>
      <c r="L39" s="42" t="s">
        <v>84</v>
      </c>
      <c r="M39" s="48"/>
      <c r="N39" s="48"/>
      <c r="O39" s="48"/>
      <c r="P39" s="27"/>
      <c r="Q39" s="27"/>
      <c r="R39" s="70"/>
      <c r="S39" s="70"/>
      <c r="T39" s="70"/>
      <c r="U39" s="43">
        <f t="shared" si="21"/>
        <v>0</v>
      </c>
      <c r="V39" s="48"/>
      <c r="W39" s="48"/>
      <c r="X39" s="48"/>
      <c r="Y39" s="43">
        <f t="shared" si="22"/>
        <v>0</v>
      </c>
      <c r="Z39" s="48"/>
      <c r="AA39" s="48"/>
      <c r="AB39" s="48"/>
      <c r="AC39" s="43">
        <f t="shared" si="23"/>
        <v>0</v>
      </c>
      <c r="AD39" s="48"/>
      <c r="AE39" s="48">
        <v>4186000</v>
      </c>
      <c r="AF39" s="48"/>
      <c r="AG39" s="43">
        <f t="shared" si="24"/>
        <v>4186000</v>
      </c>
      <c r="AH39" s="43">
        <f t="shared" si="25"/>
        <v>4186000</v>
      </c>
      <c r="AI39" s="59">
        <f t="shared" si="26"/>
        <v>0</v>
      </c>
      <c r="AJ39" s="59">
        <f t="shared" si="20"/>
        <v>2.9971988284286303E-3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outlineLevel="1">
      <c r="A40" s="26">
        <v>7</v>
      </c>
      <c r="B40" s="26"/>
      <c r="C40" s="37" t="s">
        <v>1471</v>
      </c>
      <c r="D40" s="68">
        <v>45902</v>
      </c>
      <c r="E40" s="37" t="s">
        <v>156</v>
      </c>
      <c r="F40" s="37" t="s">
        <v>1465</v>
      </c>
      <c r="G40" s="37"/>
      <c r="H40" s="28"/>
      <c r="I40" s="28"/>
      <c r="J40" s="114"/>
      <c r="K40" s="48">
        <v>5588000</v>
      </c>
      <c r="L40" s="42" t="s">
        <v>84</v>
      </c>
      <c r="M40" s="48"/>
      <c r="N40" s="48"/>
      <c r="O40" s="48"/>
      <c r="P40" s="27"/>
      <c r="Q40" s="27"/>
      <c r="R40" s="70"/>
      <c r="S40" s="70"/>
      <c r="T40" s="70"/>
      <c r="U40" s="43">
        <f t="shared" si="21"/>
        <v>0</v>
      </c>
      <c r="V40" s="48"/>
      <c r="W40" s="48"/>
      <c r="X40" s="48"/>
      <c r="Y40" s="43">
        <f t="shared" si="22"/>
        <v>0</v>
      </c>
      <c r="Z40" s="48"/>
      <c r="AA40" s="48"/>
      <c r="AB40" s="48"/>
      <c r="AC40" s="43">
        <f t="shared" si="23"/>
        <v>0</v>
      </c>
      <c r="AD40" s="48"/>
      <c r="AE40" s="48">
        <v>5588000</v>
      </c>
      <c r="AF40" s="48"/>
      <c r="AG40" s="43">
        <f t="shared" si="24"/>
        <v>5588000</v>
      </c>
      <c r="AH40" s="43">
        <f t="shared" si="25"/>
        <v>5588000</v>
      </c>
      <c r="AI40" s="59">
        <f t="shared" si="26"/>
        <v>0</v>
      </c>
      <c r="AJ40" s="59">
        <f t="shared" si="20"/>
        <v>4.001038474261631E-3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24.95" customHeight="1" outlineLevel="1">
      <c r="A41" s="26">
        <v>8</v>
      </c>
      <c r="B41" s="26"/>
      <c r="C41" s="37" t="s">
        <v>1136</v>
      </c>
      <c r="D41" s="68">
        <v>45896</v>
      </c>
      <c r="E41" s="37" t="s">
        <v>166</v>
      </c>
      <c r="F41" s="37" t="s">
        <v>1465</v>
      </c>
      <c r="G41" s="37"/>
      <c r="H41" s="28"/>
      <c r="I41" s="28"/>
      <c r="J41" s="114"/>
      <c r="K41" s="48">
        <v>1916000</v>
      </c>
      <c r="L41" s="42" t="s">
        <v>84</v>
      </c>
      <c r="M41" s="48"/>
      <c r="N41" s="48"/>
      <c r="O41" s="48"/>
      <c r="P41" s="27"/>
      <c r="Q41" s="27"/>
      <c r="R41" s="70"/>
      <c r="S41" s="70"/>
      <c r="T41" s="70"/>
      <c r="U41" s="43">
        <f t="shared" si="21"/>
        <v>0</v>
      </c>
      <c r="V41" s="48"/>
      <c r="W41" s="48"/>
      <c r="X41" s="48"/>
      <c r="Y41" s="43">
        <f t="shared" si="22"/>
        <v>0</v>
      </c>
      <c r="Z41" s="48"/>
      <c r="AA41" s="48"/>
      <c r="AB41" s="48"/>
      <c r="AC41" s="43">
        <f t="shared" si="23"/>
        <v>0</v>
      </c>
      <c r="AD41" s="48"/>
      <c r="AE41" s="48">
        <v>1916000</v>
      </c>
      <c r="AF41" s="48"/>
      <c r="AG41" s="43">
        <f t="shared" si="24"/>
        <v>1916000</v>
      </c>
      <c r="AH41" s="43">
        <f t="shared" si="25"/>
        <v>1916000</v>
      </c>
      <c r="AI41" s="59">
        <f t="shared" si="26"/>
        <v>0</v>
      </c>
      <c r="AJ41" s="59">
        <f t="shared" si="20"/>
        <v>1.3718664489415326E-3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>
      <c r="A42" s="26">
        <v>9</v>
      </c>
      <c r="B42" s="26"/>
      <c r="C42" s="37" t="s">
        <v>1823</v>
      </c>
      <c r="D42" s="98">
        <v>45946</v>
      </c>
      <c r="E42" s="37" t="s">
        <v>1318</v>
      </c>
      <c r="F42" s="37" t="s">
        <v>1465</v>
      </c>
      <c r="G42" s="37"/>
      <c r="H42" s="28"/>
      <c r="I42" s="28"/>
      <c r="J42" s="114"/>
      <c r="K42" s="48">
        <v>1152000</v>
      </c>
      <c r="L42" s="42" t="s">
        <v>84</v>
      </c>
      <c r="M42" s="48"/>
      <c r="N42" s="48"/>
      <c r="O42" s="48"/>
      <c r="P42" s="27"/>
      <c r="Q42" s="27"/>
      <c r="R42" s="70"/>
      <c r="S42" s="70"/>
      <c r="T42" s="70"/>
      <c r="U42" s="43">
        <f t="shared" ref="U42:U47" si="27">SUM(R42:T42)</f>
        <v>0</v>
      </c>
      <c r="V42" s="48"/>
      <c r="W42" s="48"/>
      <c r="X42" s="48"/>
      <c r="Y42" s="43">
        <f t="shared" ref="Y42:Y47" si="28">SUM(V42:X42)</f>
        <v>0</v>
      </c>
      <c r="Z42" s="48"/>
      <c r="AA42" s="48"/>
      <c r="AB42" s="48"/>
      <c r="AC42" s="43">
        <f t="shared" ref="AC42:AC47" si="29">SUM(Z42:AB42)</f>
        <v>0</v>
      </c>
      <c r="AD42" s="48"/>
      <c r="AE42" s="48">
        <v>1152000</v>
      </c>
      <c r="AF42" s="48"/>
      <c r="AG42" s="43">
        <f t="shared" ref="AG42:AG47" si="30">SUM(AD42:AF42)</f>
        <v>1152000</v>
      </c>
      <c r="AH42" s="43">
        <f t="shared" ref="AH42:AH47" si="31">SUM(U42,Y42,AC42,AG42)</f>
        <v>1152000</v>
      </c>
      <c r="AI42" s="59">
        <f t="shared" ref="AI42:AI47" si="32">IF(ISERROR(AH42/J40),0,AH42/J40)</f>
        <v>0</v>
      </c>
      <c r="AJ42" s="59">
        <f t="shared" si="20"/>
        <v>8.2483828245336402E-4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24.95" customHeight="1" outlineLevel="1">
      <c r="A43" s="26">
        <v>10</v>
      </c>
      <c r="B43" s="26"/>
      <c r="C43" s="37" t="s">
        <v>1824</v>
      </c>
      <c r="D43" s="98">
        <v>45965</v>
      </c>
      <c r="E43" s="37" t="s">
        <v>1574</v>
      </c>
      <c r="F43" s="37" t="s">
        <v>1465</v>
      </c>
      <c r="G43" s="37"/>
      <c r="H43" s="28"/>
      <c r="I43" s="28"/>
      <c r="J43" s="114"/>
      <c r="K43" s="48">
        <v>1570000</v>
      </c>
      <c r="L43" s="42" t="s">
        <v>84</v>
      </c>
      <c r="M43" s="48"/>
      <c r="N43" s="48"/>
      <c r="O43" s="48"/>
      <c r="P43" s="27"/>
      <c r="Q43" s="27"/>
      <c r="R43" s="70"/>
      <c r="S43" s="70"/>
      <c r="T43" s="70"/>
      <c r="U43" s="43">
        <f t="shared" si="27"/>
        <v>0</v>
      </c>
      <c r="V43" s="48"/>
      <c r="W43" s="48"/>
      <c r="X43" s="48"/>
      <c r="Y43" s="43">
        <f t="shared" si="28"/>
        <v>0</v>
      </c>
      <c r="Z43" s="48"/>
      <c r="AA43" s="48"/>
      <c r="AB43" s="48"/>
      <c r="AC43" s="43">
        <f t="shared" si="29"/>
        <v>0</v>
      </c>
      <c r="AD43" s="48"/>
      <c r="AE43" s="48">
        <v>1570000</v>
      </c>
      <c r="AF43" s="48"/>
      <c r="AG43" s="43">
        <f t="shared" si="30"/>
        <v>1570000</v>
      </c>
      <c r="AH43" s="43">
        <f t="shared" si="31"/>
        <v>1570000</v>
      </c>
      <c r="AI43" s="59">
        <f t="shared" si="32"/>
        <v>0</v>
      </c>
      <c r="AJ43" s="59">
        <f t="shared" si="20"/>
        <v>1.1241285620241159E-3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outlineLevel="1">
      <c r="A44" s="26">
        <v>11</v>
      </c>
      <c r="B44" s="26"/>
      <c r="C44" s="37" t="s">
        <v>1825</v>
      </c>
      <c r="D44" s="98">
        <v>45965</v>
      </c>
      <c r="E44" s="37" t="s">
        <v>1575</v>
      </c>
      <c r="F44" s="37" t="s">
        <v>1465</v>
      </c>
      <c r="G44" s="37"/>
      <c r="H44" s="28"/>
      <c r="I44" s="28"/>
      <c r="J44" s="114"/>
      <c r="K44" s="48">
        <v>3725000</v>
      </c>
      <c r="L44" s="42" t="s">
        <v>84</v>
      </c>
      <c r="M44" s="48"/>
      <c r="N44" s="48"/>
      <c r="O44" s="48"/>
      <c r="P44" s="27"/>
      <c r="Q44" s="27"/>
      <c r="R44" s="70"/>
      <c r="S44" s="70"/>
      <c r="T44" s="70"/>
      <c r="U44" s="43">
        <f t="shared" si="27"/>
        <v>0</v>
      </c>
      <c r="V44" s="48"/>
      <c r="W44" s="48"/>
      <c r="X44" s="48"/>
      <c r="Y44" s="43">
        <f t="shared" si="28"/>
        <v>0</v>
      </c>
      <c r="Z44" s="48"/>
      <c r="AA44" s="48"/>
      <c r="AB44" s="48"/>
      <c r="AC44" s="43">
        <f t="shared" si="29"/>
        <v>0</v>
      </c>
      <c r="AD44" s="48"/>
      <c r="AE44" s="48">
        <v>3725000</v>
      </c>
      <c r="AF44" s="48"/>
      <c r="AG44" s="43">
        <f t="shared" si="30"/>
        <v>3725000</v>
      </c>
      <c r="AH44" s="43">
        <f t="shared" si="31"/>
        <v>3725000</v>
      </c>
      <c r="AI44" s="59">
        <f t="shared" si="32"/>
        <v>0</v>
      </c>
      <c r="AJ44" s="59">
        <f t="shared" si="20"/>
        <v>2.667120314356581E-3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24.95" customHeight="1" outlineLevel="1">
      <c r="A45" s="26">
        <v>12</v>
      </c>
      <c r="B45" s="26"/>
      <c r="C45" s="37" t="s">
        <v>916</v>
      </c>
      <c r="D45" s="98">
        <v>45974</v>
      </c>
      <c r="E45" s="37" t="s">
        <v>1576</v>
      </c>
      <c r="F45" s="37" t="s">
        <v>1465</v>
      </c>
      <c r="G45" s="37"/>
      <c r="H45" s="28"/>
      <c r="I45" s="28"/>
      <c r="J45" s="114"/>
      <c r="K45" s="48">
        <v>1405000</v>
      </c>
      <c r="L45" s="42" t="s">
        <v>84</v>
      </c>
      <c r="M45" s="48"/>
      <c r="N45" s="48"/>
      <c r="O45" s="48"/>
      <c r="P45" s="27"/>
      <c r="Q45" s="27"/>
      <c r="R45" s="70"/>
      <c r="S45" s="70"/>
      <c r="T45" s="70"/>
      <c r="U45" s="43">
        <f t="shared" si="27"/>
        <v>0</v>
      </c>
      <c r="V45" s="48"/>
      <c r="W45" s="48"/>
      <c r="X45" s="48"/>
      <c r="Y45" s="43">
        <f t="shared" si="28"/>
        <v>0</v>
      </c>
      <c r="Z45" s="48"/>
      <c r="AA45" s="48"/>
      <c r="AB45" s="48"/>
      <c r="AC45" s="43">
        <f t="shared" si="29"/>
        <v>0</v>
      </c>
      <c r="AD45" s="48"/>
      <c r="AE45" s="48"/>
      <c r="AF45" s="48">
        <v>1405000</v>
      </c>
      <c r="AG45" s="43">
        <f t="shared" si="30"/>
        <v>1405000</v>
      </c>
      <c r="AH45" s="43">
        <f t="shared" si="31"/>
        <v>1405000</v>
      </c>
      <c r="AI45" s="59">
        <f t="shared" si="32"/>
        <v>0</v>
      </c>
      <c r="AJ45" s="59">
        <f t="shared" si="20"/>
        <v>1.0059876621935559E-3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>
      <c r="A46" s="26">
        <v>13</v>
      </c>
      <c r="B46" s="26"/>
      <c r="C46" s="37" t="s">
        <v>1826</v>
      </c>
      <c r="D46" s="98">
        <v>45979</v>
      </c>
      <c r="E46" s="37" t="s">
        <v>1578</v>
      </c>
      <c r="F46" s="37" t="s">
        <v>1465</v>
      </c>
      <c r="G46" s="37"/>
      <c r="H46" s="28"/>
      <c r="I46" s="28"/>
      <c r="J46" s="114"/>
      <c r="K46" s="48">
        <v>4504000</v>
      </c>
      <c r="L46" s="42" t="s">
        <v>84</v>
      </c>
      <c r="M46" s="48"/>
      <c r="N46" s="48"/>
      <c r="O46" s="48"/>
      <c r="P46" s="27"/>
      <c r="Q46" s="27"/>
      <c r="R46" s="70"/>
      <c r="S46" s="70"/>
      <c r="T46" s="70"/>
      <c r="U46" s="43">
        <f t="shared" si="27"/>
        <v>0</v>
      </c>
      <c r="V46" s="48"/>
      <c r="W46" s="48"/>
      <c r="X46" s="48"/>
      <c r="Y46" s="43">
        <f t="shared" si="28"/>
        <v>0</v>
      </c>
      <c r="Z46" s="48"/>
      <c r="AA46" s="48"/>
      <c r="AB46" s="48"/>
      <c r="AC46" s="43">
        <f t="shared" si="29"/>
        <v>0</v>
      </c>
      <c r="AD46" s="48"/>
      <c r="AE46" s="48"/>
      <c r="AF46" s="48">
        <v>4504000</v>
      </c>
      <c r="AG46" s="43">
        <f t="shared" si="30"/>
        <v>4504000</v>
      </c>
      <c r="AH46" s="43">
        <f t="shared" si="31"/>
        <v>4504000</v>
      </c>
      <c r="AI46" s="59">
        <f t="shared" si="32"/>
        <v>0</v>
      </c>
      <c r="AJ46" s="59">
        <f t="shared" si="20"/>
        <v>3.2248885626475275E-3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24.95" customHeight="1" outlineLevel="1">
      <c r="A47" s="26">
        <v>14</v>
      </c>
      <c r="B47" s="26"/>
      <c r="C47" s="37" t="s">
        <v>1827</v>
      </c>
      <c r="D47" s="98">
        <v>45979</v>
      </c>
      <c r="E47" s="37" t="s">
        <v>1577</v>
      </c>
      <c r="F47" s="37" t="s">
        <v>1465</v>
      </c>
      <c r="G47" s="37"/>
      <c r="H47" s="28"/>
      <c r="I47" s="28"/>
      <c r="J47" s="114"/>
      <c r="K47" s="48">
        <v>3663000</v>
      </c>
      <c r="L47" s="42" t="s">
        <v>84</v>
      </c>
      <c r="M47" s="48"/>
      <c r="N47" s="48"/>
      <c r="O47" s="48"/>
      <c r="P47" s="27"/>
      <c r="Q47" s="27"/>
      <c r="R47" s="70"/>
      <c r="S47" s="70"/>
      <c r="T47" s="70"/>
      <c r="U47" s="43">
        <f t="shared" si="27"/>
        <v>0</v>
      </c>
      <c r="V47" s="48"/>
      <c r="W47" s="48"/>
      <c r="X47" s="48"/>
      <c r="Y47" s="43">
        <f t="shared" si="28"/>
        <v>0</v>
      </c>
      <c r="Z47" s="48"/>
      <c r="AA47" s="48"/>
      <c r="AB47" s="48"/>
      <c r="AC47" s="43">
        <f t="shared" si="29"/>
        <v>0</v>
      </c>
      <c r="AD47" s="48"/>
      <c r="AE47" s="48"/>
      <c r="AF47" s="48">
        <v>3663000</v>
      </c>
      <c r="AG47" s="43">
        <f t="shared" si="30"/>
        <v>3663000</v>
      </c>
      <c r="AH47" s="43">
        <f t="shared" si="31"/>
        <v>3663000</v>
      </c>
      <c r="AI47" s="59">
        <f t="shared" si="32"/>
        <v>0</v>
      </c>
      <c r="AJ47" s="59">
        <f t="shared" si="20"/>
        <v>2.6227279762384313E-3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s="19" customFormat="1" ht="24.95" customHeight="1">
      <c r="A48" s="117" t="s">
        <v>53</v>
      </c>
      <c r="B48" s="117"/>
      <c r="C48" s="117"/>
      <c r="D48" s="117"/>
      <c r="E48" s="117"/>
      <c r="F48" s="117"/>
      <c r="G48" s="117"/>
      <c r="H48" s="117"/>
      <c r="I48" s="117"/>
      <c r="J48" s="49">
        <f>+J33</f>
        <v>58593370</v>
      </c>
      <c r="K48" s="49">
        <f>SUM(K34:K47)</f>
        <v>58571059</v>
      </c>
      <c r="L48" s="29"/>
      <c r="M48" s="49">
        <f>SUM(M34:M35)</f>
        <v>0</v>
      </c>
      <c r="N48" s="49">
        <f>SUM(N34:N35)</f>
        <v>0</v>
      </c>
      <c r="O48" s="49">
        <f>SUM(O34:O35)</f>
        <v>0</v>
      </c>
      <c r="P48" s="50"/>
      <c r="Q48" s="56"/>
      <c r="R48" s="49">
        <f>SUM(R34:R47)</f>
        <v>287095</v>
      </c>
      <c r="S48" s="49">
        <f>SUM(S34:S47)</f>
        <v>4355882</v>
      </c>
      <c r="T48" s="49">
        <f>SUM(T34:T47)</f>
        <v>5321718</v>
      </c>
      <c r="U48" s="49">
        <f>SUM(U34:U47)</f>
        <v>9964695</v>
      </c>
      <c r="V48" s="49">
        <f t="shared" ref="R48:AC48" si="33">SUM(V34:V35)</f>
        <v>2358217</v>
      </c>
      <c r="W48" s="49">
        <f t="shared" si="33"/>
        <v>2159547</v>
      </c>
      <c r="X48" s="49">
        <f t="shared" si="33"/>
        <v>1596382</v>
      </c>
      <c r="Y48" s="49">
        <f>SUM(Y34:Y47)</f>
        <v>6114146</v>
      </c>
      <c r="Z48" s="49">
        <f t="shared" si="33"/>
        <v>2206602</v>
      </c>
      <c r="AA48" s="49">
        <f t="shared" si="33"/>
        <v>2011829</v>
      </c>
      <c r="AB48" s="49">
        <f t="shared" si="33"/>
        <v>307255</v>
      </c>
      <c r="AC48" s="49">
        <f>SUM(AC34:AC47)</f>
        <v>4525686</v>
      </c>
      <c r="AD48" s="49">
        <f>SUM(AD34:AD47)</f>
        <v>2881736</v>
      </c>
      <c r="AE48" s="49">
        <f>SUM(AE34:AE47)</f>
        <v>22931288</v>
      </c>
      <c r="AF48" s="49">
        <f>SUM(AF34:AF47)</f>
        <v>12153508</v>
      </c>
      <c r="AG48" s="49">
        <f>SUM(AG34:AG47)</f>
        <v>37966532</v>
      </c>
      <c r="AH48" s="49">
        <f>SUM(AH34:AH47)</f>
        <v>58571059</v>
      </c>
      <c r="AI48" s="61">
        <f>IF(ISERROR(AH48/J48),0,AH48/J48)</f>
        <v>0.99961922313053508</v>
      </c>
      <c r="AJ48" s="61">
        <f>IF(ISERROR(AH48/$AH$355),0,AH48/$AH$355)</f>
        <v>4.1937197662356471E-2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24.95" customHeight="1">
      <c r="A49" s="118" t="s">
        <v>54</v>
      </c>
      <c r="B49" s="118"/>
      <c r="C49" s="118"/>
      <c r="D49" s="118"/>
      <c r="E49" s="118"/>
      <c r="F49" s="23"/>
      <c r="G49" s="24"/>
      <c r="H49" s="25"/>
      <c r="I49" s="25"/>
      <c r="J49" s="113">
        <v>111683000</v>
      </c>
      <c r="K49" s="43"/>
      <c r="L49" s="44"/>
      <c r="M49" s="45"/>
      <c r="N49" s="45"/>
      <c r="O49" s="45"/>
      <c r="P49" s="24"/>
      <c r="Q49" s="55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57"/>
      <c r="AJ49" s="58"/>
    </row>
    <row r="50" spans="1:106" ht="24.95" customHeight="1" outlineLevel="1">
      <c r="A50" s="26">
        <v>1</v>
      </c>
      <c r="B50" s="26"/>
      <c r="C50" s="37"/>
      <c r="D50" s="68"/>
      <c r="E50" s="37"/>
      <c r="F50" s="37"/>
      <c r="G50" s="33"/>
      <c r="H50" s="34"/>
      <c r="I50" s="34"/>
      <c r="J50" s="114"/>
      <c r="K50" s="48">
        <v>40545883</v>
      </c>
      <c r="L50" s="42" t="s">
        <v>55</v>
      </c>
      <c r="M50" s="52"/>
      <c r="N50" s="53"/>
      <c r="O50" s="52"/>
      <c r="P50" s="33"/>
      <c r="Q50" s="33"/>
      <c r="R50" s="70">
        <v>3203435</v>
      </c>
      <c r="S50" s="70">
        <v>3384825</v>
      </c>
      <c r="T50" s="70">
        <v>3435283</v>
      </c>
      <c r="U50" s="43">
        <f>SUM(R50:T50)</f>
        <v>10023543</v>
      </c>
      <c r="V50" s="48">
        <v>2772537</v>
      </c>
      <c r="W50" s="48">
        <v>2795726</v>
      </c>
      <c r="X50" s="48">
        <v>2534928</v>
      </c>
      <c r="Y50" s="43">
        <f>SUM(V50:X50)</f>
        <v>8103191</v>
      </c>
      <c r="Z50" s="48">
        <v>2887547</v>
      </c>
      <c r="AA50" s="48">
        <v>1550058</v>
      </c>
      <c r="AB50" s="48">
        <v>8517947</v>
      </c>
      <c r="AC50" s="43">
        <f>SUM(Z50:AB50)</f>
        <v>12955552</v>
      </c>
      <c r="AD50" s="48">
        <v>1829625</v>
      </c>
      <c r="AE50" s="48">
        <v>2005031</v>
      </c>
      <c r="AF50" s="48">
        <v>5628941</v>
      </c>
      <c r="AG50" s="43">
        <f>SUM(AD50:AF50)</f>
        <v>9463597</v>
      </c>
      <c r="AH50" s="43">
        <f>SUM(U50,Y50,AC50,AG50)</f>
        <v>40545883</v>
      </c>
      <c r="AI50" s="59">
        <f>IF(ISERROR(AH50/$J$49),0,AH50/$J$49)</f>
        <v>0.3630443576909646</v>
      </c>
      <c r="AJ50" s="59">
        <f t="shared" ref="AJ50:AJ78" si="34">IF(ISERROR(AH50/$AH$355),"-",AH50/$AH$355)</f>
        <v>2.9031073345724873E-2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24.95" customHeight="1" outlineLevel="1">
      <c r="A51" s="26">
        <v>2</v>
      </c>
      <c r="B51" s="26"/>
      <c r="C51" s="69" t="s">
        <v>1472</v>
      </c>
      <c r="D51" s="68">
        <v>45728</v>
      </c>
      <c r="E51" s="37" t="s">
        <v>1473</v>
      </c>
      <c r="F51" s="37" t="s">
        <v>1465</v>
      </c>
      <c r="G51" s="33"/>
      <c r="H51" s="34"/>
      <c r="I51" s="34"/>
      <c r="J51" s="114"/>
      <c r="K51" s="48">
        <v>8117000</v>
      </c>
      <c r="L51" s="42" t="s">
        <v>84</v>
      </c>
      <c r="M51" s="52"/>
      <c r="N51" s="53"/>
      <c r="O51" s="52"/>
      <c r="P51" s="33"/>
      <c r="Q51" s="33"/>
      <c r="R51" s="70"/>
      <c r="S51" s="70"/>
      <c r="T51" s="70"/>
      <c r="U51" s="43"/>
      <c r="V51" s="48">
        <v>8117000</v>
      </c>
      <c r="W51" s="48"/>
      <c r="X51" s="48"/>
      <c r="Y51" s="43">
        <f t="shared" ref="Y51:Y78" si="35">SUM(V51:X51)</f>
        <v>8117000</v>
      </c>
      <c r="Z51" s="48"/>
      <c r="AA51" s="48"/>
      <c r="AB51" s="48"/>
      <c r="AC51" s="43">
        <f t="shared" ref="AC51:AC78" si="36">SUM(Z51:AB51)</f>
        <v>0</v>
      </c>
      <c r="AD51" s="48"/>
      <c r="AE51" s="48"/>
      <c r="AF51" s="48"/>
      <c r="AG51" s="43">
        <f t="shared" ref="AG51:AG78" si="37">SUM(AD51:AF51)</f>
        <v>0</v>
      </c>
      <c r="AH51" s="43">
        <f t="shared" ref="AH51:AH78" si="38">SUM(U51,Y51,AC51,AG51)</f>
        <v>8117000</v>
      </c>
      <c r="AI51" s="59">
        <f t="shared" ref="AI51:AI78" si="39">IF(ISERROR(AH51/$J$49),0,AH51/$J$49)</f>
        <v>7.267892159057332E-2</v>
      </c>
      <c r="AJ51" s="59">
        <f t="shared" si="34"/>
        <v>5.8118162662100315E-3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outlineLevel="1">
      <c r="A52" s="26">
        <v>3</v>
      </c>
      <c r="B52" s="26"/>
      <c r="C52" s="69" t="s">
        <v>1474</v>
      </c>
      <c r="D52" s="68">
        <v>45695</v>
      </c>
      <c r="E52" s="37" t="s">
        <v>238</v>
      </c>
      <c r="F52" s="37" t="s">
        <v>1465</v>
      </c>
      <c r="G52" s="33"/>
      <c r="H52" s="34"/>
      <c r="I52" s="34"/>
      <c r="J52" s="114"/>
      <c r="K52" s="48">
        <v>1945000</v>
      </c>
      <c r="L52" s="42" t="s">
        <v>84</v>
      </c>
      <c r="M52" s="52"/>
      <c r="N52" s="53"/>
      <c r="O52" s="52"/>
      <c r="P52" s="33"/>
      <c r="Q52" s="33"/>
      <c r="R52" s="70"/>
      <c r="S52" s="70"/>
      <c r="T52" s="70"/>
      <c r="U52" s="43"/>
      <c r="V52" s="48">
        <v>1945000</v>
      </c>
      <c r="W52" s="48"/>
      <c r="X52" s="48"/>
      <c r="Y52" s="43">
        <f t="shared" si="35"/>
        <v>1945000</v>
      </c>
      <c r="Z52" s="48"/>
      <c r="AA52" s="48"/>
      <c r="AB52" s="48"/>
      <c r="AC52" s="43">
        <f t="shared" si="36"/>
        <v>0</v>
      </c>
      <c r="AD52" s="48"/>
      <c r="AE52" s="48"/>
      <c r="AF52" s="48"/>
      <c r="AG52" s="43">
        <f t="shared" si="37"/>
        <v>0</v>
      </c>
      <c r="AH52" s="43">
        <f t="shared" si="38"/>
        <v>1945000</v>
      </c>
      <c r="AI52" s="59">
        <f t="shared" si="39"/>
        <v>1.7415363125990527E-2</v>
      </c>
      <c r="AJ52" s="59">
        <f t="shared" si="34"/>
        <v>1.3926306070935705E-3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24.95" customHeight="1" outlineLevel="1">
      <c r="A53" s="26">
        <v>4</v>
      </c>
      <c r="B53" s="26"/>
      <c r="C53" s="69" t="s">
        <v>1475</v>
      </c>
      <c r="D53" s="68">
        <v>45737</v>
      </c>
      <c r="E53" s="37" t="s">
        <v>786</v>
      </c>
      <c r="F53" s="37" t="s">
        <v>1465</v>
      </c>
      <c r="G53" s="33"/>
      <c r="H53" s="34"/>
      <c r="I53" s="34"/>
      <c r="J53" s="114"/>
      <c r="K53" s="48">
        <v>1015000</v>
      </c>
      <c r="L53" s="42" t="s">
        <v>84</v>
      </c>
      <c r="M53" s="52"/>
      <c r="N53" s="53"/>
      <c r="O53" s="52"/>
      <c r="P53" s="33"/>
      <c r="Q53" s="33"/>
      <c r="R53" s="70"/>
      <c r="S53" s="70"/>
      <c r="T53" s="70"/>
      <c r="U53" s="43"/>
      <c r="V53" s="48">
        <v>1015000</v>
      </c>
      <c r="W53" s="48"/>
      <c r="X53" s="48"/>
      <c r="Y53" s="43">
        <f t="shared" si="35"/>
        <v>1015000</v>
      </c>
      <c r="Z53" s="48"/>
      <c r="AA53" s="48"/>
      <c r="AB53" s="48"/>
      <c r="AC53" s="43">
        <f t="shared" si="36"/>
        <v>0</v>
      </c>
      <c r="AD53" s="48"/>
      <c r="AE53" s="48"/>
      <c r="AF53" s="48"/>
      <c r="AG53" s="43">
        <f t="shared" si="37"/>
        <v>0</v>
      </c>
      <c r="AH53" s="43">
        <f t="shared" si="38"/>
        <v>1015000</v>
      </c>
      <c r="AI53" s="59">
        <f t="shared" si="39"/>
        <v>9.0882229166480127E-3</v>
      </c>
      <c r="AJ53" s="59">
        <f t="shared" si="34"/>
        <v>7.267455353213234E-4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>
      <c r="A54" s="26">
        <v>5</v>
      </c>
      <c r="B54" s="26"/>
      <c r="C54" s="69" t="s">
        <v>1476</v>
      </c>
      <c r="D54" s="68">
        <v>45714</v>
      </c>
      <c r="E54" s="37" t="s">
        <v>204</v>
      </c>
      <c r="F54" s="37" t="s">
        <v>1465</v>
      </c>
      <c r="G54" s="33"/>
      <c r="H54" s="34"/>
      <c r="I54" s="34"/>
      <c r="J54" s="114"/>
      <c r="K54" s="48">
        <v>1992000</v>
      </c>
      <c r="L54" s="42" t="s">
        <v>84</v>
      </c>
      <c r="M54" s="52"/>
      <c r="N54" s="53"/>
      <c r="O54" s="52"/>
      <c r="P54" s="33"/>
      <c r="Q54" s="33"/>
      <c r="R54" s="70"/>
      <c r="S54" s="70"/>
      <c r="T54" s="70"/>
      <c r="U54" s="43"/>
      <c r="V54" s="48">
        <v>1992000</v>
      </c>
      <c r="W54" s="48"/>
      <c r="X54" s="48"/>
      <c r="Y54" s="43">
        <f t="shared" si="35"/>
        <v>1992000</v>
      </c>
      <c r="Z54" s="48"/>
      <c r="AA54" s="48"/>
      <c r="AB54" s="48"/>
      <c r="AC54" s="43">
        <f t="shared" si="36"/>
        <v>0</v>
      </c>
      <c r="AD54" s="48"/>
      <c r="AE54" s="48"/>
      <c r="AF54" s="48"/>
      <c r="AG54" s="43">
        <f t="shared" si="37"/>
        <v>0</v>
      </c>
      <c r="AH54" s="43">
        <f t="shared" si="38"/>
        <v>1992000</v>
      </c>
      <c r="AI54" s="59">
        <f t="shared" si="39"/>
        <v>1.783619709355945E-2</v>
      </c>
      <c r="AJ54" s="59">
        <f t="shared" si="34"/>
        <v>1.4262828634089421E-3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24.95" customHeight="1" outlineLevel="1">
      <c r="A55" s="26">
        <v>6</v>
      </c>
      <c r="B55" s="26"/>
      <c r="C55" s="69" t="s">
        <v>1477</v>
      </c>
      <c r="D55" s="68">
        <v>45705</v>
      </c>
      <c r="E55" s="37" t="s">
        <v>754</v>
      </c>
      <c r="F55" s="37" t="s">
        <v>1465</v>
      </c>
      <c r="G55" s="33"/>
      <c r="H55" s="34"/>
      <c r="I55" s="34"/>
      <c r="J55" s="114"/>
      <c r="K55" s="48">
        <v>1112000</v>
      </c>
      <c r="L55" s="42" t="s">
        <v>84</v>
      </c>
      <c r="M55" s="52"/>
      <c r="N55" s="53"/>
      <c r="O55" s="52"/>
      <c r="P55" s="33"/>
      <c r="Q55" s="33"/>
      <c r="R55" s="70"/>
      <c r="S55" s="70"/>
      <c r="T55" s="70"/>
      <c r="U55" s="43"/>
      <c r="V55" s="48">
        <v>1112000</v>
      </c>
      <c r="W55" s="48"/>
      <c r="X55" s="48"/>
      <c r="Y55" s="43">
        <f t="shared" si="35"/>
        <v>1112000</v>
      </c>
      <c r="Z55" s="48"/>
      <c r="AA55" s="48"/>
      <c r="AB55" s="48"/>
      <c r="AC55" s="43">
        <f t="shared" si="36"/>
        <v>0</v>
      </c>
      <c r="AD55" s="48"/>
      <c r="AE55" s="48"/>
      <c r="AF55" s="48"/>
      <c r="AG55" s="43">
        <f t="shared" si="37"/>
        <v>0</v>
      </c>
      <c r="AH55" s="43">
        <f t="shared" si="38"/>
        <v>1112000</v>
      </c>
      <c r="AI55" s="59">
        <f t="shared" si="39"/>
        <v>9.9567525943966406E-3</v>
      </c>
      <c r="AJ55" s="59">
        <f t="shared" si="34"/>
        <v>7.9619806431262231E-4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outlineLevel="1">
      <c r="A56" s="26">
        <v>7</v>
      </c>
      <c r="B56" s="26"/>
      <c r="C56" s="69" t="s">
        <v>1478</v>
      </c>
      <c r="D56" s="68">
        <v>45730</v>
      </c>
      <c r="E56" s="37" t="s">
        <v>244</v>
      </c>
      <c r="F56" s="37" t="s">
        <v>1465</v>
      </c>
      <c r="G56" s="33">
        <v>70883000</v>
      </c>
      <c r="H56" s="34"/>
      <c r="I56" s="34"/>
      <c r="J56" s="114"/>
      <c r="K56" s="48">
        <v>1945000</v>
      </c>
      <c r="L56" s="42" t="s">
        <v>84</v>
      </c>
      <c r="M56" s="52"/>
      <c r="N56" s="53"/>
      <c r="O56" s="52"/>
      <c r="P56" s="33"/>
      <c r="Q56" s="33"/>
      <c r="R56" s="70"/>
      <c r="S56" s="70"/>
      <c r="T56" s="70"/>
      <c r="U56" s="43"/>
      <c r="V56" s="48">
        <v>1945000</v>
      </c>
      <c r="W56" s="48"/>
      <c r="X56" s="48"/>
      <c r="Y56" s="43">
        <f t="shared" si="35"/>
        <v>1945000</v>
      </c>
      <c r="Z56" s="48"/>
      <c r="AA56" s="48"/>
      <c r="AB56" s="48"/>
      <c r="AC56" s="43">
        <f t="shared" si="36"/>
        <v>0</v>
      </c>
      <c r="AD56" s="48"/>
      <c r="AE56" s="48"/>
      <c r="AF56" s="48"/>
      <c r="AG56" s="43">
        <f t="shared" si="37"/>
        <v>0</v>
      </c>
      <c r="AH56" s="43">
        <f t="shared" si="38"/>
        <v>1945000</v>
      </c>
      <c r="AI56" s="59">
        <f t="shared" si="39"/>
        <v>1.7415363125990527E-2</v>
      </c>
      <c r="AJ56" s="59">
        <f t="shared" si="34"/>
        <v>1.3926306070935705E-3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24.95" customHeight="1" outlineLevel="1">
      <c r="A57" s="26">
        <v>8</v>
      </c>
      <c r="B57" s="26"/>
      <c r="C57" s="69" t="s">
        <v>1479</v>
      </c>
      <c r="D57" s="68">
        <v>45714</v>
      </c>
      <c r="E57" s="37" t="s">
        <v>226</v>
      </c>
      <c r="F57" s="37" t="s">
        <v>1465</v>
      </c>
      <c r="G57" s="33"/>
      <c r="H57" s="34"/>
      <c r="I57" s="34"/>
      <c r="J57" s="114"/>
      <c r="K57" s="48">
        <v>1945000</v>
      </c>
      <c r="L57" s="42" t="s">
        <v>84</v>
      </c>
      <c r="M57" s="52"/>
      <c r="N57" s="53"/>
      <c r="O57" s="52"/>
      <c r="P57" s="33"/>
      <c r="Q57" s="33"/>
      <c r="R57" s="70"/>
      <c r="S57" s="70"/>
      <c r="T57" s="70"/>
      <c r="U57" s="43"/>
      <c r="V57" s="48">
        <v>1945000</v>
      </c>
      <c r="W57" s="48"/>
      <c r="X57" s="48"/>
      <c r="Y57" s="43">
        <f t="shared" si="35"/>
        <v>1945000</v>
      </c>
      <c r="Z57" s="48"/>
      <c r="AA57" s="48"/>
      <c r="AB57" s="48"/>
      <c r="AC57" s="43">
        <f t="shared" si="36"/>
        <v>0</v>
      </c>
      <c r="AD57" s="48"/>
      <c r="AE57" s="48"/>
      <c r="AF57" s="48"/>
      <c r="AG57" s="43">
        <f t="shared" si="37"/>
        <v>0</v>
      </c>
      <c r="AH57" s="43">
        <f t="shared" si="38"/>
        <v>1945000</v>
      </c>
      <c r="AI57" s="59">
        <f t="shared" si="39"/>
        <v>1.7415363125990527E-2</v>
      </c>
      <c r="AJ57" s="59">
        <f t="shared" si="34"/>
        <v>1.3926306070935705E-3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>
      <c r="A58" s="26">
        <v>9</v>
      </c>
      <c r="B58" s="26"/>
      <c r="C58" s="69" t="s">
        <v>1480</v>
      </c>
      <c r="D58" s="68">
        <v>45730</v>
      </c>
      <c r="E58" s="37" t="s">
        <v>206</v>
      </c>
      <c r="F58" s="37" t="s">
        <v>1465</v>
      </c>
      <c r="G58" s="33"/>
      <c r="H58" s="34"/>
      <c r="I58" s="34"/>
      <c r="J58" s="114"/>
      <c r="K58" s="48">
        <v>4059000</v>
      </c>
      <c r="L58" s="42" t="s">
        <v>84</v>
      </c>
      <c r="M58" s="52"/>
      <c r="N58" s="53"/>
      <c r="O58" s="52"/>
      <c r="P58" s="33"/>
      <c r="Q58" s="33"/>
      <c r="R58" s="70"/>
      <c r="S58" s="70"/>
      <c r="T58" s="70"/>
      <c r="U58" s="43"/>
      <c r="V58" s="48">
        <v>4059000</v>
      </c>
      <c r="W58" s="48"/>
      <c r="X58" s="48"/>
      <c r="Y58" s="43">
        <f t="shared" si="35"/>
        <v>4059000</v>
      </c>
      <c r="Z58" s="48"/>
      <c r="AA58" s="48"/>
      <c r="AB58" s="48"/>
      <c r="AC58" s="43">
        <f t="shared" si="36"/>
        <v>0</v>
      </c>
      <c r="AD58" s="48"/>
      <c r="AE58" s="48"/>
      <c r="AF58" s="48"/>
      <c r="AG58" s="43">
        <f t="shared" si="37"/>
        <v>0</v>
      </c>
      <c r="AH58" s="43">
        <f t="shared" si="38"/>
        <v>4059000</v>
      </c>
      <c r="AI58" s="59">
        <f t="shared" si="39"/>
        <v>3.6343937752388457E-2</v>
      </c>
      <c r="AJ58" s="59">
        <f t="shared" si="34"/>
        <v>2.9062661358317749E-3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24.95" customHeight="1" outlineLevel="1">
      <c r="A59" s="26">
        <v>10</v>
      </c>
      <c r="B59" s="26"/>
      <c r="C59" s="69" t="s">
        <v>1481</v>
      </c>
      <c r="D59" s="68">
        <v>45730</v>
      </c>
      <c r="E59" s="37" t="s">
        <v>246</v>
      </c>
      <c r="F59" s="37" t="s">
        <v>1465</v>
      </c>
      <c r="G59" s="33"/>
      <c r="H59" s="34"/>
      <c r="I59" s="34"/>
      <c r="J59" s="114"/>
      <c r="K59" s="48">
        <v>1945000</v>
      </c>
      <c r="L59" s="42" t="s">
        <v>84</v>
      </c>
      <c r="M59" s="52"/>
      <c r="N59" s="53"/>
      <c r="O59" s="52"/>
      <c r="P59" s="33"/>
      <c r="Q59" s="33"/>
      <c r="R59" s="70"/>
      <c r="S59" s="70"/>
      <c r="T59" s="70"/>
      <c r="U59" s="43"/>
      <c r="V59" s="48">
        <v>1945000</v>
      </c>
      <c r="W59" s="48"/>
      <c r="X59" s="48"/>
      <c r="Y59" s="43">
        <f t="shared" si="35"/>
        <v>1945000</v>
      </c>
      <c r="Z59" s="48"/>
      <c r="AA59" s="48"/>
      <c r="AB59" s="48"/>
      <c r="AC59" s="43">
        <f t="shared" si="36"/>
        <v>0</v>
      </c>
      <c r="AD59" s="48"/>
      <c r="AE59" s="48"/>
      <c r="AF59" s="48"/>
      <c r="AG59" s="43">
        <f t="shared" si="37"/>
        <v>0</v>
      </c>
      <c r="AH59" s="43">
        <f t="shared" si="38"/>
        <v>1945000</v>
      </c>
      <c r="AI59" s="59">
        <f t="shared" si="39"/>
        <v>1.7415363125990527E-2</v>
      </c>
      <c r="AJ59" s="59">
        <f t="shared" si="34"/>
        <v>1.3926306070935705E-3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outlineLevel="1">
      <c r="A60" s="26">
        <v>11</v>
      </c>
      <c r="B60" s="26"/>
      <c r="C60" s="69" t="s">
        <v>1482</v>
      </c>
      <c r="D60" s="68">
        <v>45737</v>
      </c>
      <c r="E60" s="37" t="s">
        <v>232</v>
      </c>
      <c r="F60" s="37" t="s">
        <v>1465</v>
      </c>
      <c r="G60" s="33"/>
      <c r="H60" s="34"/>
      <c r="I60" s="34"/>
      <c r="J60" s="114"/>
      <c r="K60" s="48">
        <v>1879000</v>
      </c>
      <c r="L60" s="42" t="s">
        <v>84</v>
      </c>
      <c r="M60" s="52"/>
      <c r="N60" s="53"/>
      <c r="O60" s="52"/>
      <c r="P60" s="33"/>
      <c r="Q60" s="33"/>
      <c r="R60" s="70"/>
      <c r="S60" s="70"/>
      <c r="T60" s="70"/>
      <c r="U60" s="43"/>
      <c r="V60" s="48">
        <v>1879000</v>
      </c>
      <c r="W60" s="48"/>
      <c r="X60" s="48"/>
      <c r="Y60" s="43">
        <f t="shared" si="35"/>
        <v>1879000</v>
      </c>
      <c r="Z60" s="48"/>
      <c r="AA60" s="48"/>
      <c r="AB60" s="48"/>
      <c r="AC60" s="43">
        <f t="shared" si="36"/>
        <v>0</v>
      </c>
      <c r="AD60" s="48"/>
      <c r="AE60" s="48"/>
      <c r="AF60" s="48"/>
      <c r="AG60" s="43">
        <f t="shared" si="37"/>
        <v>0</v>
      </c>
      <c r="AH60" s="43">
        <f t="shared" si="38"/>
        <v>1879000</v>
      </c>
      <c r="AI60" s="59">
        <f t="shared" si="39"/>
        <v>1.6824404788553318E-2</v>
      </c>
      <c r="AJ60" s="59">
        <f t="shared" si="34"/>
        <v>1.3453742471613464E-3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24.95" customHeight="1" outlineLevel="1">
      <c r="A61" s="26">
        <v>12</v>
      </c>
      <c r="B61" s="26"/>
      <c r="C61" s="69" t="s">
        <v>1483</v>
      </c>
      <c r="D61" s="68">
        <v>45714</v>
      </c>
      <c r="E61" s="37" t="s">
        <v>234</v>
      </c>
      <c r="F61" s="37" t="s">
        <v>1465</v>
      </c>
      <c r="G61" s="33"/>
      <c r="H61" s="34"/>
      <c r="I61" s="34"/>
      <c r="J61" s="114"/>
      <c r="K61" s="48">
        <v>1112000</v>
      </c>
      <c r="L61" s="42" t="s">
        <v>84</v>
      </c>
      <c r="M61" s="52"/>
      <c r="N61" s="53"/>
      <c r="O61" s="52"/>
      <c r="P61" s="33"/>
      <c r="Q61" s="33"/>
      <c r="R61" s="70"/>
      <c r="S61" s="70"/>
      <c r="T61" s="70"/>
      <c r="U61" s="43"/>
      <c r="V61" s="48">
        <v>1112000</v>
      </c>
      <c r="W61" s="48"/>
      <c r="X61" s="48"/>
      <c r="Y61" s="43">
        <f t="shared" si="35"/>
        <v>1112000</v>
      </c>
      <c r="Z61" s="48"/>
      <c r="AA61" s="48"/>
      <c r="AB61" s="48"/>
      <c r="AC61" s="43">
        <f t="shared" si="36"/>
        <v>0</v>
      </c>
      <c r="AD61" s="48"/>
      <c r="AE61" s="48"/>
      <c r="AF61" s="48"/>
      <c r="AG61" s="43">
        <f t="shared" si="37"/>
        <v>0</v>
      </c>
      <c r="AH61" s="43">
        <f t="shared" si="38"/>
        <v>1112000</v>
      </c>
      <c r="AI61" s="59">
        <f t="shared" si="39"/>
        <v>9.9567525943966406E-3</v>
      </c>
      <c r="AJ61" s="59">
        <f t="shared" si="34"/>
        <v>7.9619806431262231E-4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>
      <c r="A62" s="26">
        <v>13</v>
      </c>
      <c r="B62" s="26"/>
      <c r="C62" s="69" t="s">
        <v>1484</v>
      </c>
      <c r="D62" s="68">
        <v>45714</v>
      </c>
      <c r="E62" s="37" t="s">
        <v>757</v>
      </c>
      <c r="F62" s="37" t="s">
        <v>1465</v>
      </c>
      <c r="G62" s="33"/>
      <c r="H62" s="34"/>
      <c r="I62" s="34"/>
      <c r="J62" s="114"/>
      <c r="K62" s="48">
        <v>1945000</v>
      </c>
      <c r="L62" s="42" t="s">
        <v>84</v>
      </c>
      <c r="M62" s="52"/>
      <c r="N62" s="53"/>
      <c r="O62" s="52"/>
      <c r="P62" s="33"/>
      <c r="Q62" s="33"/>
      <c r="R62" s="70"/>
      <c r="S62" s="70"/>
      <c r="T62" s="70"/>
      <c r="U62" s="43"/>
      <c r="V62" s="48">
        <v>1945000</v>
      </c>
      <c r="W62" s="48"/>
      <c r="X62" s="48"/>
      <c r="Y62" s="43">
        <f t="shared" si="35"/>
        <v>1945000</v>
      </c>
      <c r="Z62" s="48"/>
      <c r="AA62" s="48"/>
      <c r="AB62" s="48"/>
      <c r="AC62" s="43">
        <f t="shared" si="36"/>
        <v>0</v>
      </c>
      <c r="AD62" s="48"/>
      <c r="AE62" s="48"/>
      <c r="AF62" s="48"/>
      <c r="AG62" s="43">
        <f t="shared" si="37"/>
        <v>0</v>
      </c>
      <c r="AH62" s="43">
        <f t="shared" si="38"/>
        <v>1945000</v>
      </c>
      <c r="AI62" s="59">
        <f t="shared" si="39"/>
        <v>1.7415363125990527E-2</v>
      </c>
      <c r="AJ62" s="59">
        <f t="shared" si="34"/>
        <v>1.3926306070935705E-3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24.95" customHeight="1" outlineLevel="1">
      <c r="A63" s="26">
        <v>14</v>
      </c>
      <c r="B63" s="26"/>
      <c r="C63" s="69" t="s">
        <v>1485</v>
      </c>
      <c r="D63" s="68">
        <v>45695</v>
      </c>
      <c r="E63" s="37" t="s">
        <v>213</v>
      </c>
      <c r="F63" s="37" t="s">
        <v>1465</v>
      </c>
      <c r="G63" s="33"/>
      <c r="H63" s="34"/>
      <c r="I63" s="34"/>
      <c r="J63" s="114"/>
      <c r="K63" s="48">
        <v>1992000</v>
      </c>
      <c r="L63" s="42" t="s">
        <v>84</v>
      </c>
      <c r="M63" s="52"/>
      <c r="N63" s="53"/>
      <c r="O63" s="52"/>
      <c r="P63" s="33"/>
      <c r="Q63" s="33"/>
      <c r="R63" s="70"/>
      <c r="S63" s="70"/>
      <c r="T63" s="70"/>
      <c r="U63" s="43"/>
      <c r="V63" s="48">
        <v>1992000</v>
      </c>
      <c r="W63" s="48"/>
      <c r="X63" s="48"/>
      <c r="Y63" s="43">
        <f t="shared" si="35"/>
        <v>1992000</v>
      </c>
      <c r="Z63" s="48"/>
      <c r="AA63" s="48"/>
      <c r="AB63" s="48"/>
      <c r="AC63" s="43">
        <f t="shared" si="36"/>
        <v>0</v>
      </c>
      <c r="AD63" s="48"/>
      <c r="AE63" s="48"/>
      <c r="AF63" s="48"/>
      <c r="AG63" s="43">
        <f t="shared" si="37"/>
        <v>0</v>
      </c>
      <c r="AH63" s="43">
        <f t="shared" si="38"/>
        <v>1992000</v>
      </c>
      <c r="AI63" s="59">
        <f t="shared" si="39"/>
        <v>1.783619709355945E-2</v>
      </c>
      <c r="AJ63" s="59">
        <f t="shared" si="34"/>
        <v>1.4262828634089421E-3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outlineLevel="1">
      <c r="A64" s="26">
        <v>15</v>
      </c>
      <c r="B64" s="26"/>
      <c r="C64" s="69" t="s">
        <v>1486</v>
      </c>
      <c r="D64" s="68">
        <v>45714</v>
      </c>
      <c r="E64" s="37" t="s">
        <v>216</v>
      </c>
      <c r="F64" s="37" t="s">
        <v>1465</v>
      </c>
      <c r="G64" s="33"/>
      <c r="H64" s="34"/>
      <c r="I64" s="34"/>
      <c r="J64" s="114"/>
      <c r="K64" s="48">
        <v>1945000</v>
      </c>
      <c r="L64" s="42" t="s">
        <v>84</v>
      </c>
      <c r="M64" s="52"/>
      <c r="N64" s="53"/>
      <c r="O64" s="52"/>
      <c r="P64" s="33"/>
      <c r="Q64" s="33"/>
      <c r="R64" s="70"/>
      <c r="S64" s="70"/>
      <c r="T64" s="70"/>
      <c r="U64" s="43"/>
      <c r="V64" s="48">
        <v>1945000</v>
      </c>
      <c r="W64" s="48"/>
      <c r="X64" s="48"/>
      <c r="Y64" s="43">
        <f t="shared" si="35"/>
        <v>1945000</v>
      </c>
      <c r="Z64" s="48"/>
      <c r="AA64" s="48"/>
      <c r="AB64" s="48"/>
      <c r="AC64" s="43">
        <f t="shared" si="36"/>
        <v>0</v>
      </c>
      <c r="AD64" s="48"/>
      <c r="AE64" s="48"/>
      <c r="AF64" s="48"/>
      <c r="AG64" s="43">
        <f t="shared" si="37"/>
        <v>0</v>
      </c>
      <c r="AH64" s="43">
        <f t="shared" si="38"/>
        <v>1945000</v>
      </c>
      <c r="AI64" s="59">
        <f t="shared" si="39"/>
        <v>1.7415363125990527E-2</v>
      </c>
      <c r="AJ64" s="59">
        <f t="shared" si="34"/>
        <v>1.3926306070935705E-3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24.95" customHeight="1" outlineLevel="1">
      <c r="A65" s="26">
        <v>16</v>
      </c>
      <c r="B65" s="26"/>
      <c r="C65" s="69" t="s">
        <v>1487</v>
      </c>
      <c r="D65" s="68">
        <v>45705</v>
      </c>
      <c r="E65" s="37" t="s">
        <v>218</v>
      </c>
      <c r="F65" s="37" t="s">
        <v>1465</v>
      </c>
      <c r="G65" s="33"/>
      <c r="H65" s="34"/>
      <c r="I65" s="34"/>
      <c r="J65" s="114"/>
      <c r="K65" s="48">
        <v>1945000</v>
      </c>
      <c r="L65" s="42" t="s">
        <v>84</v>
      </c>
      <c r="M65" s="52"/>
      <c r="N65" s="53"/>
      <c r="O65" s="52"/>
      <c r="P65" s="33"/>
      <c r="Q65" s="33"/>
      <c r="R65" s="70"/>
      <c r="S65" s="70"/>
      <c r="T65" s="70"/>
      <c r="U65" s="43"/>
      <c r="V65" s="48">
        <v>1945000</v>
      </c>
      <c r="W65" s="48"/>
      <c r="X65" s="48"/>
      <c r="Y65" s="43">
        <f t="shared" si="35"/>
        <v>1945000</v>
      </c>
      <c r="Z65" s="48"/>
      <c r="AA65" s="48"/>
      <c r="AB65" s="48"/>
      <c r="AC65" s="43">
        <f t="shared" si="36"/>
        <v>0</v>
      </c>
      <c r="AD65" s="48"/>
      <c r="AE65" s="48"/>
      <c r="AF65" s="48"/>
      <c r="AG65" s="43">
        <f t="shared" si="37"/>
        <v>0</v>
      </c>
      <c r="AH65" s="43">
        <f t="shared" si="38"/>
        <v>1945000</v>
      </c>
      <c r="AI65" s="59">
        <f t="shared" si="39"/>
        <v>1.7415363125990527E-2</v>
      </c>
      <c r="AJ65" s="59">
        <f t="shared" si="34"/>
        <v>1.3926306070935705E-3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>
      <c r="A66" s="26">
        <v>17</v>
      </c>
      <c r="B66" s="26"/>
      <c r="C66" s="69" t="s">
        <v>1488</v>
      </c>
      <c r="D66" s="68">
        <v>45704</v>
      </c>
      <c r="E66" s="37" t="s">
        <v>220</v>
      </c>
      <c r="F66" s="37" t="s">
        <v>1465</v>
      </c>
      <c r="G66" s="33"/>
      <c r="H66" s="34"/>
      <c r="I66" s="34"/>
      <c r="J66" s="114"/>
      <c r="K66" s="48">
        <v>2091000</v>
      </c>
      <c r="L66" s="42" t="s">
        <v>84</v>
      </c>
      <c r="M66" s="52"/>
      <c r="N66" s="53"/>
      <c r="O66" s="52"/>
      <c r="P66" s="33"/>
      <c r="Q66" s="33"/>
      <c r="R66" s="70"/>
      <c r="S66" s="70"/>
      <c r="T66" s="70"/>
      <c r="U66" s="43"/>
      <c r="V66" s="48">
        <v>2091000</v>
      </c>
      <c r="W66" s="48"/>
      <c r="X66" s="48"/>
      <c r="Y66" s="43">
        <f t="shared" si="35"/>
        <v>2091000</v>
      </c>
      <c r="Z66" s="48"/>
      <c r="AA66" s="48"/>
      <c r="AB66" s="48"/>
      <c r="AC66" s="43">
        <f t="shared" si="36"/>
        <v>0</v>
      </c>
      <c r="AD66" s="48"/>
      <c r="AE66" s="48"/>
      <c r="AF66" s="48"/>
      <c r="AG66" s="43">
        <f t="shared" si="37"/>
        <v>0</v>
      </c>
      <c r="AH66" s="43">
        <f t="shared" si="38"/>
        <v>2091000</v>
      </c>
      <c r="AI66" s="59">
        <f t="shared" si="39"/>
        <v>1.8722634599715265E-2</v>
      </c>
      <c r="AJ66" s="59">
        <f t="shared" si="34"/>
        <v>1.497167403307278E-3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24.95" customHeight="1" outlineLevel="1">
      <c r="A67" s="26">
        <v>18</v>
      </c>
      <c r="B67" s="26"/>
      <c r="C67" s="69" t="s">
        <v>1489</v>
      </c>
      <c r="D67" s="68">
        <v>45737</v>
      </c>
      <c r="E67" s="37" t="s">
        <v>224</v>
      </c>
      <c r="F67" s="37" t="s">
        <v>1465</v>
      </c>
      <c r="G67" s="33"/>
      <c r="H67" s="34"/>
      <c r="I67" s="34"/>
      <c r="J67" s="114"/>
      <c r="K67" s="48">
        <v>1394000</v>
      </c>
      <c r="L67" s="42" t="s">
        <v>84</v>
      </c>
      <c r="M67" s="52"/>
      <c r="N67" s="53"/>
      <c r="O67" s="52"/>
      <c r="P67" s="33"/>
      <c r="Q67" s="33"/>
      <c r="R67" s="70"/>
      <c r="S67" s="70"/>
      <c r="T67" s="70"/>
      <c r="U67" s="43"/>
      <c r="V67" s="48">
        <v>1394000</v>
      </c>
      <c r="W67" s="48"/>
      <c r="X67" s="48"/>
      <c r="Y67" s="43">
        <f t="shared" si="35"/>
        <v>1394000</v>
      </c>
      <c r="Z67" s="48"/>
      <c r="AA67" s="48"/>
      <c r="AB67" s="48"/>
      <c r="AC67" s="43">
        <f t="shared" si="36"/>
        <v>0</v>
      </c>
      <c r="AD67" s="48"/>
      <c r="AE67" s="48"/>
      <c r="AF67" s="48"/>
      <c r="AG67" s="43">
        <f t="shared" si="37"/>
        <v>0</v>
      </c>
      <c r="AH67" s="43">
        <f t="shared" si="38"/>
        <v>1394000</v>
      </c>
      <c r="AI67" s="59">
        <f t="shared" si="39"/>
        <v>1.2481756399810176E-2</v>
      </c>
      <c r="AJ67" s="59">
        <f t="shared" si="34"/>
        <v>9.9811160220485205E-4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outlineLevel="1">
      <c r="A68" s="26">
        <v>19</v>
      </c>
      <c r="B68" s="26"/>
      <c r="C68" s="69" t="s">
        <v>768</v>
      </c>
      <c r="D68" s="68">
        <v>45714</v>
      </c>
      <c r="E68" s="37" t="s">
        <v>228</v>
      </c>
      <c r="F68" s="37" t="s">
        <v>1465</v>
      </c>
      <c r="G68" s="33"/>
      <c r="H68" s="34"/>
      <c r="I68" s="34"/>
      <c r="J68" s="114"/>
      <c r="K68" s="48">
        <v>2223000</v>
      </c>
      <c r="L68" s="42" t="s">
        <v>84</v>
      </c>
      <c r="M68" s="52"/>
      <c r="N68" s="53"/>
      <c r="O68" s="52"/>
      <c r="P68" s="33"/>
      <c r="Q68" s="33"/>
      <c r="R68" s="70"/>
      <c r="S68" s="70"/>
      <c r="T68" s="70"/>
      <c r="U68" s="43"/>
      <c r="V68" s="48">
        <v>2223000</v>
      </c>
      <c r="W68" s="48"/>
      <c r="X68" s="48"/>
      <c r="Y68" s="43">
        <f t="shared" si="35"/>
        <v>2223000</v>
      </c>
      <c r="Z68" s="48"/>
      <c r="AA68" s="48"/>
      <c r="AB68" s="48"/>
      <c r="AC68" s="43">
        <f t="shared" si="36"/>
        <v>0</v>
      </c>
      <c r="AD68" s="48"/>
      <c r="AE68" s="48"/>
      <c r="AF68" s="48"/>
      <c r="AG68" s="43">
        <f t="shared" si="37"/>
        <v>0</v>
      </c>
      <c r="AH68" s="43">
        <f t="shared" si="38"/>
        <v>2223000</v>
      </c>
      <c r="AI68" s="59">
        <f t="shared" si="39"/>
        <v>1.9904551274589687E-2</v>
      </c>
      <c r="AJ68" s="59">
        <f t="shared" si="34"/>
        <v>1.5916801231717259E-3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24.95" customHeight="1" outlineLevel="1">
      <c r="A69" s="26">
        <v>20</v>
      </c>
      <c r="B69" s="26"/>
      <c r="C69" s="69" t="s">
        <v>1490</v>
      </c>
      <c r="D69" s="68">
        <v>45705</v>
      </c>
      <c r="E69" s="37" t="s">
        <v>248</v>
      </c>
      <c r="F69" s="37" t="s">
        <v>1465</v>
      </c>
      <c r="G69" s="33"/>
      <c r="H69" s="34"/>
      <c r="I69" s="34"/>
      <c r="J69" s="114"/>
      <c r="K69" s="48">
        <v>3167000</v>
      </c>
      <c r="L69" s="42" t="s">
        <v>84</v>
      </c>
      <c r="M69" s="52"/>
      <c r="N69" s="53"/>
      <c r="O69" s="52"/>
      <c r="P69" s="33"/>
      <c r="Q69" s="33"/>
      <c r="R69" s="70"/>
      <c r="S69" s="70"/>
      <c r="T69" s="70"/>
      <c r="U69" s="43"/>
      <c r="V69" s="48">
        <v>3167000</v>
      </c>
      <c r="W69" s="48"/>
      <c r="X69" s="48"/>
      <c r="Y69" s="43">
        <f t="shared" si="35"/>
        <v>3167000</v>
      </c>
      <c r="Z69" s="48"/>
      <c r="AA69" s="48"/>
      <c r="AB69" s="48"/>
      <c r="AC69" s="43">
        <f t="shared" si="36"/>
        <v>0</v>
      </c>
      <c r="AD69" s="48"/>
      <c r="AE69" s="48"/>
      <c r="AF69" s="48"/>
      <c r="AG69" s="43">
        <f t="shared" si="37"/>
        <v>0</v>
      </c>
      <c r="AH69" s="43">
        <f t="shared" si="38"/>
        <v>3167000</v>
      </c>
      <c r="AI69" s="59">
        <f t="shared" si="39"/>
        <v>2.835704628278252E-2</v>
      </c>
      <c r="AJ69" s="59">
        <f t="shared" si="34"/>
        <v>2.2675892712932326E-3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>
      <c r="A70" s="26">
        <v>21</v>
      </c>
      <c r="B70" s="26"/>
      <c r="C70" s="69" t="s">
        <v>1491</v>
      </c>
      <c r="D70" s="68">
        <v>45714</v>
      </c>
      <c r="E70" s="37" t="s">
        <v>196</v>
      </c>
      <c r="F70" s="37" t="s">
        <v>1465</v>
      </c>
      <c r="G70" s="33"/>
      <c r="H70" s="34"/>
      <c r="I70" s="34"/>
      <c r="J70" s="114"/>
      <c r="K70" s="48">
        <v>1879000</v>
      </c>
      <c r="L70" s="42" t="s">
        <v>84</v>
      </c>
      <c r="M70" s="52"/>
      <c r="N70" s="53"/>
      <c r="O70" s="52"/>
      <c r="P70" s="33"/>
      <c r="Q70" s="33"/>
      <c r="R70" s="70"/>
      <c r="S70" s="70"/>
      <c r="T70" s="70"/>
      <c r="U70" s="43"/>
      <c r="V70" s="48">
        <v>1879000</v>
      </c>
      <c r="W70" s="48"/>
      <c r="X70" s="48"/>
      <c r="Y70" s="43">
        <f t="shared" si="35"/>
        <v>1879000</v>
      </c>
      <c r="Z70" s="48"/>
      <c r="AA70" s="48"/>
      <c r="AB70" s="48"/>
      <c r="AC70" s="43">
        <f t="shared" si="36"/>
        <v>0</v>
      </c>
      <c r="AD70" s="48"/>
      <c r="AE70" s="48"/>
      <c r="AF70" s="48"/>
      <c r="AG70" s="43">
        <f t="shared" si="37"/>
        <v>0</v>
      </c>
      <c r="AH70" s="43">
        <f t="shared" si="38"/>
        <v>1879000</v>
      </c>
      <c r="AI70" s="59">
        <f t="shared" si="39"/>
        <v>1.6824404788553318E-2</v>
      </c>
      <c r="AJ70" s="59">
        <f t="shared" si="34"/>
        <v>1.3453742471613464E-3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24.95" customHeight="1" outlineLevel="1">
      <c r="A71" s="26">
        <v>22</v>
      </c>
      <c r="B71" s="26"/>
      <c r="C71" s="69" t="s">
        <v>1492</v>
      </c>
      <c r="D71" s="68">
        <v>45705</v>
      </c>
      <c r="E71" s="37" t="s">
        <v>202</v>
      </c>
      <c r="F71" s="37" t="s">
        <v>1465</v>
      </c>
      <c r="G71" s="33"/>
      <c r="H71" s="34"/>
      <c r="I71" s="34"/>
      <c r="J71" s="114"/>
      <c r="K71" s="48">
        <v>1945000</v>
      </c>
      <c r="L71" s="42" t="s">
        <v>84</v>
      </c>
      <c r="M71" s="52"/>
      <c r="N71" s="53"/>
      <c r="O71" s="52"/>
      <c r="P71" s="33"/>
      <c r="Q71" s="33"/>
      <c r="R71" s="70"/>
      <c r="S71" s="70"/>
      <c r="T71" s="70"/>
      <c r="U71" s="43"/>
      <c r="V71" s="48">
        <v>1945000</v>
      </c>
      <c r="W71" s="48"/>
      <c r="X71" s="48"/>
      <c r="Y71" s="43">
        <f t="shared" si="35"/>
        <v>1945000</v>
      </c>
      <c r="Z71" s="48"/>
      <c r="AA71" s="48"/>
      <c r="AB71" s="48"/>
      <c r="AC71" s="43">
        <f t="shared" si="36"/>
        <v>0</v>
      </c>
      <c r="AD71" s="48"/>
      <c r="AE71" s="48"/>
      <c r="AF71" s="48"/>
      <c r="AG71" s="43">
        <f t="shared" si="37"/>
        <v>0</v>
      </c>
      <c r="AH71" s="43">
        <f t="shared" si="38"/>
        <v>1945000</v>
      </c>
      <c r="AI71" s="59">
        <f t="shared" si="39"/>
        <v>1.7415363125990527E-2</v>
      </c>
      <c r="AJ71" s="59">
        <f t="shared" si="34"/>
        <v>1.3926306070935705E-3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outlineLevel="1">
      <c r="A72" s="26">
        <v>23</v>
      </c>
      <c r="B72" s="26"/>
      <c r="C72" s="69" t="s">
        <v>752</v>
      </c>
      <c r="D72" s="68">
        <v>45705</v>
      </c>
      <c r="E72" s="37" t="s">
        <v>211</v>
      </c>
      <c r="F72" s="37" t="s">
        <v>1465</v>
      </c>
      <c r="G72" s="33"/>
      <c r="H72" s="34"/>
      <c r="I72" s="34"/>
      <c r="J72" s="114"/>
      <c r="K72" s="48">
        <v>1945000</v>
      </c>
      <c r="L72" s="42" t="s">
        <v>84</v>
      </c>
      <c r="M72" s="52"/>
      <c r="N72" s="53"/>
      <c r="O72" s="52"/>
      <c r="P72" s="33"/>
      <c r="Q72" s="33"/>
      <c r="R72" s="70"/>
      <c r="S72" s="70"/>
      <c r="T72" s="70"/>
      <c r="U72" s="43"/>
      <c r="V72" s="48">
        <v>1945000</v>
      </c>
      <c r="W72" s="48"/>
      <c r="X72" s="48"/>
      <c r="Y72" s="43">
        <f t="shared" si="35"/>
        <v>1945000</v>
      </c>
      <c r="Z72" s="48"/>
      <c r="AA72" s="48"/>
      <c r="AB72" s="48"/>
      <c r="AC72" s="43">
        <f t="shared" si="36"/>
        <v>0</v>
      </c>
      <c r="AD72" s="48"/>
      <c r="AE72" s="48"/>
      <c r="AF72" s="48"/>
      <c r="AG72" s="43">
        <f t="shared" si="37"/>
        <v>0</v>
      </c>
      <c r="AH72" s="43">
        <f t="shared" si="38"/>
        <v>1945000</v>
      </c>
      <c r="AI72" s="59">
        <f t="shared" si="39"/>
        <v>1.7415363125990527E-2</v>
      </c>
      <c r="AJ72" s="59">
        <f t="shared" si="34"/>
        <v>1.3926306070935705E-3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24.95" customHeight="1" outlineLevel="1">
      <c r="A73" s="26">
        <v>24</v>
      </c>
      <c r="B73" s="26"/>
      <c r="C73" s="69" t="s">
        <v>1493</v>
      </c>
      <c r="D73" s="68">
        <v>45705</v>
      </c>
      <c r="E73" s="37" t="s">
        <v>799</v>
      </c>
      <c r="F73" s="37" t="s">
        <v>1465</v>
      </c>
      <c r="G73" s="33"/>
      <c r="H73" s="34"/>
      <c r="I73" s="34"/>
      <c r="J73" s="114"/>
      <c r="K73" s="48">
        <v>2042000</v>
      </c>
      <c r="L73" s="42" t="s">
        <v>84</v>
      </c>
      <c r="M73" s="52"/>
      <c r="N73" s="53"/>
      <c r="O73" s="52"/>
      <c r="P73" s="33"/>
      <c r="Q73" s="33"/>
      <c r="R73" s="70"/>
      <c r="S73" s="70"/>
      <c r="T73" s="70"/>
      <c r="U73" s="43"/>
      <c r="V73" s="48">
        <v>2042000</v>
      </c>
      <c r="W73" s="48"/>
      <c r="X73" s="48"/>
      <c r="Y73" s="43">
        <f t="shared" si="35"/>
        <v>2042000</v>
      </c>
      <c r="Z73" s="48"/>
      <c r="AA73" s="48"/>
      <c r="AB73" s="48"/>
      <c r="AC73" s="43">
        <f t="shared" si="36"/>
        <v>0</v>
      </c>
      <c r="AD73" s="48"/>
      <c r="AE73" s="48"/>
      <c r="AF73" s="48"/>
      <c r="AG73" s="43">
        <f t="shared" si="37"/>
        <v>0</v>
      </c>
      <c r="AH73" s="43">
        <f t="shared" si="38"/>
        <v>2042000</v>
      </c>
      <c r="AI73" s="59">
        <f t="shared" si="39"/>
        <v>1.8283892803739155E-2</v>
      </c>
      <c r="AJ73" s="59">
        <f t="shared" si="34"/>
        <v>1.4620831360848694E-3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>
      <c r="A74" s="26">
        <v>25</v>
      </c>
      <c r="B74" s="26"/>
      <c r="C74" s="69" t="s">
        <v>1494</v>
      </c>
      <c r="D74" s="68">
        <v>45714</v>
      </c>
      <c r="E74" s="37" t="s">
        <v>178</v>
      </c>
      <c r="F74" s="37" t="s">
        <v>1465</v>
      </c>
      <c r="G74" s="33"/>
      <c r="H74" s="34"/>
      <c r="I74" s="34"/>
      <c r="J74" s="114"/>
      <c r="K74" s="48">
        <v>1945000</v>
      </c>
      <c r="L74" s="42" t="s">
        <v>84</v>
      </c>
      <c r="M74" s="52"/>
      <c r="N74" s="53"/>
      <c r="O74" s="52"/>
      <c r="P74" s="33"/>
      <c r="Q74" s="33"/>
      <c r="R74" s="70"/>
      <c r="S74" s="70"/>
      <c r="T74" s="70"/>
      <c r="U74" s="43"/>
      <c r="V74" s="48">
        <v>1945000</v>
      </c>
      <c r="W74" s="48"/>
      <c r="X74" s="48"/>
      <c r="Y74" s="43">
        <f t="shared" si="35"/>
        <v>1945000</v>
      </c>
      <c r="Z74" s="48"/>
      <c r="AA74" s="48"/>
      <c r="AB74" s="48"/>
      <c r="AC74" s="43">
        <f t="shared" si="36"/>
        <v>0</v>
      </c>
      <c r="AD74" s="48"/>
      <c r="AE74" s="48"/>
      <c r="AF74" s="48"/>
      <c r="AG74" s="43">
        <f t="shared" si="37"/>
        <v>0</v>
      </c>
      <c r="AH74" s="43">
        <f t="shared" si="38"/>
        <v>1945000</v>
      </c>
      <c r="AI74" s="59">
        <f t="shared" si="39"/>
        <v>1.7415363125990527E-2</v>
      </c>
      <c r="AJ74" s="59">
        <f t="shared" si="34"/>
        <v>1.3926306070935705E-3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4.95" customHeight="1" outlineLevel="1">
      <c r="A75" s="26">
        <v>26</v>
      </c>
      <c r="B75" s="26"/>
      <c r="C75" s="69" t="s">
        <v>1495</v>
      </c>
      <c r="D75" s="68">
        <v>45705</v>
      </c>
      <c r="E75" s="37" t="s">
        <v>185</v>
      </c>
      <c r="F75" s="37" t="s">
        <v>1465</v>
      </c>
      <c r="G75" s="33"/>
      <c r="H75" s="34"/>
      <c r="I75" s="34"/>
      <c r="J75" s="114"/>
      <c r="K75" s="48">
        <v>2042000</v>
      </c>
      <c r="L75" s="42" t="s">
        <v>84</v>
      </c>
      <c r="M75" s="52"/>
      <c r="N75" s="53"/>
      <c r="O75" s="52"/>
      <c r="P75" s="33"/>
      <c r="Q75" s="33"/>
      <c r="R75" s="70"/>
      <c r="S75" s="70"/>
      <c r="T75" s="70"/>
      <c r="U75" s="43"/>
      <c r="V75" s="48">
        <v>2042000</v>
      </c>
      <c r="W75" s="48"/>
      <c r="X75" s="48"/>
      <c r="Y75" s="43">
        <f t="shared" si="35"/>
        <v>2042000</v>
      </c>
      <c r="Z75" s="48"/>
      <c r="AA75" s="48"/>
      <c r="AB75" s="48"/>
      <c r="AC75" s="43">
        <f t="shared" si="36"/>
        <v>0</v>
      </c>
      <c r="AD75" s="48"/>
      <c r="AE75" s="48"/>
      <c r="AF75" s="48"/>
      <c r="AG75" s="43">
        <f t="shared" si="37"/>
        <v>0</v>
      </c>
      <c r="AH75" s="43">
        <f t="shared" si="38"/>
        <v>2042000</v>
      </c>
      <c r="AI75" s="59">
        <f t="shared" si="39"/>
        <v>1.8283892803739155E-2</v>
      </c>
      <c r="AJ75" s="59">
        <f t="shared" si="34"/>
        <v>1.4620831360848694E-3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24.95" customHeight="1" outlineLevel="1">
      <c r="A76" s="26">
        <v>27</v>
      </c>
      <c r="B76" s="26"/>
      <c r="C76" s="69" t="s">
        <v>1496</v>
      </c>
      <c r="D76" s="68">
        <v>45705</v>
      </c>
      <c r="E76" s="37" t="s">
        <v>176</v>
      </c>
      <c r="F76" s="37" t="s">
        <v>1465</v>
      </c>
      <c r="G76" s="33"/>
      <c r="H76" s="34"/>
      <c r="I76" s="34"/>
      <c r="J76" s="114"/>
      <c r="K76" s="48">
        <v>1112000</v>
      </c>
      <c r="L76" s="42" t="s">
        <v>84</v>
      </c>
      <c r="M76" s="52"/>
      <c r="N76" s="53"/>
      <c r="O76" s="52"/>
      <c r="P76" s="33"/>
      <c r="Q76" s="33"/>
      <c r="R76" s="70"/>
      <c r="S76" s="70"/>
      <c r="T76" s="70"/>
      <c r="U76" s="43"/>
      <c r="V76" s="48">
        <v>1112000</v>
      </c>
      <c r="W76" s="48"/>
      <c r="X76" s="48"/>
      <c r="Y76" s="43">
        <f t="shared" si="35"/>
        <v>1112000</v>
      </c>
      <c r="Z76" s="48"/>
      <c r="AA76" s="48"/>
      <c r="AB76" s="48"/>
      <c r="AC76" s="43">
        <f t="shared" si="36"/>
        <v>0</v>
      </c>
      <c r="AD76" s="48"/>
      <c r="AE76" s="48"/>
      <c r="AF76" s="48"/>
      <c r="AG76" s="43">
        <f t="shared" si="37"/>
        <v>0</v>
      </c>
      <c r="AH76" s="43">
        <f t="shared" si="38"/>
        <v>1112000</v>
      </c>
      <c r="AI76" s="59">
        <f t="shared" si="39"/>
        <v>9.9567525943966406E-3</v>
      </c>
      <c r="AJ76" s="59">
        <f t="shared" si="34"/>
        <v>7.9619806431262231E-4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24.95" customHeight="1" outlineLevel="1">
      <c r="A77" s="26">
        <v>28</v>
      </c>
      <c r="B77" s="26"/>
      <c r="C77" s="37" t="s">
        <v>1497</v>
      </c>
      <c r="D77" s="68">
        <v>45714</v>
      </c>
      <c r="E77" s="37" t="s">
        <v>190</v>
      </c>
      <c r="F77" s="37" t="s">
        <v>1465</v>
      </c>
      <c r="G77" s="33"/>
      <c r="H77" s="34"/>
      <c r="I77" s="34"/>
      <c r="J77" s="114"/>
      <c r="K77" s="48">
        <v>10146000</v>
      </c>
      <c r="L77" s="42" t="s">
        <v>84</v>
      </c>
      <c r="M77" s="52"/>
      <c r="N77" s="53"/>
      <c r="O77" s="52"/>
      <c r="P77" s="33"/>
      <c r="Q77" s="33"/>
      <c r="R77" s="70"/>
      <c r="S77" s="70"/>
      <c r="T77" s="70"/>
      <c r="U77" s="43"/>
      <c r="V77" s="48">
        <v>10146000</v>
      </c>
      <c r="W77" s="48"/>
      <c r="X77" s="48"/>
      <c r="Y77" s="43">
        <f t="shared" si="35"/>
        <v>10146000</v>
      </c>
      <c r="Z77" s="48"/>
      <c r="AA77" s="48"/>
      <c r="AB77" s="48"/>
      <c r="AC77" s="43">
        <f t="shared" si="36"/>
        <v>0</v>
      </c>
      <c r="AD77" s="48"/>
      <c r="AE77" s="48"/>
      <c r="AF77" s="48"/>
      <c r="AG77" s="43">
        <f t="shared" si="37"/>
        <v>0</v>
      </c>
      <c r="AH77" s="43">
        <f t="shared" si="38"/>
        <v>10146000</v>
      </c>
      <c r="AI77" s="59">
        <f t="shared" si="39"/>
        <v>9.0846413509665755E-2</v>
      </c>
      <c r="AJ77" s="59">
        <f t="shared" si="34"/>
        <v>7.2645913313991598E-3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24.95" customHeight="1" outlineLevel="1">
      <c r="A78" s="26">
        <v>29</v>
      </c>
      <c r="B78" s="26"/>
      <c r="C78" s="37" t="s">
        <v>1498</v>
      </c>
      <c r="D78" s="68">
        <v>45728</v>
      </c>
      <c r="E78" s="37" t="s">
        <v>776</v>
      </c>
      <c r="F78" s="37" t="s">
        <v>1465</v>
      </c>
      <c r="G78" s="33"/>
      <c r="H78" s="34"/>
      <c r="I78" s="34"/>
      <c r="J78" s="114"/>
      <c r="K78" s="48">
        <v>4059000</v>
      </c>
      <c r="L78" s="42" t="s">
        <v>84</v>
      </c>
      <c r="M78" s="52"/>
      <c r="N78" s="53"/>
      <c r="O78" s="52"/>
      <c r="P78" s="33"/>
      <c r="Q78" s="33"/>
      <c r="R78" s="70"/>
      <c r="S78" s="70"/>
      <c r="T78" s="70"/>
      <c r="U78" s="43"/>
      <c r="V78" s="48">
        <v>4059000</v>
      </c>
      <c r="W78" s="48"/>
      <c r="X78" s="48"/>
      <c r="Y78" s="43">
        <f t="shared" si="35"/>
        <v>4059000</v>
      </c>
      <c r="Z78" s="48"/>
      <c r="AA78" s="48"/>
      <c r="AB78" s="48"/>
      <c r="AC78" s="43">
        <f t="shared" si="36"/>
        <v>0</v>
      </c>
      <c r="AD78" s="48"/>
      <c r="AE78" s="48"/>
      <c r="AF78" s="48"/>
      <c r="AG78" s="43">
        <f t="shared" si="37"/>
        <v>0</v>
      </c>
      <c r="AH78" s="43">
        <f t="shared" si="38"/>
        <v>4059000</v>
      </c>
      <c r="AI78" s="59">
        <f t="shared" si="39"/>
        <v>3.6343937752388457E-2</v>
      </c>
      <c r="AJ78" s="59">
        <f t="shared" si="34"/>
        <v>2.9062661358317749E-3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s="19" customFormat="1" ht="24.95" customHeight="1">
      <c r="A79" s="117" t="s">
        <v>56</v>
      </c>
      <c r="B79" s="117"/>
      <c r="C79" s="117"/>
      <c r="D79" s="117"/>
      <c r="E79" s="117"/>
      <c r="F79" s="117"/>
      <c r="G79" s="117"/>
      <c r="H79" s="117"/>
      <c r="I79" s="117"/>
      <c r="J79" s="49">
        <f>+J49</f>
        <v>111683000</v>
      </c>
      <c r="K79" s="49">
        <f>SUM(K50:K78)</f>
        <v>111428883</v>
      </c>
      <c r="L79" s="29"/>
      <c r="M79" s="49">
        <f>SUM(M50:M78)</f>
        <v>0</v>
      </c>
      <c r="N79" s="49">
        <f>SUM(N50:N78)</f>
        <v>0</v>
      </c>
      <c r="O79" s="49">
        <f>SUM(O50:O78)</f>
        <v>0</v>
      </c>
      <c r="P79" s="50"/>
      <c r="Q79" s="56"/>
      <c r="R79" s="49">
        <f>SUM(R50:R78)</f>
        <v>3203435</v>
      </c>
      <c r="S79" s="49">
        <f>SUM(S50:S78)</f>
        <v>3384825</v>
      </c>
      <c r="T79" s="49">
        <f>SUM(T50:T78)</f>
        <v>3435283</v>
      </c>
      <c r="U79" s="49">
        <f>SUM(U50:U78)</f>
        <v>10023543</v>
      </c>
      <c r="V79" s="49">
        <f>SUM(V50:V78)</f>
        <v>73655537</v>
      </c>
      <c r="W79" s="49">
        <f t="shared" ref="W79:AH79" si="40">SUM(W50:W78)</f>
        <v>2795726</v>
      </c>
      <c r="X79" s="49">
        <f t="shared" si="40"/>
        <v>2534928</v>
      </c>
      <c r="Y79" s="49">
        <f>SUM(Y50:Y78)</f>
        <v>78986191</v>
      </c>
      <c r="Z79" s="49">
        <f t="shared" si="40"/>
        <v>2887547</v>
      </c>
      <c r="AA79" s="49">
        <f t="shared" si="40"/>
        <v>1550058</v>
      </c>
      <c r="AB79" s="49">
        <f t="shared" si="40"/>
        <v>8517947</v>
      </c>
      <c r="AC79" s="49">
        <f t="shared" si="40"/>
        <v>12955552</v>
      </c>
      <c r="AD79" s="49">
        <f t="shared" si="40"/>
        <v>1829625</v>
      </c>
      <c r="AE79" s="49">
        <f t="shared" si="40"/>
        <v>2005031</v>
      </c>
      <c r="AF79" s="49">
        <f t="shared" si="40"/>
        <v>5628941</v>
      </c>
      <c r="AG79" s="49">
        <f t="shared" si="40"/>
        <v>9463597</v>
      </c>
      <c r="AH79" s="49">
        <f t="shared" si="40"/>
        <v>111428883</v>
      </c>
      <c r="AI79" s="61">
        <f>IF(ISERROR(AH79/J79),0,AH79/J79)</f>
        <v>0.99772465818432532</v>
      </c>
      <c r="AJ79" s="61">
        <f>IF(ISERROR(AH79/$AH$355),0,AH79/$AH$355)</f>
        <v>7.9783687907479917E-2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24.95" customHeight="1">
      <c r="A80" s="118" t="s">
        <v>57</v>
      </c>
      <c r="B80" s="118"/>
      <c r="C80" s="118"/>
      <c r="D80" s="118"/>
      <c r="E80" s="118"/>
      <c r="F80" s="23"/>
      <c r="G80" s="24"/>
      <c r="H80" s="25"/>
      <c r="I80" s="25"/>
      <c r="J80" s="113">
        <v>73630560</v>
      </c>
      <c r="K80" s="43"/>
      <c r="L80" s="44"/>
      <c r="M80" s="45"/>
      <c r="N80" s="45"/>
      <c r="O80" s="45"/>
      <c r="P80" s="24"/>
      <c r="Q80" s="55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57"/>
      <c r="AJ80" s="58"/>
    </row>
    <row r="81" spans="1:106" ht="24.95" customHeight="1" outlineLevel="1">
      <c r="A81" s="26">
        <v>1</v>
      </c>
      <c r="B81" s="26"/>
      <c r="C81" s="27"/>
      <c r="D81" s="28"/>
      <c r="E81" s="27"/>
      <c r="F81" s="27"/>
      <c r="G81" s="27"/>
      <c r="H81" s="28"/>
      <c r="I81" s="28"/>
      <c r="J81" s="114"/>
      <c r="K81" s="48">
        <v>15118029</v>
      </c>
      <c r="L81" s="42" t="s">
        <v>55</v>
      </c>
      <c r="M81" s="48"/>
      <c r="N81" s="48"/>
      <c r="O81" s="48"/>
      <c r="P81" s="27"/>
      <c r="Q81" s="27"/>
      <c r="R81" s="48"/>
      <c r="S81" s="70">
        <v>506010</v>
      </c>
      <c r="T81" s="70">
        <v>531536</v>
      </c>
      <c r="U81" s="43">
        <f>SUM(R81:T81)</f>
        <v>1037546</v>
      </c>
      <c r="V81" s="48">
        <v>416590</v>
      </c>
      <c r="W81" s="48">
        <v>506873</v>
      </c>
      <c r="X81" s="48">
        <v>300011</v>
      </c>
      <c r="Y81" s="43">
        <f>SUM(V81:X81)</f>
        <v>1223474</v>
      </c>
      <c r="Z81" s="48">
        <v>691173</v>
      </c>
      <c r="AA81" s="48">
        <v>479689</v>
      </c>
      <c r="AB81" s="48">
        <v>477760</v>
      </c>
      <c r="AC81" s="43">
        <f>SUM(Z81:AB81)</f>
        <v>1648622</v>
      </c>
      <c r="AD81" s="48">
        <v>480968</v>
      </c>
      <c r="AE81" s="48">
        <v>316838</v>
      </c>
      <c r="AF81" s="48">
        <v>10080570</v>
      </c>
      <c r="AG81" s="43">
        <f>SUM(AD81:AF81)</f>
        <v>10878376</v>
      </c>
      <c r="AH81" s="43">
        <f>SUM(U81,Y81,AC81,AG81)</f>
        <v>14788018</v>
      </c>
      <c r="AI81" s="59">
        <f>IF(ISERROR(AH81/J80),0,AH81/J80)</f>
        <v>0.20084076503017226</v>
      </c>
      <c r="AJ81" s="59">
        <f>IF(ISERROR(AH81/$AH$355),"-",AH81/$AH$355)</f>
        <v>1.0588301534730411E-2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24.95" customHeight="1" outlineLevel="1">
      <c r="A82" s="26">
        <v>2</v>
      </c>
      <c r="B82" s="26"/>
      <c r="C82" s="27" t="s">
        <v>1581</v>
      </c>
      <c r="D82" s="28">
        <v>45978</v>
      </c>
      <c r="E82" s="27" t="s">
        <v>1580</v>
      </c>
      <c r="F82" s="37" t="s">
        <v>1465</v>
      </c>
      <c r="G82" s="27"/>
      <c r="H82" s="28"/>
      <c r="I82" s="28"/>
      <c r="J82" s="114"/>
      <c r="K82" s="48">
        <v>1570000</v>
      </c>
      <c r="L82" s="42" t="s">
        <v>84</v>
      </c>
      <c r="M82" s="48"/>
      <c r="N82" s="48"/>
      <c r="O82" s="48"/>
      <c r="P82" s="27"/>
      <c r="Q82" s="27"/>
      <c r="R82" s="48"/>
      <c r="S82" s="48"/>
      <c r="T82" s="48"/>
      <c r="U82" s="43">
        <f>SUM(R82:T82)</f>
        <v>0</v>
      </c>
      <c r="V82" s="48"/>
      <c r="W82" s="48"/>
      <c r="X82" s="48"/>
      <c r="Y82" s="43">
        <f>SUM(V82:X82)</f>
        <v>0</v>
      </c>
      <c r="Z82" s="48"/>
      <c r="AA82" s="48"/>
      <c r="AB82" s="48"/>
      <c r="AC82" s="43">
        <f>SUM(Z82:AB82)</f>
        <v>0</v>
      </c>
      <c r="AD82" s="48">
        <v>0</v>
      </c>
      <c r="AE82" s="48">
        <v>0</v>
      </c>
      <c r="AF82" s="48">
        <v>1570000</v>
      </c>
      <c r="AG82" s="43">
        <f>SUM(AD82:AF82)</f>
        <v>1570000</v>
      </c>
      <c r="AH82" s="43">
        <f>SUM(U82,Y82,AC82,AG82)</f>
        <v>1570000</v>
      </c>
      <c r="AI82" s="59">
        <f>IF(ISERROR(AH82/J82),0,AH82/J82)</f>
        <v>0</v>
      </c>
      <c r="AJ82" s="59">
        <f>IF(ISERROR(AH82/$AH$355),"-",AH82/$AH$355)</f>
        <v>1.1241285620241159E-3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24.95" customHeight="1" outlineLevel="1">
      <c r="A83" s="26">
        <v>3</v>
      </c>
      <c r="B83" s="26"/>
      <c r="C83" s="27" t="s">
        <v>1583</v>
      </c>
      <c r="D83" s="28">
        <v>45978</v>
      </c>
      <c r="E83" s="27" t="s">
        <v>1582</v>
      </c>
      <c r="F83" s="37" t="s">
        <v>1465</v>
      </c>
      <c r="G83" s="27"/>
      <c r="H83" s="28"/>
      <c r="I83" s="28"/>
      <c r="J83" s="114"/>
      <c r="K83" s="48">
        <v>1832000</v>
      </c>
      <c r="L83" s="42" t="s">
        <v>84</v>
      </c>
      <c r="M83" s="48"/>
      <c r="N83" s="48"/>
      <c r="O83" s="48"/>
      <c r="P83" s="27"/>
      <c r="Q83" s="27"/>
      <c r="R83" s="48"/>
      <c r="S83" s="48"/>
      <c r="T83" s="48"/>
      <c r="U83" s="43">
        <f t="shared" ref="U83:U114" si="41">SUM(R83:T83)</f>
        <v>0</v>
      </c>
      <c r="V83" s="48"/>
      <c r="W83" s="48"/>
      <c r="X83" s="48"/>
      <c r="Y83" s="43">
        <f t="shared" ref="Y83:Y114" si="42">SUM(V83:X83)</f>
        <v>0</v>
      </c>
      <c r="Z83" s="48"/>
      <c r="AA83" s="48"/>
      <c r="AB83" s="48"/>
      <c r="AC83" s="43">
        <f t="shared" ref="AC83:AC114" si="43">SUM(Z83:AB83)</f>
        <v>0</v>
      </c>
      <c r="AD83" s="48">
        <v>0</v>
      </c>
      <c r="AE83" s="48">
        <v>0</v>
      </c>
      <c r="AF83" s="48">
        <v>1832000</v>
      </c>
      <c r="AG83" s="43">
        <f t="shared" ref="AG83:AG114" si="44">SUM(AD83:AF83)</f>
        <v>1832000</v>
      </c>
      <c r="AH83" s="43">
        <f t="shared" ref="AH83:AH114" si="45">SUM(U83,Y83,AC83,AG83)</f>
        <v>1832000</v>
      </c>
      <c r="AI83" s="59">
        <f t="shared" ref="AI83:AI114" si="46">IF(ISERROR(AH83/J83),0,AH83/J83)</f>
        <v>0</v>
      </c>
      <c r="AJ83" s="59">
        <f t="shared" ref="AJ83:AJ114" si="47">IF(ISERROR(AH83/$AH$355),"-",AH83/$AH$355)</f>
        <v>1.3117219908459748E-3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24.95" customHeight="1" outlineLevel="1">
      <c r="A84" s="26">
        <v>4</v>
      </c>
      <c r="B84" s="26"/>
      <c r="C84" s="27" t="s">
        <v>1585</v>
      </c>
      <c r="D84" s="28">
        <v>45978</v>
      </c>
      <c r="E84" s="27" t="s">
        <v>1584</v>
      </c>
      <c r="F84" s="37" t="s">
        <v>1465</v>
      </c>
      <c r="G84" s="27"/>
      <c r="H84" s="28"/>
      <c r="I84" s="28"/>
      <c r="J84" s="114"/>
      <c r="K84" s="48">
        <v>1570000</v>
      </c>
      <c r="L84" s="42" t="s">
        <v>84</v>
      </c>
      <c r="M84" s="48"/>
      <c r="N84" s="48"/>
      <c r="O84" s="48"/>
      <c r="P84" s="27"/>
      <c r="Q84" s="27"/>
      <c r="R84" s="48"/>
      <c r="S84" s="48"/>
      <c r="T84" s="48"/>
      <c r="U84" s="43">
        <f t="shared" si="41"/>
        <v>0</v>
      </c>
      <c r="V84" s="48"/>
      <c r="W84" s="48"/>
      <c r="X84" s="48"/>
      <c r="Y84" s="43">
        <f t="shared" si="42"/>
        <v>0</v>
      </c>
      <c r="Z84" s="48"/>
      <c r="AA84" s="48"/>
      <c r="AB84" s="48"/>
      <c r="AC84" s="43">
        <f t="shared" si="43"/>
        <v>0</v>
      </c>
      <c r="AD84" s="48">
        <v>0</v>
      </c>
      <c r="AE84" s="48">
        <v>0</v>
      </c>
      <c r="AF84" s="48">
        <v>1570000</v>
      </c>
      <c r="AG84" s="43">
        <f t="shared" si="44"/>
        <v>1570000</v>
      </c>
      <c r="AH84" s="43">
        <f t="shared" si="45"/>
        <v>1570000</v>
      </c>
      <c r="AI84" s="59">
        <f t="shared" si="46"/>
        <v>0</v>
      </c>
      <c r="AJ84" s="59">
        <f t="shared" si="47"/>
        <v>1.1241285620241159E-3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24.95" customHeight="1" outlineLevel="1">
      <c r="A85" s="26">
        <v>5</v>
      </c>
      <c r="B85" s="26"/>
      <c r="C85" s="27" t="s">
        <v>1586</v>
      </c>
      <c r="D85" s="28">
        <v>45978</v>
      </c>
      <c r="E85" s="27" t="s">
        <v>278</v>
      </c>
      <c r="F85" s="37" t="s">
        <v>1465</v>
      </c>
      <c r="G85" s="27"/>
      <c r="H85" s="28"/>
      <c r="I85" s="28"/>
      <c r="J85" s="114"/>
      <c r="K85" s="48">
        <v>1570000</v>
      </c>
      <c r="L85" s="42" t="s">
        <v>84</v>
      </c>
      <c r="M85" s="48"/>
      <c r="N85" s="48"/>
      <c r="O85" s="48"/>
      <c r="P85" s="27"/>
      <c r="Q85" s="27"/>
      <c r="R85" s="48"/>
      <c r="S85" s="48"/>
      <c r="T85" s="48"/>
      <c r="U85" s="43">
        <f t="shared" si="41"/>
        <v>0</v>
      </c>
      <c r="V85" s="48"/>
      <c r="W85" s="48"/>
      <c r="X85" s="48"/>
      <c r="Y85" s="43">
        <f t="shared" si="42"/>
        <v>0</v>
      </c>
      <c r="Z85" s="48"/>
      <c r="AA85" s="48"/>
      <c r="AB85" s="48"/>
      <c r="AC85" s="43">
        <f t="shared" si="43"/>
        <v>0</v>
      </c>
      <c r="AD85" s="48">
        <v>0</v>
      </c>
      <c r="AE85" s="48">
        <v>0</v>
      </c>
      <c r="AF85" s="48">
        <v>1570000</v>
      </c>
      <c r="AG85" s="43">
        <f t="shared" si="44"/>
        <v>1570000</v>
      </c>
      <c r="AH85" s="43">
        <f t="shared" si="45"/>
        <v>1570000</v>
      </c>
      <c r="AI85" s="59">
        <f t="shared" si="46"/>
        <v>0</v>
      </c>
      <c r="AJ85" s="59">
        <f t="shared" si="47"/>
        <v>1.1241285620241159E-3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24.95" customHeight="1" outlineLevel="1">
      <c r="A86" s="26">
        <v>6</v>
      </c>
      <c r="B86" s="26"/>
      <c r="C86" s="27" t="s">
        <v>1588</v>
      </c>
      <c r="D86" s="28">
        <v>45978</v>
      </c>
      <c r="E86" s="27" t="s">
        <v>1587</v>
      </c>
      <c r="F86" s="37" t="s">
        <v>1465</v>
      </c>
      <c r="G86" s="27"/>
      <c r="H86" s="28"/>
      <c r="I86" s="28"/>
      <c r="J86" s="114"/>
      <c r="K86" s="48">
        <v>1788000</v>
      </c>
      <c r="L86" s="42" t="s">
        <v>84</v>
      </c>
      <c r="M86" s="48"/>
      <c r="N86" s="48"/>
      <c r="O86" s="48"/>
      <c r="P86" s="27"/>
      <c r="Q86" s="27"/>
      <c r="R86" s="48"/>
      <c r="S86" s="48"/>
      <c r="T86" s="48"/>
      <c r="U86" s="43">
        <f t="shared" si="41"/>
        <v>0</v>
      </c>
      <c r="V86" s="48"/>
      <c r="W86" s="48"/>
      <c r="X86" s="48"/>
      <c r="Y86" s="43">
        <f t="shared" si="42"/>
        <v>0</v>
      </c>
      <c r="Z86" s="48"/>
      <c r="AA86" s="48"/>
      <c r="AB86" s="48"/>
      <c r="AC86" s="43">
        <f t="shared" si="43"/>
        <v>0</v>
      </c>
      <c r="AD86" s="48">
        <v>0</v>
      </c>
      <c r="AE86" s="48">
        <v>0</v>
      </c>
      <c r="AF86" s="48">
        <v>1788000</v>
      </c>
      <c r="AG86" s="43">
        <f t="shared" si="44"/>
        <v>1788000</v>
      </c>
      <c r="AH86" s="43">
        <f t="shared" si="45"/>
        <v>1788000</v>
      </c>
      <c r="AI86" s="59">
        <f t="shared" si="46"/>
        <v>0</v>
      </c>
      <c r="AJ86" s="59">
        <f t="shared" si="47"/>
        <v>1.2802177508911589E-3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24.95" customHeight="1" outlineLevel="1">
      <c r="A87" s="26">
        <v>7</v>
      </c>
      <c r="B87" s="26"/>
      <c r="C87" s="27" t="s">
        <v>1589</v>
      </c>
      <c r="D87" s="28">
        <v>45978</v>
      </c>
      <c r="E87" s="27" t="s">
        <v>306</v>
      </c>
      <c r="F87" s="37" t="s">
        <v>1465</v>
      </c>
      <c r="G87" s="27"/>
      <c r="H87" s="28"/>
      <c r="I87" s="28"/>
      <c r="J87" s="114"/>
      <c r="K87" s="48">
        <v>1570000</v>
      </c>
      <c r="L87" s="42" t="s">
        <v>84</v>
      </c>
      <c r="M87" s="48"/>
      <c r="N87" s="48"/>
      <c r="O87" s="48"/>
      <c r="P87" s="27"/>
      <c r="Q87" s="27"/>
      <c r="R87" s="48"/>
      <c r="S87" s="48"/>
      <c r="T87" s="48"/>
      <c r="U87" s="43">
        <f t="shared" si="41"/>
        <v>0</v>
      </c>
      <c r="V87" s="48"/>
      <c r="W87" s="48"/>
      <c r="X87" s="48"/>
      <c r="Y87" s="43">
        <f t="shared" si="42"/>
        <v>0</v>
      </c>
      <c r="Z87" s="48"/>
      <c r="AA87" s="48"/>
      <c r="AB87" s="48"/>
      <c r="AC87" s="43">
        <f t="shared" si="43"/>
        <v>0</v>
      </c>
      <c r="AD87" s="48">
        <v>0</v>
      </c>
      <c r="AE87" s="48">
        <v>0</v>
      </c>
      <c r="AF87" s="48">
        <v>1570000</v>
      </c>
      <c r="AG87" s="43">
        <f t="shared" si="44"/>
        <v>1570000</v>
      </c>
      <c r="AH87" s="43">
        <f t="shared" si="45"/>
        <v>1570000</v>
      </c>
      <c r="AI87" s="59">
        <f t="shared" si="46"/>
        <v>0</v>
      </c>
      <c r="AJ87" s="59">
        <f t="shared" si="47"/>
        <v>1.1241285620241159E-3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24.95" customHeight="1" outlineLevel="1">
      <c r="A88" s="26">
        <v>8</v>
      </c>
      <c r="B88" s="26"/>
      <c r="C88" s="27" t="s">
        <v>1590</v>
      </c>
      <c r="D88" s="28">
        <v>45978</v>
      </c>
      <c r="E88" s="27" t="s">
        <v>276</v>
      </c>
      <c r="F88" s="37" t="s">
        <v>1465</v>
      </c>
      <c r="G88" s="27"/>
      <c r="H88" s="28"/>
      <c r="I88" s="28"/>
      <c r="J88" s="114"/>
      <c r="K88" s="48">
        <v>1570000</v>
      </c>
      <c r="L88" s="42" t="s">
        <v>84</v>
      </c>
      <c r="M88" s="48"/>
      <c r="N88" s="48"/>
      <c r="O88" s="48"/>
      <c r="P88" s="27"/>
      <c r="Q88" s="27"/>
      <c r="R88" s="48"/>
      <c r="S88" s="48"/>
      <c r="T88" s="48"/>
      <c r="U88" s="43">
        <f t="shared" si="41"/>
        <v>0</v>
      </c>
      <c r="V88" s="48"/>
      <c r="W88" s="48"/>
      <c r="X88" s="48"/>
      <c r="Y88" s="43">
        <f t="shared" si="42"/>
        <v>0</v>
      </c>
      <c r="Z88" s="48"/>
      <c r="AA88" s="48"/>
      <c r="AB88" s="48"/>
      <c r="AC88" s="43">
        <f t="shared" si="43"/>
        <v>0</v>
      </c>
      <c r="AD88" s="48">
        <v>0</v>
      </c>
      <c r="AE88" s="48">
        <v>0</v>
      </c>
      <c r="AF88" s="48">
        <v>1570000</v>
      </c>
      <c r="AG88" s="43">
        <f t="shared" si="44"/>
        <v>1570000</v>
      </c>
      <c r="AH88" s="43">
        <f t="shared" si="45"/>
        <v>1570000</v>
      </c>
      <c r="AI88" s="59">
        <f t="shared" si="46"/>
        <v>0</v>
      </c>
      <c r="AJ88" s="59">
        <f t="shared" si="47"/>
        <v>1.1241285620241159E-3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24.95" customHeight="1" outlineLevel="1">
      <c r="A89" s="26">
        <v>9</v>
      </c>
      <c r="B89" s="26"/>
      <c r="C89" s="27" t="s">
        <v>1591</v>
      </c>
      <c r="D89" s="28">
        <v>45978</v>
      </c>
      <c r="E89" s="27" t="s">
        <v>280</v>
      </c>
      <c r="F89" s="37" t="s">
        <v>1465</v>
      </c>
      <c r="G89" s="27"/>
      <c r="H89" s="28"/>
      <c r="I89" s="28"/>
      <c r="J89" s="114"/>
      <c r="K89" s="48">
        <v>1570000</v>
      </c>
      <c r="L89" s="42" t="s">
        <v>84</v>
      </c>
      <c r="M89" s="48"/>
      <c r="N89" s="48"/>
      <c r="O89" s="48"/>
      <c r="P89" s="27"/>
      <c r="Q89" s="27"/>
      <c r="R89" s="48"/>
      <c r="S89" s="48"/>
      <c r="T89" s="48"/>
      <c r="U89" s="43">
        <f t="shared" si="41"/>
        <v>0</v>
      </c>
      <c r="V89" s="48"/>
      <c r="W89" s="48"/>
      <c r="X89" s="48"/>
      <c r="Y89" s="43">
        <f t="shared" si="42"/>
        <v>0</v>
      </c>
      <c r="Z89" s="48"/>
      <c r="AA89" s="48"/>
      <c r="AB89" s="48"/>
      <c r="AC89" s="43">
        <f t="shared" si="43"/>
        <v>0</v>
      </c>
      <c r="AD89" s="48">
        <v>0</v>
      </c>
      <c r="AE89" s="48">
        <v>0</v>
      </c>
      <c r="AF89" s="48">
        <v>1570000</v>
      </c>
      <c r="AG89" s="43">
        <f t="shared" si="44"/>
        <v>1570000</v>
      </c>
      <c r="AH89" s="43">
        <f t="shared" si="45"/>
        <v>1570000</v>
      </c>
      <c r="AI89" s="59">
        <f t="shared" si="46"/>
        <v>0</v>
      </c>
      <c r="AJ89" s="59">
        <f t="shared" si="47"/>
        <v>1.1241285620241159E-3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24.95" customHeight="1" outlineLevel="1">
      <c r="A90" s="26">
        <v>10</v>
      </c>
      <c r="B90" s="26"/>
      <c r="C90" s="27" t="s">
        <v>1592</v>
      </c>
      <c r="D90" s="28">
        <v>45978</v>
      </c>
      <c r="E90" s="27" t="s">
        <v>266</v>
      </c>
      <c r="F90" s="37" t="s">
        <v>1465</v>
      </c>
      <c r="G90" s="27"/>
      <c r="H90" s="28"/>
      <c r="I90" s="28"/>
      <c r="J90" s="114"/>
      <c r="K90" s="48">
        <v>1570000</v>
      </c>
      <c r="L90" s="42" t="s">
        <v>84</v>
      </c>
      <c r="M90" s="48"/>
      <c r="N90" s="48"/>
      <c r="O90" s="48"/>
      <c r="P90" s="27"/>
      <c r="Q90" s="27"/>
      <c r="R90" s="48"/>
      <c r="S90" s="48"/>
      <c r="T90" s="48"/>
      <c r="U90" s="43">
        <f t="shared" si="41"/>
        <v>0</v>
      </c>
      <c r="V90" s="48"/>
      <c r="W90" s="48"/>
      <c r="X90" s="48"/>
      <c r="Y90" s="43">
        <f t="shared" si="42"/>
        <v>0</v>
      </c>
      <c r="Z90" s="48"/>
      <c r="AA90" s="48"/>
      <c r="AB90" s="48"/>
      <c r="AC90" s="43">
        <f t="shared" si="43"/>
        <v>0</v>
      </c>
      <c r="AD90" s="48">
        <v>0</v>
      </c>
      <c r="AE90" s="48">
        <v>0</v>
      </c>
      <c r="AF90" s="48">
        <v>1570000</v>
      </c>
      <c r="AG90" s="43">
        <f t="shared" si="44"/>
        <v>1570000</v>
      </c>
      <c r="AH90" s="43">
        <f t="shared" si="45"/>
        <v>1570000</v>
      </c>
      <c r="AI90" s="59">
        <f t="shared" si="46"/>
        <v>0</v>
      </c>
      <c r="AJ90" s="59">
        <f t="shared" si="47"/>
        <v>1.1241285620241159E-3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24.95" customHeight="1" outlineLevel="1">
      <c r="A91" s="26">
        <v>11</v>
      </c>
      <c r="B91" s="26"/>
      <c r="C91" s="27" t="s">
        <v>1593</v>
      </c>
      <c r="D91" s="28">
        <v>45978</v>
      </c>
      <c r="E91" s="27" t="s">
        <v>298</v>
      </c>
      <c r="F91" s="37" t="s">
        <v>1465</v>
      </c>
      <c r="G91" s="27"/>
      <c r="H91" s="28"/>
      <c r="I91" s="28"/>
      <c r="J91" s="114"/>
      <c r="K91" s="48">
        <v>1570000</v>
      </c>
      <c r="L91" s="42" t="s">
        <v>84</v>
      </c>
      <c r="M91" s="48"/>
      <c r="N91" s="48"/>
      <c r="O91" s="48"/>
      <c r="P91" s="27"/>
      <c r="Q91" s="27"/>
      <c r="R91" s="48"/>
      <c r="S91" s="48"/>
      <c r="T91" s="48"/>
      <c r="U91" s="43">
        <f t="shared" si="41"/>
        <v>0</v>
      </c>
      <c r="V91" s="48"/>
      <c r="W91" s="48"/>
      <c r="X91" s="48"/>
      <c r="Y91" s="43">
        <f t="shared" si="42"/>
        <v>0</v>
      </c>
      <c r="Z91" s="48"/>
      <c r="AA91" s="48"/>
      <c r="AB91" s="48"/>
      <c r="AC91" s="43">
        <f t="shared" si="43"/>
        <v>0</v>
      </c>
      <c r="AD91" s="48">
        <v>0</v>
      </c>
      <c r="AE91" s="48">
        <v>0</v>
      </c>
      <c r="AF91" s="48">
        <v>1570000</v>
      </c>
      <c r="AG91" s="43">
        <f t="shared" si="44"/>
        <v>1570000</v>
      </c>
      <c r="AH91" s="43">
        <f t="shared" si="45"/>
        <v>1570000</v>
      </c>
      <c r="AI91" s="59">
        <f t="shared" si="46"/>
        <v>0</v>
      </c>
      <c r="AJ91" s="59">
        <f t="shared" si="47"/>
        <v>1.1241285620241159E-3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24.95" customHeight="1" outlineLevel="1">
      <c r="A92" s="26">
        <v>12</v>
      </c>
      <c r="B92" s="26"/>
      <c r="C92" s="27" t="s">
        <v>1594</v>
      </c>
      <c r="D92" s="28">
        <v>45978</v>
      </c>
      <c r="E92" s="27" t="s">
        <v>260</v>
      </c>
      <c r="F92" s="37" t="s">
        <v>1465</v>
      </c>
      <c r="G92" s="27"/>
      <c r="H92" s="28"/>
      <c r="I92" s="28"/>
      <c r="J92" s="114"/>
      <c r="K92" s="48">
        <v>1570000</v>
      </c>
      <c r="L92" s="42" t="s">
        <v>84</v>
      </c>
      <c r="M92" s="48"/>
      <c r="N92" s="48"/>
      <c r="O92" s="48"/>
      <c r="P92" s="27"/>
      <c r="Q92" s="27"/>
      <c r="R92" s="48"/>
      <c r="S92" s="48"/>
      <c r="T92" s="48"/>
      <c r="U92" s="43">
        <f t="shared" si="41"/>
        <v>0</v>
      </c>
      <c r="V92" s="48"/>
      <c r="W92" s="48"/>
      <c r="X92" s="48"/>
      <c r="Y92" s="43">
        <f t="shared" si="42"/>
        <v>0</v>
      </c>
      <c r="Z92" s="48"/>
      <c r="AA92" s="48"/>
      <c r="AB92" s="48"/>
      <c r="AC92" s="43">
        <f t="shared" si="43"/>
        <v>0</v>
      </c>
      <c r="AD92" s="48">
        <v>0</v>
      </c>
      <c r="AE92" s="48">
        <v>0</v>
      </c>
      <c r="AF92" s="48">
        <v>1570000</v>
      </c>
      <c r="AG92" s="43">
        <f t="shared" si="44"/>
        <v>1570000</v>
      </c>
      <c r="AH92" s="43">
        <f t="shared" si="45"/>
        <v>1570000</v>
      </c>
      <c r="AI92" s="59">
        <f t="shared" si="46"/>
        <v>0</v>
      </c>
      <c r="AJ92" s="59">
        <f t="shared" si="47"/>
        <v>1.1241285620241159E-3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24.95" customHeight="1" outlineLevel="1">
      <c r="A93" s="26">
        <v>13</v>
      </c>
      <c r="B93" s="26"/>
      <c r="C93" s="27" t="s">
        <v>1595</v>
      </c>
      <c r="D93" s="28">
        <v>45978</v>
      </c>
      <c r="E93" s="27" t="s">
        <v>282</v>
      </c>
      <c r="F93" s="37" t="s">
        <v>1465</v>
      </c>
      <c r="G93" s="27"/>
      <c r="H93" s="28"/>
      <c r="I93" s="28"/>
      <c r="J93" s="114"/>
      <c r="K93" s="48">
        <v>1570000</v>
      </c>
      <c r="L93" s="42" t="s">
        <v>84</v>
      </c>
      <c r="M93" s="48"/>
      <c r="N93" s="48"/>
      <c r="O93" s="48"/>
      <c r="P93" s="27"/>
      <c r="Q93" s="27"/>
      <c r="R93" s="48"/>
      <c r="S93" s="48"/>
      <c r="T93" s="48"/>
      <c r="U93" s="43">
        <f t="shared" si="41"/>
        <v>0</v>
      </c>
      <c r="V93" s="48"/>
      <c r="W93" s="48"/>
      <c r="X93" s="48"/>
      <c r="Y93" s="43">
        <f t="shared" si="42"/>
        <v>0</v>
      </c>
      <c r="Z93" s="48"/>
      <c r="AA93" s="48"/>
      <c r="AB93" s="48"/>
      <c r="AC93" s="43">
        <f t="shared" si="43"/>
        <v>0</v>
      </c>
      <c r="AD93" s="48">
        <v>0</v>
      </c>
      <c r="AE93" s="48">
        <v>0</v>
      </c>
      <c r="AF93" s="48">
        <v>1570000</v>
      </c>
      <c r="AG93" s="43">
        <f t="shared" si="44"/>
        <v>1570000</v>
      </c>
      <c r="AH93" s="43">
        <f t="shared" si="45"/>
        <v>1570000</v>
      </c>
      <c r="AI93" s="59">
        <f t="shared" si="46"/>
        <v>0</v>
      </c>
      <c r="AJ93" s="59">
        <f t="shared" si="47"/>
        <v>1.1241285620241159E-3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24.95" customHeight="1" outlineLevel="1">
      <c r="A94" s="26">
        <v>14</v>
      </c>
      <c r="B94" s="26"/>
      <c r="C94" s="27" t="s">
        <v>1596</v>
      </c>
      <c r="D94" s="28">
        <v>45978</v>
      </c>
      <c r="E94" s="27" t="s">
        <v>254</v>
      </c>
      <c r="F94" s="37" t="s">
        <v>1465</v>
      </c>
      <c r="G94" s="27"/>
      <c r="H94" s="28"/>
      <c r="I94" s="28"/>
      <c r="J94" s="114"/>
      <c r="K94" s="48">
        <v>1570000</v>
      </c>
      <c r="L94" s="42" t="s">
        <v>84</v>
      </c>
      <c r="M94" s="48"/>
      <c r="N94" s="48"/>
      <c r="O94" s="48"/>
      <c r="P94" s="27"/>
      <c r="Q94" s="27"/>
      <c r="R94" s="48"/>
      <c r="S94" s="48"/>
      <c r="T94" s="48"/>
      <c r="U94" s="43">
        <f t="shared" si="41"/>
        <v>0</v>
      </c>
      <c r="V94" s="48"/>
      <c r="W94" s="48"/>
      <c r="X94" s="48"/>
      <c r="Y94" s="43">
        <f t="shared" si="42"/>
        <v>0</v>
      </c>
      <c r="Z94" s="48"/>
      <c r="AA94" s="48"/>
      <c r="AB94" s="48"/>
      <c r="AC94" s="43">
        <f t="shared" si="43"/>
        <v>0</v>
      </c>
      <c r="AD94" s="48">
        <v>0</v>
      </c>
      <c r="AE94" s="48">
        <v>0</v>
      </c>
      <c r="AF94" s="48">
        <v>1570000</v>
      </c>
      <c r="AG94" s="43">
        <f t="shared" si="44"/>
        <v>1570000</v>
      </c>
      <c r="AH94" s="43">
        <f t="shared" si="45"/>
        <v>1570000</v>
      </c>
      <c r="AI94" s="59">
        <f t="shared" si="46"/>
        <v>0</v>
      </c>
      <c r="AJ94" s="59">
        <f t="shared" si="47"/>
        <v>1.1241285620241159E-3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24.95" customHeight="1" outlineLevel="1">
      <c r="A95" s="26">
        <v>15</v>
      </c>
      <c r="B95" s="26"/>
      <c r="C95" s="27" t="s">
        <v>1597</v>
      </c>
      <c r="D95" s="28">
        <v>45978</v>
      </c>
      <c r="E95" s="27" t="s">
        <v>1335</v>
      </c>
      <c r="F95" s="37" t="s">
        <v>1465</v>
      </c>
      <c r="G95" s="27"/>
      <c r="H95" s="28"/>
      <c r="I95" s="28"/>
      <c r="J95" s="114"/>
      <c r="K95" s="48">
        <v>1570000</v>
      </c>
      <c r="L95" s="42" t="s">
        <v>84</v>
      </c>
      <c r="M95" s="48"/>
      <c r="N95" s="48"/>
      <c r="O95" s="48"/>
      <c r="P95" s="27"/>
      <c r="Q95" s="27"/>
      <c r="R95" s="48"/>
      <c r="S95" s="48"/>
      <c r="T95" s="48"/>
      <c r="U95" s="43">
        <f t="shared" si="41"/>
        <v>0</v>
      </c>
      <c r="V95" s="48"/>
      <c r="W95" s="48"/>
      <c r="X95" s="48"/>
      <c r="Y95" s="43">
        <f t="shared" si="42"/>
        <v>0</v>
      </c>
      <c r="Z95" s="48"/>
      <c r="AA95" s="48"/>
      <c r="AB95" s="48"/>
      <c r="AC95" s="43">
        <f t="shared" si="43"/>
        <v>0</v>
      </c>
      <c r="AD95" s="48">
        <v>0</v>
      </c>
      <c r="AE95" s="48">
        <v>0</v>
      </c>
      <c r="AF95" s="48">
        <v>1570000</v>
      </c>
      <c r="AG95" s="43">
        <f t="shared" si="44"/>
        <v>1570000</v>
      </c>
      <c r="AH95" s="43">
        <f t="shared" si="45"/>
        <v>1570000</v>
      </c>
      <c r="AI95" s="59">
        <f t="shared" si="46"/>
        <v>0</v>
      </c>
      <c r="AJ95" s="59">
        <f t="shared" si="47"/>
        <v>1.1241285620241159E-3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24.95" customHeight="1" outlineLevel="1">
      <c r="A96" s="26">
        <v>16</v>
      </c>
      <c r="B96" s="26"/>
      <c r="C96" s="27" t="s">
        <v>1599</v>
      </c>
      <c r="D96" s="28">
        <v>45978</v>
      </c>
      <c r="E96" s="27" t="s">
        <v>1598</v>
      </c>
      <c r="F96" s="37" t="s">
        <v>1465</v>
      </c>
      <c r="G96" s="27"/>
      <c r="H96" s="28"/>
      <c r="I96" s="28"/>
      <c r="J96" s="114"/>
      <c r="K96" s="48">
        <v>5791000</v>
      </c>
      <c r="L96" s="42" t="s">
        <v>84</v>
      </c>
      <c r="M96" s="48"/>
      <c r="N96" s="48"/>
      <c r="O96" s="48"/>
      <c r="P96" s="27"/>
      <c r="Q96" s="27"/>
      <c r="R96" s="48"/>
      <c r="S96" s="48"/>
      <c r="T96" s="48"/>
      <c r="U96" s="43">
        <f t="shared" si="41"/>
        <v>0</v>
      </c>
      <c r="V96" s="48"/>
      <c r="W96" s="48"/>
      <c r="X96" s="48"/>
      <c r="Y96" s="43">
        <f t="shared" si="42"/>
        <v>0</v>
      </c>
      <c r="Z96" s="48"/>
      <c r="AA96" s="48"/>
      <c r="AB96" s="48"/>
      <c r="AC96" s="43">
        <f t="shared" si="43"/>
        <v>0</v>
      </c>
      <c r="AD96" s="48">
        <v>0</v>
      </c>
      <c r="AE96" s="48">
        <v>0</v>
      </c>
      <c r="AF96" s="48">
        <v>5791000</v>
      </c>
      <c r="AG96" s="43">
        <f t="shared" si="44"/>
        <v>5791000</v>
      </c>
      <c r="AH96" s="43">
        <f t="shared" si="45"/>
        <v>5791000</v>
      </c>
      <c r="AI96" s="59">
        <f t="shared" si="46"/>
        <v>0</v>
      </c>
      <c r="AJ96" s="59">
        <f t="shared" si="47"/>
        <v>4.146387581325895E-3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24.95" customHeight="1" outlineLevel="1">
      <c r="A97" s="26">
        <v>17</v>
      </c>
      <c r="B97" s="26"/>
      <c r="C97" s="27" t="s">
        <v>1600</v>
      </c>
      <c r="D97" s="28">
        <v>45978</v>
      </c>
      <c r="E97" s="27" t="s">
        <v>286</v>
      </c>
      <c r="F97" s="37" t="s">
        <v>1465</v>
      </c>
      <c r="G97" s="27"/>
      <c r="H97" s="28"/>
      <c r="I97" s="28"/>
      <c r="J97" s="114"/>
      <c r="K97" s="48">
        <v>1863000</v>
      </c>
      <c r="L97" s="42" t="s">
        <v>84</v>
      </c>
      <c r="M97" s="48"/>
      <c r="N97" s="48"/>
      <c r="O97" s="48"/>
      <c r="P97" s="27"/>
      <c r="Q97" s="27"/>
      <c r="R97" s="48"/>
      <c r="S97" s="48"/>
      <c r="T97" s="48"/>
      <c r="U97" s="43">
        <f t="shared" si="41"/>
        <v>0</v>
      </c>
      <c r="V97" s="48"/>
      <c r="W97" s="48"/>
      <c r="X97" s="48"/>
      <c r="Y97" s="43">
        <f t="shared" si="42"/>
        <v>0</v>
      </c>
      <c r="Z97" s="48"/>
      <c r="AA97" s="48"/>
      <c r="AB97" s="48"/>
      <c r="AC97" s="43">
        <f t="shared" si="43"/>
        <v>0</v>
      </c>
      <c r="AD97" s="48">
        <v>0</v>
      </c>
      <c r="AE97" s="48">
        <v>0</v>
      </c>
      <c r="AF97" s="48">
        <v>1863000</v>
      </c>
      <c r="AG97" s="43">
        <f t="shared" si="44"/>
        <v>1863000</v>
      </c>
      <c r="AH97" s="43">
        <f t="shared" si="45"/>
        <v>1863000</v>
      </c>
      <c r="AI97" s="59">
        <f t="shared" si="46"/>
        <v>0</v>
      </c>
      <c r="AJ97" s="59">
        <f t="shared" si="47"/>
        <v>1.3339181599050496E-3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24.95" customHeight="1" outlineLevel="1">
      <c r="A98" s="26">
        <v>18</v>
      </c>
      <c r="B98" s="26"/>
      <c r="C98" s="27" t="s">
        <v>1601</v>
      </c>
      <c r="D98" s="28">
        <v>45978</v>
      </c>
      <c r="E98" s="27" t="s">
        <v>300</v>
      </c>
      <c r="F98" s="37" t="s">
        <v>1465</v>
      </c>
      <c r="G98" s="27"/>
      <c r="H98" s="28"/>
      <c r="I98" s="28"/>
      <c r="J98" s="114"/>
      <c r="K98" s="48">
        <v>1863000</v>
      </c>
      <c r="L98" s="42" t="s">
        <v>84</v>
      </c>
      <c r="M98" s="48"/>
      <c r="N98" s="48"/>
      <c r="O98" s="48"/>
      <c r="P98" s="27"/>
      <c r="Q98" s="27"/>
      <c r="R98" s="48"/>
      <c r="S98" s="48"/>
      <c r="T98" s="48"/>
      <c r="U98" s="43">
        <f t="shared" si="41"/>
        <v>0</v>
      </c>
      <c r="V98" s="48"/>
      <c r="W98" s="48"/>
      <c r="X98" s="48"/>
      <c r="Y98" s="43">
        <f t="shared" si="42"/>
        <v>0</v>
      </c>
      <c r="Z98" s="48"/>
      <c r="AA98" s="48"/>
      <c r="AB98" s="48"/>
      <c r="AC98" s="43">
        <f t="shared" si="43"/>
        <v>0</v>
      </c>
      <c r="AD98" s="48">
        <v>0</v>
      </c>
      <c r="AE98" s="48">
        <v>0</v>
      </c>
      <c r="AF98" s="48">
        <v>1863000</v>
      </c>
      <c r="AG98" s="43">
        <f t="shared" si="44"/>
        <v>1863000</v>
      </c>
      <c r="AH98" s="43">
        <f t="shared" si="45"/>
        <v>1863000</v>
      </c>
      <c r="AI98" s="59">
        <f t="shared" si="46"/>
        <v>0</v>
      </c>
      <c r="AJ98" s="59">
        <f t="shared" si="47"/>
        <v>1.3339181599050496E-3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24.95" customHeight="1" outlineLevel="1">
      <c r="A99" s="26">
        <v>19</v>
      </c>
      <c r="B99" s="26"/>
      <c r="C99" s="27" t="s">
        <v>1602</v>
      </c>
      <c r="D99" s="28">
        <v>45978</v>
      </c>
      <c r="E99" s="27" t="s">
        <v>288</v>
      </c>
      <c r="F99" s="37" t="s">
        <v>1465</v>
      </c>
      <c r="G99" s="27"/>
      <c r="H99" s="28"/>
      <c r="I99" s="28"/>
      <c r="J99" s="114"/>
      <c r="K99" s="48">
        <v>1570000</v>
      </c>
      <c r="L99" s="42" t="s">
        <v>84</v>
      </c>
      <c r="M99" s="48"/>
      <c r="N99" s="48"/>
      <c r="O99" s="48"/>
      <c r="P99" s="27"/>
      <c r="Q99" s="27"/>
      <c r="R99" s="48"/>
      <c r="S99" s="48"/>
      <c r="T99" s="48"/>
      <c r="U99" s="43">
        <f t="shared" si="41"/>
        <v>0</v>
      </c>
      <c r="V99" s="48"/>
      <c r="W99" s="48"/>
      <c r="X99" s="48"/>
      <c r="Y99" s="43">
        <f t="shared" si="42"/>
        <v>0</v>
      </c>
      <c r="Z99" s="48"/>
      <c r="AA99" s="48"/>
      <c r="AB99" s="48"/>
      <c r="AC99" s="43">
        <f t="shared" si="43"/>
        <v>0</v>
      </c>
      <c r="AD99" s="48">
        <v>0</v>
      </c>
      <c r="AE99" s="48">
        <v>0</v>
      </c>
      <c r="AF99" s="48">
        <v>1570000</v>
      </c>
      <c r="AG99" s="43">
        <f t="shared" si="44"/>
        <v>1570000</v>
      </c>
      <c r="AH99" s="43">
        <f t="shared" si="45"/>
        <v>1570000</v>
      </c>
      <c r="AI99" s="59">
        <f t="shared" si="46"/>
        <v>0</v>
      </c>
      <c r="AJ99" s="59">
        <f t="shared" si="47"/>
        <v>1.1241285620241159E-3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24.95" customHeight="1" outlineLevel="1">
      <c r="A100" s="26">
        <v>20</v>
      </c>
      <c r="B100" s="26"/>
      <c r="C100" s="27" t="s">
        <v>1603</v>
      </c>
      <c r="D100" s="28">
        <v>45978</v>
      </c>
      <c r="E100" s="27" t="s">
        <v>312</v>
      </c>
      <c r="F100" s="37" t="s">
        <v>1465</v>
      </c>
      <c r="G100" s="27"/>
      <c r="H100" s="28"/>
      <c r="I100" s="28"/>
      <c r="J100" s="114"/>
      <c r="K100" s="48">
        <v>1788000</v>
      </c>
      <c r="L100" s="42" t="s">
        <v>84</v>
      </c>
      <c r="M100" s="48"/>
      <c r="N100" s="48"/>
      <c r="O100" s="48"/>
      <c r="P100" s="27"/>
      <c r="Q100" s="27"/>
      <c r="R100" s="48"/>
      <c r="S100" s="48"/>
      <c r="T100" s="48"/>
      <c r="U100" s="43">
        <f t="shared" si="41"/>
        <v>0</v>
      </c>
      <c r="V100" s="48"/>
      <c r="W100" s="48"/>
      <c r="X100" s="48"/>
      <c r="Y100" s="43">
        <f t="shared" si="42"/>
        <v>0</v>
      </c>
      <c r="Z100" s="48"/>
      <c r="AA100" s="48"/>
      <c r="AB100" s="48"/>
      <c r="AC100" s="43">
        <f t="shared" si="43"/>
        <v>0</v>
      </c>
      <c r="AD100" s="48">
        <v>0</v>
      </c>
      <c r="AE100" s="48">
        <v>0</v>
      </c>
      <c r="AF100" s="48">
        <v>1788000</v>
      </c>
      <c r="AG100" s="43">
        <f t="shared" si="44"/>
        <v>1788000</v>
      </c>
      <c r="AH100" s="43">
        <f t="shared" si="45"/>
        <v>1788000</v>
      </c>
      <c r="AI100" s="59">
        <f t="shared" si="46"/>
        <v>0</v>
      </c>
      <c r="AJ100" s="59">
        <f t="shared" si="47"/>
        <v>1.2802177508911589E-3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24.95" customHeight="1" outlineLevel="1">
      <c r="A101" s="26">
        <v>21</v>
      </c>
      <c r="B101" s="26"/>
      <c r="C101" s="27" t="s">
        <v>1605</v>
      </c>
      <c r="D101" s="28">
        <v>45978</v>
      </c>
      <c r="E101" s="27" t="s">
        <v>1604</v>
      </c>
      <c r="F101" s="37" t="s">
        <v>1465</v>
      </c>
      <c r="G101" s="27"/>
      <c r="H101" s="28"/>
      <c r="I101" s="28"/>
      <c r="J101" s="114"/>
      <c r="K101" s="48">
        <v>1788000</v>
      </c>
      <c r="L101" s="42" t="s">
        <v>84</v>
      </c>
      <c r="M101" s="48"/>
      <c r="N101" s="48"/>
      <c r="O101" s="48"/>
      <c r="P101" s="27"/>
      <c r="Q101" s="27"/>
      <c r="R101" s="48"/>
      <c r="S101" s="48"/>
      <c r="T101" s="48"/>
      <c r="U101" s="43">
        <f t="shared" si="41"/>
        <v>0</v>
      </c>
      <c r="V101" s="48"/>
      <c r="W101" s="48"/>
      <c r="X101" s="48"/>
      <c r="Y101" s="43">
        <f t="shared" si="42"/>
        <v>0</v>
      </c>
      <c r="Z101" s="48"/>
      <c r="AA101" s="48"/>
      <c r="AB101" s="48"/>
      <c r="AC101" s="43">
        <f t="shared" si="43"/>
        <v>0</v>
      </c>
      <c r="AD101" s="48">
        <v>0</v>
      </c>
      <c r="AE101" s="48">
        <v>0</v>
      </c>
      <c r="AF101" s="48">
        <v>1788000</v>
      </c>
      <c r="AG101" s="43">
        <f t="shared" si="44"/>
        <v>1788000</v>
      </c>
      <c r="AH101" s="43">
        <f t="shared" si="45"/>
        <v>1788000</v>
      </c>
      <c r="AI101" s="59">
        <f t="shared" si="46"/>
        <v>0</v>
      </c>
      <c r="AJ101" s="59">
        <f t="shared" si="47"/>
        <v>1.2802177508911589E-3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24.95" customHeight="1" outlineLevel="1">
      <c r="A102" s="26">
        <v>22</v>
      </c>
      <c r="B102" s="26"/>
      <c r="C102" s="27" t="s">
        <v>1606</v>
      </c>
      <c r="D102" s="28">
        <v>45978</v>
      </c>
      <c r="E102" s="27" t="s">
        <v>270</v>
      </c>
      <c r="F102" s="37" t="s">
        <v>1465</v>
      </c>
      <c r="G102" s="27"/>
      <c r="H102" s="28"/>
      <c r="I102" s="28"/>
      <c r="J102" s="114"/>
      <c r="K102" s="48">
        <v>1570000</v>
      </c>
      <c r="L102" s="42" t="s">
        <v>84</v>
      </c>
      <c r="M102" s="48"/>
      <c r="N102" s="48"/>
      <c r="O102" s="48"/>
      <c r="P102" s="27"/>
      <c r="Q102" s="27"/>
      <c r="R102" s="48"/>
      <c r="S102" s="48"/>
      <c r="T102" s="48"/>
      <c r="U102" s="43">
        <f t="shared" si="41"/>
        <v>0</v>
      </c>
      <c r="V102" s="48"/>
      <c r="W102" s="48"/>
      <c r="X102" s="48"/>
      <c r="Y102" s="43">
        <f t="shared" si="42"/>
        <v>0</v>
      </c>
      <c r="Z102" s="48"/>
      <c r="AA102" s="48"/>
      <c r="AB102" s="48"/>
      <c r="AC102" s="43">
        <f t="shared" si="43"/>
        <v>0</v>
      </c>
      <c r="AD102" s="48">
        <v>0</v>
      </c>
      <c r="AE102" s="48">
        <v>0</v>
      </c>
      <c r="AF102" s="48">
        <v>1570000</v>
      </c>
      <c r="AG102" s="43">
        <f t="shared" si="44"/>
        <v>1570000</v>
      </c>
      <c r="AH102" s="43">
        <f t="shared" si="45"/>
        <v>1570000</v>
      </c>
      <c r="AI102" s="59">
        <f t="shared" si="46"/>
        <v>0</v>
      </c>
      <c r="AJ102" s="59">
        <f t="shared" si="47"/>
        <v>1.1241285620241159E-3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24.95" customHeight="1" outlineLevel="1">
      <c r="A103" s="26">
        <v>23</v>
      </c>
      <c r="B103" s="26"/>
      <c r="C103" s="27" t="s">
        <v>1607</v>
      </c>
      <c r="D103" s="28">
        <v>45978</v>
      </c>
      <c r="E103" s="27" t="s">
        <v>296</v>
      </c>
      <c r="F103" s="37" t="s">
        <v>1465</v>
      </c>
      <c r="G103" s="27"/>
      <c r="H103" s="28"/>
      <c r="I103" s="28"/>
      <c r="J103" s="114"/>
      <c r="K103" s="48">
        <v>1570000</v>
      </c>
      <c r="L103" s="42" t="s">
        <v>84</v>
      </c>
      <c r="M103" s="48"/>
      <c r="N103" s="48"/>
      <c r="O103" s="48"/>
      <c r="P103" s="27"/>
      <c r="Q103" s="27"/>
      <c r="R103" s="48"/>
      <c r="S103" s="48"/>
      <c r="T103" s="48"/>
      <c r="U103" s="43">
        <f t="shared" si="41"/>
        <v>0</v>
      </c>
      <c r="V103" s="48"/>
      <c r="W103" s="48"/>
      <c r="X103" s="48"/>
      <c r="Y103" s="43">
        <f t="shared" si="42"/>
        <v>0</v>
      </c>
      <c r="Z103" s="48"/>
      <c r="AA103" s="48"/>
      <c r="AB103" s="48"/>
      <c r="AC103" s="43">
        <f t="shared" si="43"/>
        <v>0</v>
      </c>
      <c r="AD103" s="48">
        <v>0</v>
      </c>
      <c r="AE103" s="48">
        <v>0</v>
      </c>
      <c r="AF103" s="48">
        <v>1570000</v>
      </c>
      <c r="AG103" s="43">
        <f t="shared" si="44"/>
        <v>1570000</v>
      </c>
      <c r="AH103" s="43">
        <f t="shared" si="45"/>
        <v>1570000</v>
      </c>
      <c r="AI103" s="59">
        <f t="shared" si="46"/>
        <v>0</v>
      </c>
      <c r="AJ103" s="59">
        <f t="shared" si="47"/>
        <v>1.1241285620241159E-3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24.95" customHeight="1" outlineLevel="1">
      <c r="A104" s="26">
        <v>24</v>
      </c>
      <c r="B104" s="26"/>
      <c r="C104" s="27" t="s">
        <v>1608</v>
      </c>
      <c r="D104" s="28">
        <v>45978</v>
      </c>
      <c r="E104" s="27" t="s">
        <v>294</v>
      </c>
      <c r="F104" s="37" t="s">
        <v>1465</v>
      </c>
      <c r="G104" s="27"/>
      <c r="H104" s="28"/>
      <c r="I104" s="28"/>
      <c r="J104" s="114"/>
      <c r="K104" s="48">
        <v>1570000</v>
      </c>
      <c r="L104" s="42" t="s">
        <v>84</v>
      </c>
      <c r="M104" s="48"/>
      <c r="N104" s="48"/>
      <c r="O104" s="48"/>
      <c r="P104" s="27"/>
      <c r="Q104" s="27"/>
      <c r="R104" s="48"/>
      <c r="S104" s="48"/>
      <c r="T104" s="48"/>
      <c r="U104" s="43">
        <f t="shared" si="41"/>
        <v>0</v>
      </c>
      <c r="V104" s="48"/>
      <c r="W104" s="48"/>
      <c r="X104" s="48"/>
      <c r="Y104" s="43">
        <f t="shared" si="42"/>
        <v>0</v>
      </c>
      <c r="Z104" s="48"/>
      <c r="AA104" s="48"/>
      <c r="AB104" s="48"/>
      <c r="AC104" s="43">
        <f t="shared" si="43"/>
        <v>0</v>
      </c>
      <c r="AD104" s="48">
        <v>0</v>
      </c>
      <c r="AE104" s="48">
        <v>0</v>
      </c>
      <c r="AF104" s="48">
        <v>1570000</v>
      </c>
      <c r="AG104" s="43">
        <f t="shared" si="44"/>
        <v>1570000</v>
      </c>
      <c r="AH104" s="43">
        <f t="shared" si="45"/>
        <v>1570000</v>
      </c>
      <c r="AI104" s="59">
        <f t="shared" si="46"/>
        <v>0</v>
      </c>
      <c r="AJ104" s="59">
        <f t="shared" si="47"/>
        <v>1.1241285620241159E-3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24.95" customHeight="1" outlineLevel="1">
      <c r="A105" s="26">
        <v>25</v>
      </c>
      <c r="B105" s="26"/>
      <c r="C105" s="27" t="s">
        <v>1610</v>
      </c>
      <c r="D105" s="28">
        <v>45978</v>
      </c>
      <c r="E105" s="27" t="s">
        <v>1609</v>
      </c>
      <c r="F105" s="37" t="s">
        <v>1465</v>
      </c>
      <c r="G105" s="27"/>
      <c r="H105" s="28"/>
      <c r="I105" s="28"/>
      <c r="J105" s="114"/>
      <c r="K105" s="48">
        <v>1788000</v>
      </c>
      <c r="L105" s="42" t="s">
        <v>84</v>
      </c>
      <c r="M105" s="48"/>
      <c r="N105" s="48"/>
      <c r="O105" s="48"/>
      <c r="P105" s="27"/>
      <c r="Q105" s="27"/>
      <c r="R105" s="48"/>
      <c r="S105" s="48"/>
      <c r="T105" s="48"/>
      <c r="U105" s="43">
        <f t="shared" si="41"/>
        <v>0</v>
      </c>
      <c r="V105" s="48"/>
      <c r="W105" s="48"/>
      <c r="X105" s="48"/>
      <c r="Y105" s="43">
        <f t="shared" si="42"/>
        <v>0</v>
      </c>
      <c r="Z105" s="48"/>
      <c r="AA105" s="48"/>
      <c r="AB105" s="48"/>
      <c r="AC105" s="43">
        <f t="shared" si="43"/>
        <v>0</v>
      </c>
      <c r="AD105" s="48">
        <v>0</v>
      </c>
      <c r="AE105" s="48">
        <v>0</v>
      </c>
      <c r="AF105" s="48">
        <v>1788000</v>
      </c>
      <c r="AG105" s="43">
        <f t="shared" si="44"/>
        <v>1788000</v>
      </c>
      <c r="AH105" s="43">
        <f t="shared" si="45"/>
        <v>1788000</v>
      </c>
      <c r="AI105" s="59">
        <f t="shared" si="46"/>
        <v>0</v>
      </c>
      <c r="AJ105" s="59">
        <f t="shared" si="47"/>
        <v>1.2802177508911589E-3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24.95" customHeight="1" outlineLevel="1">
      <c r="A106" s="26">
        <v>26</v>
      </c>
      <c r="B106" s="26"/>
      <c r="C106" s="27" t="s">
        <v>1611</v>
      </c>
      <c r="D106" s="28">
        <v>45978</v>
      </c>
      <c r="E106" s="27" t="s">
        <v>262</v>
      </c>
      <c r="F106" s="37" t="s">
        <v>1465</v>
      </c>
      <c r="G106" s="27"/>
      <c r="H106" s="28"/>
      <c r="I106" s="28"/>
      <c r="J106" s="114"/>
      <c r="K106" s="48">
        <v>1788000</v>
      </c>
      <c r="L106" s="42" t="s">
        <v>84</v>
      </c>
      <c r="M106" s="48"/>
      <c r="N106" s="48"/>
      <c r="O106" s="48"/>
      <c r="P106" s="27"/>
      <c r="Q106" s="27"/>
      <c r="R106" s="48"/>
      <c r="S106" s="48"/>
      <c r="T106" s="48"/>
      <c r="U106" s="43">
        <f t="shared" si="41"/>
        <v>0</v>
      </c>
      <c r="V106" s="48"/>
      <c r="W106" s="48"/>
      <c r="X106" s="48"/>
      <c r="Y106" s="43">
        <f t="shared" si="42"/>
        <v>0</v>
      </c>
      <c r="Z106" s="48"/>
      <c r="AA106" s="48"/>
      <c r="AB106" s="48"/>
      <c r="AC106" s="43">
        <f t="shared" si="43"/>
        <v>0</v>
      </c>
      <c r="AD106" s="48">
        <v>0</v>
      </c>
      <c r="AE106" s="48">
        <v>0</v>
      </c>
      <c r="AF106" s="48">
        <v>1788000</v>
      </c>
      <c r="AG106" s="43">
        <f t="shared" si="44"/>
        <v>1788000</v>
      </c>
      <c r="AH106" s="43">
        <f t="shared" si="45"/>
        <v>1788000</v>
      </c>
      <c r="AI106" s="59">
        <f t="shared" si="46"/>
        <v>0</v>
      </c>
      <c r="AJ106" s="59">
        <f t="shared" si="47"/>
        <v>1.2802177508911589E-3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24.95" customHeight="1" outlineLevel="1">
      <c r="A107" s="26">
        <v>27</v>
      </c>
      <c r="B107" s="26"/>
      <c r="C107" s="27" t="s">
        <v>1612</v>
      </c>
      <c r="D107" s="28">
        <v>45978</v>
      </c>
      <c r="E107" s="27" t="s">
        <v>272</v>
      </c>
      <c r="F107" s="37" t="s">
        <v>1465</v>
      </c>
      <c r="G107" s="27"/>
      <c r="H107" s="28"/>
      <c r="I107" s="28"/>
      <c r="J107" s="114"/>
      <c r="K107" s="48">
        <v>1570000</v>
      </c>
      <c r="L107" s="42" t="s">
        <v>84</v>
      </c>
      <c r="M107" s="48"/>
      <c r="N107" s="48"/>
      <c r="O107" s="48"/>
      <c r="P107" s="27"/>
      <c r="Q107" s="27"/>
      <c r="R107" s="48"/>
      <c r="S107" s="48"/>
      <c r="T107" s="48"/>
      <c r="U107" s="43">
        <f t="shared" si="41"/>
        <v>0</v>
      </c>
      <c r="V107" s="48"/>
      <c r="W107" s="48"/>
      <c r="X107" s="48"/>
      <c r="Y107" s="43">
        <f t="shared" si="42"/>
        <v>0</v>
      </c>
      <c r="Z107" s="48"/>
      <c r="AA107" s="48"/>
      <c r="AB107" s="48"/>
      <c r="AC107" s="43">
        <f t="shared" si="43"/>
        <v>0</v>
      </c>
      <c r="AD107" s="48">
        <v>0</v>
      </c>
      <c r="AE107" s="48">
        <v>0</v>
      </c>
      <c r="AF107" s="48">
        <v>1570000</v>
      </c>
      <c r="AG107" s="43">
        <f t="shared" si="44"/>
        <v>1570000</v>
      </c>
      <c r="AH107" s="43">
        <f t="shared" si="45"/>
        <v>1570000</v>
      </c>
      <c r="AI107" s="59">
        <f t="shared" si="46"/>
        <v>0</v>
      </c>
      <c r="AJ107" s="59">
        <f t="shared" si="47"/>
        <v>1.1241285620241159E-3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24.95" customHeight="1" outlineLevel="1">
      <c r="A108" s="26">
        <v>28</v>
      </c>
      <c r="B108" s="26"/>
      <c r="C108" s="27" t="s">
        <v>1614</v>
      </c>
      <c r="D108" s="28">
        <v>45978</v>
      </c>
      <c r="E108" s="27" t="s">
        <v>1613</v>
      </c>
      <c r="F108" s="37" t="s">
        <v>1465</v>
      </c>
      <c r="G108" s="27"/>
      <c r="H108" s="28"/>
      <c r="I108" s="28"/>
      <c r="J108" s="114"/>
      <c r="K108" s="48">
        <v>1570000</v>
      </c>
      <c r="L108" s="42" t="s">
        <v>84</v>
      </c>
      <c r="M108" s="48"/>
      <c r="N108" s="48"/>
      <c r="O108" s="48"/>
      <c r="P108" s="27"/>
      <c r="Q108" s="27"/>
      <c r="R108" s="48"/>
      <c r="S108" s="48"/>
      <c r="T108" s="48"/>
      <c r="U108" s="43">
        <f t="shared" si="41"/>
        <v>0</v>
      </c>
      <c r="V108" s="48"/>
      <c r="W108" s="48"/>
      <c r="X108" s="48"/>
      <c r="Y108" s="43">
        <f t="shared" si="42"/>
        <v>0</v>
      </c>
      <c r="Z108" s="48"/>
      <c r="AA108" s="48"/>
      <c r="AB108" s="48"/>
      <c r="AC108" s="43">
        <f t="shared" si="43"/>
        <v>0</v>
      </c>
      <c r="AD108" s="48">
        <v>0</v>
      </c>
      <c r="AE108" s="48">
        <v>0</v>
      </c>
      <c r="AF108" s="48">
        <v>1570000</v>
      </c>
      <c r="AG108" s="43">
        <f t="shared" si="44"/>
        <v>1570000</v>
      </c>
      <c r="AH108" s="43">
        <f t="shared" si="45"/>
        <v>1570000</v>
      </c>
      <c r="AI108" s="59">
        <f t="shared" si="46"/>
        <v>0</v>
      </c>
      <c r="AJ108" s="59">
        <f t="shared" si="47"/>
        <v>1.1241285620241159E-3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24.95" customHeight="1" outlineLevel="1">
      <c r="A109" s="26">
        <v>29</v>
      </c>
      <c r="B109" s="26"/>
      <c r="C109" s="27" t="s">
        <v>1616</v>
      </c>
      <c r="D109" s="28">
        <v>45978</v>
      </c>
      <c r="E109" s="27" t="s">
        <v>1615</v>
      </c>
      <c r="F109" s="37" t="s">
        <v>1465</v>
      </c>
      <c r="G109" s="27"/>
      <c r="H109" s="28"/>
      <c r="I109" s="28"/>
      <c r="J109" s="114"/>
      <c r="K109" s="48">
        <v>1584000</v>
      </c>
      <c r="L109" s="42" t="s">
        <v>84</v>
      </c>
      <c r="M109" s="48"/>
      <c r="N109" s="48"/>
      <c r="O109" s="48"/>
      <c r="P109" s="27"/>
      <c r="Q109" s="27"/>
      <c r="R109" s="48"/>
      <c r="S109" s="48"/>
      <c r="T109" s="48"/>
      <c r="U109" s="43">
        <f t="shared" si="41"/>
        <v>0</v>
      </c>
      <c r="V109" s="48"/>
      <c r="W109" s="48"/>
      <c r="X109" s="48"/>
      <c r="Y109" s="43">
        <f t="shared" si="42"/>
        <v>0</v>
      </c>
      <c r="Z109" s="48"/>
      <c r="AA109" s="48"/>
      <c r="AB109" s="48"/>
      <c r="AC109" s="43">
        <f t="shared" si="43"/>
        <v>0</v>
      </c>
      <c r="AD109" s="48">
        <v>0</v>
      </c>
      <c r="AE109" s="48">
        <v>0</v>
      </c>
      <c r="AF109" s="48">
        <v>1584000</v>
      </c>
      <c r="AG109" s="43">
        <f t="shared" si="44"/>
        <v>1584000</v>
      </c>
      <c r="AH109" s="43">
        <f t="shared" si="45"/>
        <v>1584000</v>
      </c>
      <c r="AI109" s="59">
        <f t="shared" si="46"/>
        <v>0</v>
      </c>
      <c r="AJ109" s="59">
        <f t="shared" si="47"/>
        <v>1.1341526383733757E-3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24.95" customHeight="1" outlineLevel="1">
      <c r="A110" s="26">
        <v>30</v>
      </c>
      <c r="B110" s="26"/>
      <c r="C110" s="27" t="s">
        <v>1618</v>
      </c>
      <c r="D110" s="28">
        <v>45978</v>
      </c>
      <c r="E110" s="27" t="s">
        <v>1617</v>
      </c>
      <c r="F110" s="37" t="s">
        <v>1465</v>
      </c>
      <c r="G110" s="27"/>
      <c r="H110" s="28"/>
      <c r="I110" s="28"/>
      <c r="J110" s="114"/>
      <c r="K110" s="48">
        <v>1832000</v>
      </c>
      <c r="L110" s="42" t="s">
        <v>84</v>
      </c>
      <c r="M110" s="48"/>
      <c r="N110" s="48"/>
      <c r="O110" s="48"/>
      <c r="P110" s="27"/>
      <c r="Q110" s="27"/>
      <c r="R110" s="48"/>
      <c r="S110" s="48"/>
      <c r="T110" s="48"/>
      <c r="U110" s="43">
        <f t="shared" si="41"/>
        <v>0</v>
      </c>
      <c r="V110" s="48"/>
      <c r="W110" s="48"/>
      <c r="X110" s="48"/>
      <c r="Y110" s="43">
        <f t="shared" si="42"/>
        <v>0</v>
      </c>
      <c r="Z110" s="48"/>
      <c r="AA110" s="48"/>
      <c r="AB110" s="48"/>
      <c r="AC110" s="43">
        <f t="shared" si="43"/>
        <v>0</v>
      </c>
      <c r="AD110" s="48">
        <v>0</v>
      </c>
      <c r="AE110" s="48">
        <v>0</v>
      </c>
      <c r="AF110" s="48">
        <v>1832000</v>
      </c>
      <c r="AG110" s="43">
        <f t="shared" si="44"/>
        <v>1832000</v>
      </c>
      <c r="AH110" s="43">
        <f t="shared" si="45"/>
        <v>1832000</v>
      </c>
      <c r="AI110" s="59">
        <f t="shared" si="46"/>
        <v>0</v>
      </c>
      <c r="AJ110" s="59">
        <f t="shared" si="47"/>
        <v>1.3117219908459748E-3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24.95" customHeight="1" outlineLevel="1">
      <c r="A111" s="26">
        <v>31</v>
      </c>
      <c r="B111" s="26"/>
      <c r="C111" s="27" t="s">
        <v>1620</v>
      </c>
      <c r="D111" s="28">
        <v>45978</v>
      </c>
      <c r="E111" s="27" t="s">
        <v>1619</v>
      </c>
      <c r="F111" s="37" t="s">
        <v>1465</v>
      </c>
      <c r="G111" s="27"/>
      <c r="H111" s="28"/>
      <c r="I111" s="28"/>
      <c r="J111" s="114"/>
      <c r="K111" s="48">
        <v>1570000</v>
      </c>
      <c r="L111" s="42" t="s">
        <v>84</v>
      </c>
      <c r="M111" s="48"/>
      <c r="N111" s="48"/>
      <c r="O111" s="48"/>
      <c r="P111" s="27"/>
      <c r="Q111" s="27"/>
      <c r="R111" s="48"/>
      <c r="S111" s="48"/>
      <c r="T111" s="48"/>
      <c r="U111" s="43">
        <f t="shared" si="41"/>
        <v>0</v>
      </c>
      <c r="V111" s="48"/>
      <c r="W111" s="48"/>
      <c r="X111" s="48"/>
      <c r="Y111" s="43">
        <f t="shared" si="42"/>
        <v>0</v>
      </c>
      <c r="Z111" s="48"/>
      <c r="AA111" s="48"/>
      <c r="AB111" s="48"/>
      <c r="AC111" s="43">
        <f t="shared" si="43"/>
        <v>0</v>
      </c>
      <c r="AD111" s="48">
        <v>0</v>
      </c>
      <c r="AE111" s="48">
        <v>0</v>
      </c>
      <c r="AF111" s="48">
        <v>1570000</v>
      </c>
      <c r="AG111" s="43">
        <f t="shared" si="44"/>
        <v>1570000</v>
      </c>
      <c r="AH111" s="43">
        <f t="shared" si="45"/>
        <v>1570000</v>
      </c>
      <c r="AI111" s="59">
        <f t="shared" si="46"/>
        <v>0</v>
      </c>
      <c r="AJ111" s="59">
        <f t="shared" si="47"/>
        <v>1.1241285620241159E-3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24.95" customHeight="1" outlineLevel="1">
      <c r="A112" s="26">
        <v>32</v>
      </c>
      <c r="B112" s="26"/>
      <c r="C112" s="27" t="s">
        <v>1622</v>
      </c>
      <c r="D112" s="28">
        <v>45985</v>
      </c>
      <c r="E112" s="27" t="s">
        <v>1621</v>
      </c>
      <c r="F112" s="37" t="s">
        <v>1465</v>
      </c>
      <c r="G112" s="27"/>
      <c r="H112" s="28"/>
      <c r="I112" s="28"/>
      <c r="J112" s="114"/>
      <c r="K112" s="48">
        <v>1570000</v>
      </c>
      <c r="L112" s="42" t="s">
        <v>84</v>
      </c>
      <c r="M112" s="48"/>
      <c r="N112" s="48"/>
      <c r="O112" s="48"/>
      <c r="P112" s="27"/>
      <c r="Q112" s="27"/>
      <c r="R112" s="48"/>
      <c r="S112" s="48"/>
      <c r="T112" s="48"/>
      <c r="U112" s="43">
        <f t="shared" si="41"/>
        <v>0</v>
      </c>
      <c r="V112" s="48"/>
      <c r="W112" s="48"/>
      <c r="X112" s="48"/>
      <c r="Y112" s="43">
        <f t="shared" si="42"/>
        <v>0</v>
      </c>
      <c r="Z112" s="48"/>
      <c r="AA112" s="48"/>
      <c r="AB112" s="48"/>
      <c r="AC112" s="43">
        <f t="shared" si="43"/>
        <v>0</v>
      </c>
      <c r="AD112" s="48">
        <v>0</v>
      </c>
      <c r="AE112" s="48">
        <v>0</v>
      </c>
      <c r="AF112" s="48">
        <v>1570000</v>
      </c>
      <c r="AG112" s="43">
        <f t="shared" si="44"/>
        <v>1570000</v>
      </c>
      <c r="AH112" s="43">
        <f t="shared" si="45"/>
        <v>1570000</v>
      </c>
      <c r="AI112" s="59">
        <f t="shared" si="46"/>
        <v>0</v>
      </c>
      <c r="AJ112" s="59">
        <f t="shared" si="47"/>
        <v>1.1241285620241159E-3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24.95" customHeight="1" outlineLevel="1">
      <c r="A113" s="26">
        <v>33</v>
      </c>
      <c r="B113" s="26"/>
      <c r="C113" s="27" t="s">
        <v>1624</v>
      </c>
      <c r="D113" s="28">
        <v>45978</v>
      </c>
      <c r="E113" s="27" t="s">
        <v>1623</v>
      </c>
      <c r="F113" s="37" t="s">
        <v>1465</v>
      </c>
      <c r="G113" s="27"/>
      <c r="H113" s="28"/>
      <c r="I113" s="28"/>
      <c r="J113" s="114"/>
      <c r="K113" s="48">
        <v>1788000</v>
      </c>
      <c r="L113" s="42" t="s">
        <v>84</v>
      </c>
      <c r="M113" s="48"/>
      <c r="N113" s="48"/>
      <c r="O113" s="48"/>
      <c r="P113" s="27"/>
      <c r="Q113" s="27"/>
      <c r="R113" s="48"/>
      <c r="S113" s="48"/>
      <c r="T113" s="48"/>
      <c r="U113" s="43">
        <f t="shared" si="41"/>
        <v>0</v>
      </c>
      <c r="V113" s="48"/>
      <c r="W113" s="48"/>
      <c r="X113" s="48"/>
      <c r="Y113" s="43">
        <f t="shared" si="42"/>
        <v>0</v>
      </c>
      <c r="Z113" s="48"/>
      <c r="AA113" s="48"/>
      <c r="AB113" s="48"/>
      <c r="AC113" s="43">
        <f t="shared" si="43"/>
        <v>0</v>
      </c>
      <c r="AD113" s="48">
        <v>0</v>
      </c>
      <c r="AE113" s="48">
        <v>0</v>
      </c>
      <c r="AF113" s="48">
        <v>1788000</v>
      </c>
      <c r="AG113" s="43">
        <f t="shared" si="44"/>
        <v>1788000</v>
      </c>
      <c r="AH113" s="43">
        <f t="shared" si="45"/>
        <v>1788000</v>
      </c>
      <c r="AI113" s="59">
        <f t="shared" si="46"/>
        <v>0</v>
      </c>
      <c r="AJ113" s="59">
        <f t="shared" si="47"/>
        <v>1.2802177508911589E-3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24.95" customHeight="1" outlineLevel="1">
      <c r="A114" s="26">
        <v>34</v>
      </c>
      <c r="B114" s="26"/>
      <c r="C114" s="27" t="s">
        <v>1625</v>
      </c>
      <c r="D114" s="68">
        <v>46013</v>
      </c>
      <c r="E114" s="27" t="s">
        <v>252</v>
      </c>
      <c r="F114" s="37" t="s">
        <v>1465</v>
      </c>
      <c r="G114" s="27"/>
      <c r="H114" s="28"/>
      <c r="I114" s="28"/>
      <c r="J114" s="115"/>
      <c r="K114" s="48">
        <v>1570000</v>
      </c>
      <c r="L114" s="42" t="s">
        <v>84</v>
      </c>
      <c r="M114" s="48"/>
      <c r="N114" s="48"/>
      <c r="O114" s="48"/>
      <c r="P114" s="27"/>
      <c r="Q114" s="27"/>
      <c r="R114" s="48"/>
      <c r="S114" s="48"/>
      <c r="T114" s="48"/>
      <c r="U114" s="43">
        <f t="shared" si="41"/>
        <v>0</v>
      </c>
      <c r="V114" s="48"/>
      <c r="W114" s="48"/>
      <c r="X114" s="48"/>
      <c r="Y114" s="43">
        <f t="shared" si="42"/>
        <v>0</v>
      </c>
      <c r="Z114" s="48"/>
      <c r="AA114" s="48"/>
      <c r="AB114" s="48"/>
      <c r="AC114" s="43">
        <f t="shared" si="43"/>
        <v>0</v>
      </c>
      <c r="AD114" s="48">
        <v>0</v>
      </c>
      <c r="AE114" s="48">
        <v>0</v>
      </c>
      <c r="AF114" s="48">
        <v>1570000</v>
      </c>
      <c r="AG114" s="43">
        <f t="shared" si="44"/>
        <v>1570000</v>
      </c>
      <c r="AH114" s="43">
        <f t="shared" si="45"/>
        <v>1570000</v>
      </c>
      <c r="AI114" s="59">
        <f t="shared" si="46"/>
        <v>0</v>
      </c>
      <c r="AJ114" s="59">
        <f t="shared" si="47"/>
        <v>1.1241285620241159E-3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s="19" customFormat="1" ht="24.95" customHeight="1">
      <c r="A115" s="117" t="s">
        <v>58</v>
      </c>
      <c r="B115" s="117"/>
      <c r="C115" s="117"/>
      <c r="D115" s="117"/>
      <c r="E115" s="117"/>
      <c r="F115" s="117"/>
      <c r="G115" s="117"/>
      <c r="H115" s="117"/>
      <c r="I115" s="117"/>
      <c r="J115" s="49">
        <f>+J80</f>
        <v>73630560</v>
      </c>
      <c r="K115" s="49">
        <f>SUM(K81:K114)</f>
        <v>73581029</v>
      </c>
      <c r="L115" s="29"/>
      <c r="M115" s="49">
        <f>SUM(M81:M82)</f>
        <v>0</v>
      </c>
      <c r="N115" s="49">
        <f>SUM(N81:N82)</f>
        <v>0</v>
      </c>
      <c r="O115" s="49">
        <f>SUM(O81:O82)</f>
        <v>0</v>
      </c>
      <c r="P115" s="50"/>
      <c r="Q115" s="56"/>
      <c r="R115" s="49">
        <f t="shared" ref="R115:AC115" si="48">SUM(R81:R82)</f>
        <v>0</v>
      </c>
      <c r="S115" s="49">
        <f t="shared" si="48"/>
        <v>506010</v>
      </c>
      <c r="T115" s="49">
        <f t="shared" si="48"/>
        <v>531536</v>
      </c>
      <c r="U115" s="49">
        <f>SUM(U81:U114)</f>
        <v>1037546</v>
      </c>
      <c r="V115" s="49">
        <f t="shared" si="48"/>
        <v>416590</v>
      </c>
      <c r="W115" s="49">
        <f t="shared" si="48"/>
        <v>506873</v>
      </c>
      <c r="X115" s="49">
        <f t="shared" si="48"/>
        <v>300011</v>
      </c>
      <c r="Y115" s="49">
        <f>SUM(Y81:Y114)</f>
        <v>1223474</v>
      </c>
      <c r="Z115" s="49">
        <f t="shared" si="48"/>
        <v>691173</v>
      </c>
      <c r="AA115" s="49">
        <f t="shared" si="48"/>
        <v>479689</v>
      </c>
      <c r="AB115" s="49">
        <f t="shared" si="48"/>
        <v>477760</v>
      </c>
      <c r="AC115" s="49">
        <f>SUM(AC81:AC114)</f>
        <v>1648622</v>
      </c>
      <c r="AD115" s="49">
        <f>SUM(AD81:AD114)</f>
        <v>480968</v>
      </c>
      <c r="AE115" s="49">
        <f>SUM(AE81:AE114)</f>
        <v>316838</v>
      </c>
      <c r="AF115" s="49">
        <f>SUM(AF81:AF114)</f>
        <v>68543570</v>
      </c>
      <c r="AG115" s="49">
        <f>SUM(AG81:AG114)</f>
        <v>69341376</v>
      </c>
      <c r="AH115" s="49">
        <f>SUM(AH81:AH114)</f>
        <v>73251018</v>
      </c>
      <c r="AI115" s="61">
        <f>IF(ISERROR(AH115/J115),0,AH115/J115)</f>
        <v>0.99484531966074952</v>
      </c>
      <c r="AJ115" s="61">
        <f>IF(ISERROR(AH115/$AH$355),0,AH115/$AH$355)</f>
        <v>5.2448128363785117E-2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ht="24.95" customHeight="1">
      <c r="A116" s="118" t="s">
        <v>59</v>
      </c>
      <c r="B116" s="118"/>
      <c r="C116" s="118"/>
      <c r="D116" s="118"/>
      <c r="E116" s="118"/>
      <c r="F116" s="23"/>
      <c r="G116" s="24"/>
      <c r="H116" s="25"/>
      <c r="I116" s="25"/>
      <c r="J116" s="113">
        <v>75243496</v>
      </c>
      <c r="K116" s="43"/>
      <c r="L116" s="44"/>
      <c r="M116" s="45"/>
      <c r="N116" s="45"/>
      <c r="O116" s="45"/>
      <c r="P116" s="24"/>
      <c r="Q116" s="55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57"/>
      <c r="AJ116" s="58"/>
    </row>
    <row r="117" spans="1:106" ht="24.95" customHeight="1" outlineLevel="1">
      <c r="A117" s="26">
        <v>1</v>
      </c>
      <c r="B117" s="26"/>
      <c r="C117" s="27"/>
      <c r="D117" s="28"/>
      <c r="E117" s="27"/>
      <c r="F117" s="27"/>
      <c r="G117" s="27"/>
      <c r="H117" s="28"/>
      <c r="I117" s="28"/>
      <c r="J117" s="114"/>
      <c r="K117" s="48">
        <v>13769590</v>
      </c>
      <c r="L117" s="42" t="s">
        <v>55</v>
      </c>
      <c r="M117" s="48"/>
      <c r="N117" s="48"/>
      <c r="O117" s="48"/>
      <c r="P117" s="27"/>
      <c r="Q117" s="27"/>
      <c r="R117" s="48"/>
      <c r="S117" s="70">
        <v>3796572</v>
      </c>
      <c r="T117" s="70">
        <v>939924</v>
      </c>
      <c r="U117" s="43">
        <f>SUM(R117:T117)</f>
        <v>4736496</v>
      </c>
      <c r="V117" s="48">
        <v>1201823</v>
      </c>
      <c r="W117" s="48">
        <v>17600</v>
      </c>
      <c r="X117" s="48">
        <v>985954</v>
      </c>
      <c r="Y117" s="43">
        <f>SUM(V117:X117)</f>
        <v>2205377</v>
      </c>
      <c r="Z117" s="48">
        <f>492977+17500</f>
        <v>510477</v>
      </c>
      <c r="AA117" s="48">
        <f>702493+14520</f>
        <v>717013</v>
      </c>
      <c r="AB117" s="48"/>
      <c r="AC117" s="43">
        <f>SUM(Z117:AB117)</f>
        <v>1227490</v>
      </c>
      <c r="AD117" s="48">
        <v>717433</v>
      </c>
      <c r="AE117" s="48">
        <v>1901455</v>
      </c>
      <c r="AF117" s="48">
        <v>2450404</v>
      </c>
      <c r="AG117" s="43">
        <f>SUM(AD117:AF117)</f>
        <v>5069292</v>
      </c>
      <c r="AH117" s="43">
        <f>SUM(U117,Y117,AC117,AG117)</f>
        <v>13238655</v>
      </c>
      <c r="AI117" s="59">
        <f>IF(ISERROR(AH117/J116),0,AH117/J116)</f>
        <v>0.17594417728809411</v>
      </c>
      <c r="AJ117" s="59">
        <f t="shared" ref="AJ117:AJ148" si="49">IF(ISERROR(AH117/$AH$355),"-",AH117/$AH$355)</f>
        <v>9.4789491772505566E-3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ht="24.95" customHeight="1" outlineLevel="1">
      <c r="A118" s="26">
        <v>2</v>
      </c>
      <c r="B118" s="26"/>
      <c r="C118" s="27"/>
      <c r="D118" s="28"/>
      <c r="E118" s="27"/>
      <c r="F118" s="27"/>
      <c r="G118" s="27"/>
      <c r="H118" s="28"/>
      <c r="I118" s="28"/>
      <c r="J118" s="114"/>
      <c r="K118" s="48">
        <v>309288</v>
      </c>
      <c r="L118" s="42" t="s">
        <v>64</v>
      </c>
      <c r="M118" s="48"/>
      <c r="N118" s="48"/>
      <c r="O118" s="48"/>
      <c r="P118" s="27"/>
      <c r="Q118" s="27"/>
      <c r="R118" s="48"/>
      <c r="S118" s="48"/>
      <c r="T118" s="48"/>
      <c r="U118" s="43">
        <f>SUM(R118:T118)</f>
        <v>0</v>
      </c>
      <c r="V118" s="48">
        <v>25651</v>
      </c>
      <c r="W118" s="48">
        <v>25651</v>
      </c>
      <c r="X118" s="48">
        <v>25651</v>
      </c>
      <c r="Y118" s="43">
        <f>SUM(V118:X118)</f>
        <v>76953</v>
      </c>
      <c r="Z118" s="48">
        <v>77445</v>
      </c>
      <c r="AA118" s="48">
        <v>25815</v>
      </c>
      <c r="AB118" s="48"/>
      <c r="AC118" s="43">
        <f>SUM(Z118:AB118)</f>
        <v>103260</v>
      </c>
      <c r="AD118" s="48">
        <v>77445</v>
      </c>
      <c r="AE118" s="48">
        <v>51630</v>
      </c>
      <c r="AF118" s="48"/>
      <c r="AG118" s="43">
        <f>SUM(AD118:AF118)</f>
        <v>129075</v>
      </c>
      <c r="AH118" s="43">
        <f>SUM(U118,Y118,AC118,AG118)</f>
        <v>309288</v>
      </c>
      <c r="AI118" s="59">
        <f>IF(ISERROR(AH117/J116),0,AH118/J116)</f>
        <v>4.1104948127343791E-3</v>
      </c>
      <c r="AJ118" s="59">
        <f t="shared" si="49"/>
        <v>2.2145189470784381E-4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24.95" customHeight="1" outlineLevel="1">
      <c r="A119" s="26">
        <v>3</v>
      </c>
      <c r="B119" s="26"/>
      <c r="C119" s="37" t="s">
        <v>1499</v>
      </c>
      <c r="D119" s="68">
        <v>45930</v>
      </c>
      <c r="E119" s="91" t="s">
        <v>865</v>
      </c>
      <c r="F119" s="37" t="s">
        <v>1465</v>
      </c>
      <c r="G119" s="27"/>
      <c r="H119" s="28"/>
      <c r="I119" s="28"/>
      <c r="J119" s="114"/>
      <c r="K119" s="48">
        <v>1570000</v>
      </c>
      <c r="L119" s="92" t="s">
        <v>84</v>
      </c>
      <c r="M119" s="48"/>
      <c r="N119" s="48"/>
      <c r="O119" s="48"/>
      <c r="P119" s="27"/>
      <c r="Q119" s="27"/>
      <c r="R119" s="48"/>
      <c r="S119" s="48"/>
      <c r="T119" s="48"/>
      <c r="U119" s="43">
        <f t="shared" ref="U119:U138" si="50">SUM(R119:T119)</f>
        <v>0</v>
      </c>
      <c r="V119" s="48"/>
      <c r="W119" s="48"/>
      <c r="X119" s="48"/>
      <c r="Y119" s="43">
        <f t="shared" ref="Y119:Y138" si="51">SUM(V119:X119)</f>
        <v>0</v>
      </c>
      <c r="Z119" s="48"/>
      <c r="AA119" s="48"/>
      <c r="AB119" s="48"/>
      <c r="AC119" s="43">
        <f t="shared" ref="AC119:AC138" si="52">SUM(Z119:AB119)</f>
        <v>0</v>
      </c>
      <c r="AD119" s="48"/>
      <c r="AE119" s="48"/>
      <c r="AF119" s="48">
        <v>1570000</v>
      </c>
      <c r="AG119" s="43">
        <f t="shared" ref="AG119:AG148" si="53">SUM(AD119:AF119)</f>
        <v>1570000</v>
      </c>
      <c r="AH119" s="43">
        <f t="shared" ref="AH119:AH148" si="54">SUM(U119,Y119,AC119,AG119)</f>
        <v>1570000</v>
      </c>
      <c r="AI119" s="59">
        <f t="shared" ref="AI119:AI138" si="55">IF(ISERROR(AH118/J117),0,AH119/J117)</f>
        <v>0</v>
      </c>
      <c r="AJ119" s="59">
        <f t="shared" si="49"/>
        <v>1.1241285620241159E-3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24.95" customHeight="1" outlineLevel="1">
      <c r="A120" s="26">
        <v>4</v>
      </c>
      <c r="B120" s="26"/>
      <c r="C120" s="37" t="s">
        <v>970</v>
      </c>
      <c r="D120" s="68">
        <v>45930</v>
      </c>
      <c r="E120" s="91" t="s">
        <v>322</v>
      </c>
      <c r="F120" s="37" t="s">
        <v>1465</v>
      </c>
      <c r="G120" s="27"/>
      <c r="H120" s="28"/>
      <c r="I120" s="28"/>
      <c r="J120" s="114"/>
      <c r="K120" s="48">
        <v>4719000</v>
      </c>
      <c r="L120" s="42"/>
      <c r="M120" s="48"/>
      <c r="N120" s="48"/>
      <c r="O120" s="48"/>
      <c r="P120" s="27"/>
      <c r="Q120" s="27"/>
      <c r="R120" s="48"/>
      <c r="S120" s="48"/>
      <c r="T120" s="48"/>
      <c r="U120" s="43">
        <f t="shared" si="50"/>
        <v>0</v>
      </c>
      <c r="V120" s="48"/>
      <c r="W120" s="48"/>
      <c r="X120" s="48"/>
      <c r="Y120" s="43">
        <f t="shared" si="51"/>
        <v>0</v>
      </c>
      <c r="Z120" s="48"/>
      <c r="AA120" s="48"/>
      <c r="AB120" s="48"/>
      <c r="AC120" s="43">
        <f t="shared" si="52"/>
        <v>0</v>
      </c>
      <c r="AD120" s="48"/>
      <c r="AE120" s="48"/>
      <c r="AF120" s="48">
        <v>4719000</v>
      </c>
      <c r="AG120" s="43">
        <f t="shared" si="53"/>
        <v>4719000</v>
      </c>
      <c r="AH120" s="43">
        <f t="shared" si="54"/>
        <v>4719000</v>
      </c>
      <c r="AI120" s="59">
        <f t="shared" si="55"/>
        <v>0</v>
      </c>
      <c r="AJ120" s="59">
        <f t="shared" si="49"/>
        <v>3.3788297351540148E-3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24.95" customHeight="1" outlineLevel="1">
      <c r="A121" s="26">
        <v>5</v>
      </c>
      <c r="B121" s="26"/>
      <c r="C121" s="37" t="s">
        <v>978</v>
      </c>
      <c r="D121" s="68">
        <v>45930</v>
      </c>
      <c r="E121" s="91" t="s">
        <v>324</v>
      </c>
      <c r="F121" s="37" t="s">
        <v>1465</v>
      </c>
      <c r="G121" s="27"/>
      <c r="H121" s="28"/>
      <c r="I121" s="28"/>
      <c r="J121" s="114"/>
      <c r="K121" s="48">
        <v>1832000</v>
      </c>
      <c r="L121" s="42"/>
      <c r="M121" s="48"/>
      <c r="N121" s="48"/>
      <c r="O121" s="48"/>
      <c r="P121" s="27"/>
      <c r="Q121" s="27"/>
      <c r="R121" s="48"/>
      <c r="S121" s="48"/>
      <c r="T121" s="48"/>
      <c r="U121" s="43">
        <f t="shared" si="50"/>
        <v>0</v>
      </c>
      <c r="V121" s="48"/>
      <c r="W121" s="48"/>
      <c r="X121" s="48"/>
      <c r="Y121" s="43">
        <f t="shared" si="51"/>
        <v>0</v>
      </c>
      <c r="Z121" s="48"/>
      <c r="AA121" s="48"/>
      <c r="AB121" s="48"/>
      <c r="AC121" s="43">
        <f t="shared" si="52"/>
        <v>0</v>
      </c>
      <c r="AD121" s="48"/>
      <c r="AE121" s="48"/>
      <c r="AF121" s="48">
        <v>1832000</v>
      </c>
      <c r="AG121" s="43">
        <f t="shared" si="53"/>
        <v>1832000</v>
      </c>
      <c r="AH121" s="43">
        <f t="shared" si="54"/>
        <v>1832000</v>
      </c>
      <c r="AI121" s="59">
        <f t="shared" si="55"/>
        <v>0</v>
      </c>
      <c r="AJ121" s="59">
        <f t="shared" si="49"/>
        <v>1.3117219908459748E-3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24.95" customHeight="1" outlineLevel="1">
      <c r="A122" s="26">
        <v>6</v>
      </c>
      <c r="B122" s="26"/>
      <c r="C122" s="37" t="s">
        <v>982</v>
      </c>
      <c r="D122" s="68">
        <v>45930</v>
      </c>
      <c r="E122" s="91" t="s">
        <v>326</v>
      </c>
      <c r="F122" s="37" t="s">
        <v>1465</v>
      </c>
      <c r="G122" s="27"/>
      <c r="H122" s="28"/>
      <c r="I122" s="28"/>
      <c r="J122" s="114"/>
      <c r="K122" s="48">
        <v>1832000</v>
      </c>
      <c r="L122" s="42"/>
      <c r="M122" s="48"/>
      <c r="N122" s="48"/>
      <c r="O122" s="48"/>
      <c r="P122" s="27"/>
      <c r="Q122" s="27"/>
      <c r="R122" s="48"/>
      <c r="S122" s="48"/>
      <c r="T122" s="48"/>
      <c r="U122" s="43">
        <f t="shared" si="50"/>
        <v>0</v>
      </c>
      <c r="V122" s="48"/>
      <c r="W122" s="48"/>
      <c r="X122" s="48"/>
      <c r="Y122" s="43">
        <f t="shared" si="51"/>
        <v>0</v>
      </c>
      <c r="Z122" s="48"/>
      <c r="AA122" s="48"/>
      <c r="AB122" s="48"/>
      <c r="AC122" s="43">
        <f t="shared" si="52"/>
        <v>0</v>
      </c>
      <c r="AD122" s="48"/>
      <c r="AE122" s="48"/>
      <c r="AF122" s="48">
        <v>1832000</v>
      </c>
      <c r="AG122" s="43">
        <f t="shared" si="53"/>
        <v>1832000</v>
      </c>
      <c r="AH122" s="43">
        <f t="shared" si="54"/>
        <v>1832000</v>
      </c>
      <c r="AI122" s="59">
        <f t="shared" si="55"/>
        <v>0</v>
      </c>
      <c r="AJ122" s="59">
        <f t="shared" si="49"/>
        <v>1.3117219908459748E-3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24.95" customHeight="1" outlineLevel="1">
      <c r="A123" s="26">
        <v>7</v>
      </c>
      <c r="B123" s="26"/>
      <c r="C123" s="37" t="s">
        <v>1500</v>
      </c>
      <c r="D123" s="68">
        <v>45930</v>
      </c>
      <c r="E123" s="91" t="s">
        <v>334</v>
      </c>
      <c r="F123" s="37" t="s">
        <v>1465</v>
      </c>
      <c r="G123" s="27"/>
      <c r="H123" s="28"/>
      <c r="I123" s="28"/>
      <c r="J123" s="114"/>
      <c r="K123" s="48">
        <v>1570000</v>
      </c>
      <c r="L123" s="42"/>
      <c r="M123" s="48"/>
      <c r="N123" s="48"/>
      <c r="O123" s="48"/>
      <c r="P123" s="27"/>
      <c r="Q123" s="27"/>
      <c r="R123" s="48"/>
      <c r="S123" s="48"/>
      <c r="T123" s="48"/>
      <c r="U123" s="43">
        <f t="shared" si="50"/>
        <v>0</v>
      </c>
      <c r="V123" s="48"/>
      <c r="W123" s="48"/>
      <c r="X123" s="48"/>
      <c r="Y123" s="43">
        <f t="shared" si="51"/>
        <v>0</v>
      </c>
      <c r="Z123" s="48"/>
      <c r="AA123" s="48"/>
      <c r="AB123" s="48"/>
      <c r="AC123" s="43">
        <f t="shared" si="52"/>
        <v>0</v>
      </c>
      <c r="AD123" s="48"/>
      <c r="AE123" s="48"/>
      <c r="AF123" s="48">
        <v>1570000</v>
      </c>
      <c r="AG123" s="43">
        <f t="shared" si="53"/>
        <v>1570000</v>
      </c>
      <c r="AH123" s="43">
        <f t="shared" si="54"/>
        <v>1570000</v>
      </c>
      <c r="AI123" s="59">
        <f t="shared" si="55"/>
        <v>0</v>
      </c>
      <c r="AJ123" s="59">
        <f t="shared" si="49"/>
        <v>1.1241285620241159E-3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24.95" customHeight="1" outlineLevel="1">
      <c r="A124" s="26">
        <v>8</v>
      </c>
      <c r="B124" s="26"/>
      <c r="C124" s="37" t="s">
        <v>1501</v>
      </c>
      <c r="D124" s="68">
        <v>45930</v>
      </c>
      <c r="E124" s="91" t="s">
        <v>338</v>
      </c>
      <c r="F124" s="37" t="s">
        <v>1465</v>
      </c>
      <c r="G124" s="27"/>
      <c r="H124" s="28"/>
      <c r="I124" s="28"/>
      <c r="J124" s="114"/>
      <c r="K124" s="48">
        <v>1570000</v>
      </c>
      <c r="L124" s="42"/>
      <c r="M124" s="48"/>
      <c r="N124" s="48"/>
      <c r="O124" s="48"/>
      <c r="P124" s="27"/>
      <c r="Q124" s="27"/>
      <c r="R124" s="48"/>
      <c r="S124" s="48"/>
      <c r="T124" s="48"/>
      <c r="U124" s="43">
        <f t="shared" si="50"/>
        <v>0</v>
      </c>
      <c r="V124" s="48"/>
      <c r="W124" s="48"/>
      <c r="X124" s="48"/>
      <c r="Y124" s="43">
        <f t="shared" si="51"/>
        <v>0</v>
      </c>
      <c r="Z124" s="48"/>
      <c r="AA124" s="48"/>
      <c r="AB124" s="48"/>
      <c r="AC124" s="43">
        <f t="shared" si="52"/>
        <v>0</v>
      </c>
      <c r="AD124" s="48"/>
      <c r="AE124" s="48"/>
      <c r="AF124" s="48">
        <v>1570000</v>
      </c>
      <c r="AG124" s="43">
        <f t="shared" si="53"/>
        <v>1570000</v>
      </c>
      <c r="AH124" s="43">
        <f t="shared" si="54"/>
        <v>1570000</v>
      </c>
      <c r="AI124" s="59">
        <f t="shared" si="55"/>
        <v>0</v>
      </c>
      <c r="AJ124" s="59">
        <f t="shared" si="49"/>
        <v>1.1241285620241159E-3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24.95" customHeight="1" outlineLevel="1">
      <c r="A125" s="26">
        <v>9</v>
      </c>
      <c r="B125" s="26"/>
      <c r="C125" s="37" t="s">
        <v>1502</v>
      </c>
      <c r="D125" s="68">
        <v>45930</v>
      </c>
      <c r="E125" s="91" t="s">
        <v>358</v>
      </c>
      <c r="F125" s="37" t="s">
        <v>1465</v>
      </c>
      <c r="G125" s="27"/>
      <c r="H125" s="28"/>
      <c r="I125" s="28"/>
      <c r="J125" s="114"/>
      <c r="K125" s="48">
        <v>1832000</v>
      </c>
      <c r="L125" s="42"/>
      <c r="M125" s="48"/>
      <c r="N125" s="48"/>
      <c r="O125" s="48"/>
      <c r="P125" s="27"/>
      <c r="Q125" s="27"/>
      <c r="R125" s="48"/>
      <c r="S125" s="48"/>
      <c r="T125" s="48"/>
      <c r="U125" s="43">
        <f t="shared" si="50"/>
        <v>0</v>
      </c>
      <c r="V125" s="48"/>
      <c r="W125" s="48"/>
      <c r="X125" s="48"/>
      <c r="Y125" s="43">
        <f t="shared" si="51"/>
        <v>0</v>
      </c>
      <c r="Z125" s="48"/>
      <c r="AA125" s="48"/>
      <c r="AB125" s="48"/>
      <c r="AC125" s="43">
        <f t="shared" si="52"/>
        <v>0</v>
      </c>
      <c r="AD125" s="48"/>
      <c r="AE125" s="48"/>
      <c r="AF125" s="48">
        <v>1832000</v>
      </c>
      <c r="AG125" s="43">
        <f t="shared" si="53"/>
        <v>1832000</v>
      </c>
      <c r="AH125" s="43">
        <f t="shared" si="54"/>
        <v>1832000</v>
      </c>
      <c r="AI125" s="59">
        <f t="shared" si="55"/>
        <v>0</v>
      </c>
      <c r="AJ125" s="59">
        <f t="shared" si="49"/>
        <v>1.3117219908459748E-3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24.95" customHeight="1" outlineLevel="1">
      <c r="A126" s="26">
        <v>10</v>
      </c>
      <c r="B126" s="26"/>
      <c r="C126" s="37" t="s">
        <v>742</v>
      </c>
      <c r="D126" s="68">
        <v>45930</v>
      </c>
      <c r="E126" s="91" t="s">
        <v>340</v>
      </c>
      <c r="F126" s="37" t="s">
        <v>1465</v>
      </c>
      <c r="G126" s="27"/>
      <c r="H126" s="28"/>
      <c r="I126" s="28"/>
      <c r="J126" s="114"/>
      <c r="K126" s="48">
        <v>1832000</v>
      </c>
      <c r="L126" s="42"/>
      <c r="M126" s="48"/>
      <c r="N126" s="48"/>
      <c r="O126" s="48"/>
      <c r="P126" s="27"/>
      <c r="Q126" s="27"/>
      <c r="R126" s="48"/>
      <c r="S126" s="48"/>
      <c r="T126" s="48"/>
      <c r="U126" s="43">
        <f t="shared" si="50"/>
        <v>0</v>
      </c>
      <c r="V126" s="48"/>
      <c r="W126" s="48"/>
      <c r="X126" s="48"/>
      <c r="Y126" s="43">
        <f t="shared" si="51"/>
        <v>0</v>
      </c>
      <c r="Z126" s="48"/>
      <c r="AA126" s="48"/>
      <c r="AB126" s="48"/>
      <c r="AC126" s="43">
        <f t="shared" si="52"/>
        <v>0</v>
      </c>
      <c r="AD126" s="48"/>
      <c r="AE126" s="48"/>
      <c r="AF126" s="48">
        <v>1832000</v>
      </c>
      <c r="AG126" s="43">
        <f t="shared" si="53"/>
        <v>1832000</v>
      </c>
      <c r="AH126" s="43">
        <f t="shared" si="54"/>
        <v>1832000</v>
      </c>
      <c r="AI126" s="59">
        <f t="shared" si="55"/>
        <v>0</v>
      </c>
      <c r="AJ126" s="59">
        <f t="shared" si="49"/>
        <v>1.3117219908459748E-3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24.95" customHeight="1" outlineLevel="1">
      <c r="A127" s="26">
        <v>11</v>
      </c>
      <c r="B127" s="26"/>
      <c r="C127" s="37" t="s">
        <v>1503</v>
      </c>
      <c r="D127" s="68">
        <v>45930</v>
      </c>
      <c r="E127" s="91" t="s">
        <v>884</v>
      </c>
      <c r="F127" s="37" t="s">
        <v>1465</v>
      </c>
      <c r="G127" s="27"/>
      <c r="H127" s="28"/>
      <c r="I127" s="28"/>
      <c r="J127" s="114"/>
      <c r="K127" s="48">
        <v>3725000</v>
      </c>
      <c r="L127" s="42"/>
      <c r="M127" s="48"/>
      <c r="N127" s="48"/>
      <c r="O127" s="48"/>
      <c r="P127" s="27"/>
      <c r="Q127" s="27"/>
      <c r="R127" s="48"/>
      <c r="S127" s="48"/>
      <c r="T127" s="48"/>
      <c r="U127" s="43">
        <f t="shared" si="50"/>
        <v>0</v>
      </c>
      <c r="V127" s="48"/>
      <c r="W127" s="48"/>
      <c r="X127" s="48"/>
      <c r="Y127" s="43">
        <f t="shared" si="51"/>
        <v>0</v>
      </c>
      <c r="Z127" s="48"/>
      <c r="AA127" s="48"/>
      <c r="AB127" s="48"/>
      <c r="AC127" s="43">
        <f t="shared" si="52"/>
        <v>0</v>
      </c>
      <c r="AD127" s="48"/>
      <c r="AE127" s="48"/>
      <c r="AF127" s="48">
        <v>3725000</v>
      </c>
      <c r="AG127" s="43">
        <f t="shared" si="53"/>
        <v>3725000</v>
      </c>
      <c r="AH127" s="43">
        <f t="shared" si="54"/>
        <v>3725000</v>
      </c>
      <c r="AI127" s="59">
        <f t="shared" si="55"/>
        <v>0</v>
      </c>
      <c r="AJ127" s="59">
        <f t="shared" si="49"/>
        <v>2.667120314356581E-3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ht="24.95" customHeight="1" outlineLevel="1">
      <c r="A128" s="26">
        <v>12</v>
      </c>
      <c r="B128" s="26"/>
      <c r="C128" s="37" t="s">
        <v>743</v>
      </c>
      <c r="D128" s="68">
        <v>45930</v>
      </c>
      <c r="E128" s="91" t="s">
        <v>344</v>
      </c>
      <c r="F128" s="37" t="s">
        <v>1465</v>
      </c>
      <c r="G128" s="27"/>
      <c r="H128" s="28"/>
      <c r="I128" s="28"/>
      <c r="J128" s="114"/>
      <c r="K128" s="48">
        <v>1788000</v>
      </c>
      <c r="L128" s="42"/>
      <c r="M128" s="48"/>
      <c r="N128" s="48"/>
      <c r="O128" s="48"/>
      <c r="P128" s="27"/>
      <c r="Q128" s="27"/>
      <c r="R128" s="48"/>
      <c r="S128" s="48"/>
      <c r="T128" s="48"/>
      <c r="U128" s="43">
        <f t="shared" si="50"/>
        <v>0</v>
      </c>
      <c r="V128" s="48"/>
      <c r="W128" s="48"/>
      <c r="X128" s="48"/>
      <c r="Y128" s="43">
        <f t="shared" si="51"/>
        <v>0</v>
      </c>
      <c r="Z128" s="48"/>
      <c r="AA128" s="48"/>
      <c r="AB128" s="48"/>
      <c r="AC128" s="43">
        <f t="shared" si="52"/>
        <v>0</v>
      </c>
      <c r="AD128" s="48"/>
      <c r="AE128" s="48"/>
      <c r="AF128" s="48">
        <v>1788000</v>
      </c>
      <c r="AG128" s="43">
        <f t="shared" si="53"/>
        <v>1788000</v>
      </c>
      <c r="AH128" s="43">
        <f t="shared" si="54"/>
        <v>1788000</v>
      </c>
      <c r="AI128" s="59">
        <f t="shared" si="55"/>
        <v>0</v>
      </c>
      <c r="AJ128" s="59">
        <f t="shared" si="49"/>
        <v>1.2802177508911589E-3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24.95" customHeight="1" outlineLevel="1">
      <c r="A129" s="26">
        <v>13</v>
      </c>
      <c r="B129" s="26"/>
      <c r="C129" s="37" t="s">
        <v>982</v>
      </c>
      <c r="D129" s="68">
        <v>45930</v>
      </c>
      <c r="E129" s="91" t="s">
        <v>346</v>
      </c>
      <c r="F129" s="37" t="s">
        <v>1465</v>
      </c>
      <c r="G129" s="27"/>
      <c r="H129" s="28"/>
      <c r="I129" s="28"/>
      <c r="J129" s="114"/>
      <c r="K129" s="48">
        <v>3725000</v>
      </c>
      <c r="L129" s="42"/>
      <c r="M129" s="48"/>
      <c r="N129" s="48"/>
      <c r="O129" s="48"/>
      <c r="P129" s="27"/>
      <c r="Q129" s="27"/>
      <c r="R129" s="48"/>
      <c r="S129" s="48"/>
      <c r="T129" s="48"/>
      <c r="U129" s="43">
        <f t="shared" si="50"/>
        <v>0</v>
      </c>
      <c r="V129" s="48"/>
      <c r="W129" s="48"/>
      <c r="X129" s="48"/>
      <c r="Y129" s="43">
        <f t="shared" si="51"/>
        <v>0</v>
      </c>
      <c r="Z129" s="48"/>
      <c r="AA129" s="48"/>
      <c r="AB129" s="48"/>
      <c r="AC129" s="43">
        <f t="shared" si="52"/>
        <v>0</v>
      </c>
      <c r="AD129" s="48"/>
      <c r="AE129" s="48"/>
      <c r="AF129" s="48">
        <v>3725000</v>
      </c>
      <c r="AG129" s="43">
        <f t="shared" si="53"/>
        <v>3725000</v>
      </c>
      <c r="AH129" s="43">
        <f t="shared" si="54"/>
        <v>3725000</v>
      </c>
      <c r="AI129" s="59">
        <f t="shared" si="55"/>
        <v>0</v>
      </c>
      <c r="AJ129" s="59">
        <f t="shared" si="49"/>
        <v>2.667120314356581E-3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24.95" customHeight="1" outlineLevel="1">
      <c r="A130" s="26">
        <v>14</v>
      </c>
      <c r="B130" s="26"/>
      <c r="C130" s="37" t="s">
        <v>722</v>
      </c>
      <c r="D130" s="68">
        <v>45925</v>
      </c>
      <c r="E130" s="91" t="s">
        <v>330</v>
      </c>
      <c r="F130" s="37" t="s">
        <v>1465</v>
      </c>
      <c r="G130" s="27"/>
      <c r="H130" s="28"/>
      <c r="I130" s="28"/>
      <c r="J130" s="114"/>
      <c r="K130" s="48">
        <v>1570000</v>
      </c>
      <c r="L130" s="42"/>
      <c r="M130" s="48"/>
      <c r="N130" s="48"/>
      <c r="O130" s="48"/>
      <c r="P130" s="27"/>
      <c r="Q130" s="27"/>
      <c r="R130" s="48"/>
      <c r="S130" s="48"/>
      <c r="T130" s="48"/>
      <c r="U130" s="43">
        <f t="shared" si="50"/>
        <v>0</v>
      </c>
      <c r="V130" s="48"/>
      <c r="W130" s="48"/>
      <c r="X130" s="48"/>
      <c r="Y130" s="43">
        <f t="shared" si="51"/>
        <v>0</v>
      </c>
      <c r="Z130" s="48"/>
      <c r="AA130" s="48"/>
      <c r="AB130" s="48"/>
      <c r="AC130" s="43">
        <f t="shared" si="52"/>
        <v>0</v>
      </c>
      <c r="AD130" s="48"/>
      <c r="AE130" s="48"/>
      <c r="AF130" s="48">
        <v>1570000</v>
      </c>
      <c r="AG130" s="43">
        <f t="shared" si="53"/>
        <v>1570000</v>
      </c>
      <c r="AH130" s="43">
        <f t="shared" si="54"/>
        <v>1570000</v>
      </c>
      <c r="AI130" s="59">
        <f t="shared" si="55"/>
        <v>0</v>
      </c>
      <c r="AJ130" s="59">
        <f t="shared" si="49"/>
        <v>1.1241285620241159E-3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24.95" customHeight="1" outlineLevel="1">
      <c r="A131" s="26">
        <v>15</v>
      </c>
      <c r="B131" s="26"/>
      <c r="C131" s="37" t="s">
        <v>1504</v>
      </c>
      <c r="D131" s="68">
        <v>45925</v>
      </c>
      <c r="E131" s="91" t="s">
        <v>332</v>
      </c>
      <c r="F131" s="37" t="s">
        <v>1465</v>
      </c>
      <c r="G131" s="27"/>
      <c r="H131" s="28"/>
      <c r="I131" s="28"/>
      <c r="J131" s="114"/>
      <c r="K131" s="48">
        <v>1788000</v>
      </c>
      <c r="L131" s="42"/>
      <c r="M131" s="48"/>
      <c r="N131" s="48"/>
      <c r="O131" s="48"/>
      <c r="P131" s="27"/>
      <c r="Q131" s="27"/>
      <c r="R131" s="48"/>
      <c r="S131" s="48"/>
      <c r="T131" s="48"/>
      <c r="U131" s="43">
        <f t="shared" si="50"/>
        <v>0</v>
      </c>
      <c r="V131" s="48"/>
      <c r="W131" s="48"/>
      <c r="X131" s="48"/>
      <c r="Y131" s="43">
        <f t="shared" si="51"/>
        <v>0</v>
      </c>
      <c r="Z131" s="48"/>
      <c r="AA131" s="48"/>
      <c r="AB131" s="48"/>
      <c r="AC131" s="43">
        <f t="shared" si="52"/>
        <v>0</v>
      </c>
      <c r="AD131" s="48"/>
      <c r="AE131" s="48"/>
      <c r="AF131" s="48">
        <v>1788000</v>
      </c>
      <c r="AG131" s="43">
        <f t="shared" si="53"/>
        <v>1788000</v>
      </c>
      <c r="AH131" s="43">
        <f t="shared" si="54"/>
        <v>1788000</v>
      </c>
      <c r="AI131" s="59">
        <f t="shared" si="55"/>
        <v>0</v>
      </c>
      <c r="AJ131" s="59">
        <f t="shared" si="49"/>
        <v>1.2802177508911589E-3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ht="24.95" customHeight="1" outlineLevel="1">
      <c r="A132" s="26">
        <v>16</v>
      </c>
      <c r="B132" s="26"/>
      <c r="C132" s="37" t="s">
        <v>1406</v>
      </c>
      <c r="D132" s="68">
        <v>45925</v>
      </c>
      <c r="E132" s="91" t="s">
        <v>352</v>
      </c>
      <c r="F132" s="37" t="s">
        <v>1465</v>
      </c>
      <c r="G132" s="27"/>
      <c r="H132" s="28"/>
      <c r="I132" s="28"/>
      <c r="J132" s="114"/>
      <c r="K132" s="48">
        <v>1832000</v>
      </c>
      <c r="L132" s="42"/>
      <c r="M132" s="48"/>
      <c r="N132" s="48"/>
      <c r="O132" s="48"/>
      <c r="P132" s="27"/>
      <c r="Q132" s="27"/>
      <c r="R132" s="48"/>
      <c r="S132" s="48"/>
      <c r="T132" s="48"/>
      <c r="U132" s="43">
        <f t="shared" si="50"/>
        <v>0</v>
      </c>
      <c r="V132" s="48"/>
      <c r="W132" s="48"/>
      <c r="X132" s="48"/>
      <c r="Y132" s="43">
        <f t="shared" si="51"/>
        <v>0</v>
      </c>
      <c r="Z132" s="48"/>
      <c r="AA132" s="48"/>
      <c r="AB132" s="48"/>
      <c r="AC132" s="43">
        <f t="shared" si="52"/>
        <v>0</v>
      </c>
      <c r="AD132" s="48"/>
      <c r="AE132" s="48"/>
      <c r="AF132" s="48">
        <v>1832000</v>
      </c>
      <c r="AG132" s="43">
        <f t="shared" si="53"/>
        <v>1832000</v>
      </c>
      <c r="AH132" s="43">
        <f t="shared" si="54"/>
        <v>1832000</v>
      </c>
      <c r="AI132" s="59">
        <f t="shared" si="55"/>
        <v>0</v>
      </c>
      <c r="AJ132" s="59">
        <f t="shared" si="49"/>
        <v>1.3117219908459748E-3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ht="24.95" customHeight="1" outlineLevel="1">
      <c r="A133" s="26">
        <v>17</v>
      </c>
      <c r="B133" s="26"/>
      <c r="C133" s="37" t="s">
        <v>1409</v>
      </c>
      <c r="D133" s="68">
        <v>45925</v>
      </c>
      <c r="E133" s="91" t="s">
        <v>342</v>
      </c>
      <c r="F133" s="37" t="s">
        <v>1465</v>
      </c>
      <c r="G133" s="27"/>
      <c r="H133" s="28"/>
      <c r="I133" s="28"/>
      <c r="J133" s="114"/>
      <c r="K133" s="48">
        <v>1788000</v>
      </c>
      <c r="L133" s="42"/>
      <c r="M133" s="48"/>
      <c r="N133" s="48"/>
      <c r="O133" s="48"/>
      <c r="P133" s="27"/>
      <c r="Q133" s="27"/>
      <c r="R133" s="48"/>
      <c r="S133" s="48"/>
      <c r="T133" s="48"/>
      <c r="U133" s="43">
        <f t="shared" si="50"/>
        <v>0</v>
      </c>
      <c r="V133" s="48"/>
      <c r="W133" s="48"/>
      <c r="X133" s="48"/>
      <c r="Y133" s="43">
        <f t="shared" si="51"/>
        <v>0</v>
      </c>
      <c r="Z133" s="48"/>
      <c r="AA133" s="48"/>
      <c r="AB133" s="48"/>
      <c r="AC133" s="43">
        <f t="shared" si="52"/>
        <v>0</v>
      </c>
      <c r="AD133" s="48"/>
      <c r="AE133" s="48"/>
      <c r="AF133" s="48">
        <v>1788000</v>
      </c>
      <c r="AG133" s="43">
        <f t="shared" si="53"/>
        <v>1788000</v>
      </c>
      <c r="AH133" s="43">
        <f t="shared" si="54"/>
        <v>1788000</v>
      </c>
      <c r="AI133" s="59">
        <f t="shared" si="55"/>
        <v>0</v>
      </c>
      <c r="AJ133" s="59">
        <f t="shared" si="49"/>
        <v>1.2802177508911589E-3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ht="24.95" customHeight="1" outlineLevel="1">
      <c r="A134" s="26">
        <v>18</v>
      </c>
      <c r="B134" s="26"/>
      <c r="C134" s="37" t="s">
        <v>960</v>
      </c>
      <c r="D134" s="68">
        <v>45925</v>
      </c>
      <c r="E134" s="91" t="s">
        <v>362</v>
      </c>
      <c r="F134" s="37" t="s">
        <v>1465</v>
      </c>
      <c r="G134" s="27"/>
      <c r="H134" s="28"/>
      <c r="I134" s="28"/>
      <c r="J134" s="114"/>
      <c r="K134" s="48">
        <v>1570000</v>
      </c>
      <c r="L134" s="42"/>
      <c r="M134" s="48"/>
      <c r="N134" s="48"/>
      <c r="O134" s="48"/>
      <c r="P134" s="27"/>
      <c r="Q134" s="27"/>
      <c r="R134" s="48"/>
      <c r="S134" s="48"/>
      <c r="T134" s="48"/>
      <c r="U134" s="43">
        <f t="shared" si="50"/>
        <v>0</v>
      </c>
      <c r="V134" s="48"/>
      <c r="W134" s="48"/>
      <c r="X134" s="48"/>
      <c r="Y134" s="43">
        <f t="shared" si="51"/>
        <v>0</v>
      </c>
      <c r="Z134" s="48"/>
      <c r="AA134" s="48"/>
      <c r="AB134" s="48"/>
      <c r="AC134" s="43">
        <f t="shared" si="52"/>
        <v>0</v>
      </c>
      <c r="AD134" s="48"/>
      <c r="AE134" s="48"/>
      <c r="AF134" s="48">
        <v>1570000</v>
      </c>
      <c r="AG134" s="43">
        <f t="shared" si="53"/>
        <v>1570000</v>
      </c>
      <c r="AH134" s="43">
        <f t="shared" si="54"/>
        <v>1570000</v>
      </c>
      <c r="AI134" s="59">
        <f t="shared" si="55"/>
        <v>0</v>
      </c>
      <c r="AJ134" s="59">
        <f t="shared" si="49"/>
        <v>1.1241285620241159E-3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ht="24.95" customHeight="1" outlineLevel="1">
      <c r="A135" s="26">
        <v>19</v>
      </c>
      <c r="B135" s="26"/>
      <c r="C135" s="37" t="s">
        <v>1505</v>
      </c>
      <c r="D135" s="68">
        <v>45925</v>
      </c>
      <c r="E135" s="91" t="s">
        <v>364</v>
      </c>
      <c r="F135" s="37" t="s">
        <v>1465</v>
      </c>
      <c r="G135" s="27"/>
      <c r="H135" s="28"/>
      <c r="I135" s="28"/>
      <c r="J135" s="114"/>
      <c r="K135" s="48">
        <v>1788000</v>
      </c>
      <c r="L135" s="42"/>
      <c r="M135" s="48"/>
      <c r="N135" s="48"/>
      <c r="O135" s="48"/>
      <c r="P135" s="27"/>
      <c r="Q135" s="27"/>
      <c r="R135" s="48"/>
      <c r="S135" s="48"/>
      <c r="T135" s="48"/>
      <c r="U135" s="43">
        <f t="shared" si="50"/>
        <v>0</v>
      </c>
      <c r="V135" s="48"/>
      <c r="W135" s="48"/>
      <c r="X135" s="48"/>
      <c r="Y135" s="43">
        <f t="shared" si="51"/>
        <v>0</v>
      </c>
      <c r="Z135" s="48"/>
      <c r="AA135" s="48"/>
      <c r="AB135" s="48"/>
      <c r="AC135" s="43">
        <f t="shared" si="52"/>
        <v>0</v>
      </c>
      <c r="AD135" s="48"/>
      <c r="AE135" s="48"/>
      <c r="AF135" s="48">
        <v>1788000</v>
      </c>
      <c r="AG135" s="43">
        <f t="shared" si="53"/>
        <v>1788000</v>
      </c>
      <c r="AH135" s="43">
        <f t="shared" si="54"/>
        <v>1788000</v>
      </c>
      <c r="AI135" s="59">
        <f t="shared" si="55"/>
        <v>0</v>
      </c>
      <c r="AJ135" s="59">
        <f t="shared" si="49"/>
        <v>1.2802177508911589E-3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ht="24.95" customHeight="1" outlineLevel="1">
      <c r="A136" s="26">
        <v>20</v>
      </c>
      <c r="B136" s="26"/>
      <c r="C136" s="37" t="s">
        <v>945</v>
      </c>
      <c r="D136" s="68">
        <v>45925</v>
      </c>
      <c r="E136" s="91" t="s">
        <v>316</v>
      </c>
      <c r="F136" s="37" t="s">
        <v>1465</v>
      </c>
      <c r="G136" s="27"/>
      <c r="H136" s="28"/>
      <c r="I136" s="28"/>
      <c r="J136" s="114"/>
      <c r="K136" s="48">
        <v>1832000</v>
      </c>
      <c r="L136" s="42"/>
      <c r="M136" s="48"/>
      <c r="N136" s="48"/>
      <c r="O136" s="48"/>
      <c r="P136" s="27"/>
      <c r="Q136" s="27"/>
      <c r="R136" s="48"/>
      <c r="S136" s="48"/>
      <c r="T136" s="48"/>
      <c r="U136" s="43">
        <f t="shared" si="50"/>
        <v>0</v>
      </c>
      <c r="V136" s="48"/>
      <c r="W136" s="48"/>
      <c r="X136" s="48"/>
      <c r="Y136" s="43">
        <f t="shared" si="51"/>
        <v>0</v>
      </c>
      <c r="Z136" s="48"/>
      <c r="AA136" s="48"/>
      <c r="AB136" s="48"/>
      <c r="AC136" s="43">
        <f t="shared" si="52"/>
        <v>0</v>
      </c>
      <c r="AD136" s="48"/>
      <c r="AE136" s="48"/>
      <c r="AF136" s="48">
        <v>1832000</v>
      </c>
      <c r="AG136" s="43">
        <f t="shared" si="53"/>
        <v>1832000</v>
      </c>
      <c r="AH136" s="43">
        <f t="shared" si="54"/>
        <v>1832000</v>
      </c>
      <c r="AI136" s="59">
        <f t="shared" si="55"/>
        <v>0</v>
      </c>
      <c r="AJ136" s="59">
        <f t="shared" si="49"/>
        <v>1.3117219908459748E-3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ht="24.95" customHeight="1" outlineLevel="1">
      <c r="A137" s="26">
        <v>21</v>
      </c>
      <c r="B137" s="26"/>
      <c r="C137" s="37" t="s">
        <v>989</v>
      </c>
      <c r="D137" s="68">
        <v>45925</v>
      </c>
      <c r="E137" s="91" t="s">
        <v>366</v>
      </c>
      <c r="F137" s="37" t="s">
        <v>1465</v>
      </c>
      <c r="G137" s="27"/>
      <c r="H137" s="28"/>
      <c r="I137" s="28"/>
      <c r="J137" s="114"/>
      <c r="K137" s="48">
        <v>1852000</v>
      </c>
      <c r="L137" s="42"/>
      <c r="M137" s="48"/>
      <c r="N137" s="48"/>
      <c r="O137" s="48"/>
      <c r="P137" s="27"/>
      <c r="Q137" s="27"/>
      <c r="R137" s="48"/>
      <c r="S137" s="48"/>
      <c r="T137" s="48"/>
      <c r="U137" s="43">
        <f t="shared" si="50"/>
        <v>0</v>
      </c>
      <c r="V137" s="48"/>
      <c r="W137" s="48"/>
      <c r="X137" s="48"/>
      <c r="Y137" s="43">
        <f t="shared" si="51"/>
        <v>0</v>
      </c>
      <c r="Z137" s="48"/>
      <c r="AA137" s="48"/>
      <c r="AB137" s="48"/>
      <c r="AC137" s="43">
        <f t="shared" si="52"/>
        <v>0</v>
      </c>
      <c r="AD137" s="48"/>
      <c r="AE137" s="48"/>
      <c r="AF137" s="48">
        <v>1852000</v>
      </c>
      <c r="AG137" s="43">
        <f t="shared" si="53"/>
        <v>1852000</v>
      </c>
      <c r="AH137" s="43">
        <f t="shared" si="54"/>
        <v>1852000</v>
      </c>
      <c r="AI137" s="59">
        <f t="shared" si="55"/>
        <v>0</v>
      </c>
      <c r="AJ137" s="59">
        <f t="shared" si="49"/>
        <v>1.3260420999163457E-3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ht="24.95" customHeight="1" outlineLevel="1">
      <c r="A138" s="26">
        <v>22</v>
      </c>
      <c r="B138" s="26"/>
      <c r="C138" s="37" t="s">
        <v>1411</v>
      </c>
      <c r="D138" s="68">
        <v>45925</v>
      </c>
      <c r="E138" s="91" t="s">
        <v>368</v>
      </c>
      <c r="F138" s="37" t="s">
        <v>1465</v>
      </c>
      <c r="G138" s="27"/>
      <c r="H138" s="28"/>
      <c r="I138" s="28"/>
      <c r="J138" s="114"/>
      <c r="K138" s="48">
        <v>1832000</v>
      </c>
      <c r="L138" s="42"/>
      <c r="M138" s="48"/>
      <c r="N138" s="48"/>
      <c r="O138" s="48"/>
      <c r="P138" s="27"/>
      <c r="Q138" s="27"/>
      <c r="R138" s="48"/>
      <c r="S138" s="48"/>
      <c r="T138" s="48"/>
      <c r="U138" s="43">
        <f t="shared" si="50"/>
        <v>0</v>
      </c>
      <c r="V138" s="48"/>
      <c r="W138" s="48"/>
      <c r="X138" s="48"/>
      <c r="Y138" s="43">
        <f t="shared" si="51"/>
        <v>0</v>
      </c>
      <c r="Z138" s="48"/>
      <c r="AA138" s="48"/>
      <c r="AB138" s="48"/>
      <c r="AC138" s="43">
        <f t="shared" si="52"/>
        <v>0</v>
      </c>
      <c r="AD138" s="48"/>
      <c r="AE138" s="48"/>
      <c r="AF138" s="48">
        <v>1832000</v>
      </c>
      <c r="AG138" s="43">
        <f t="shared" si="53"/>
        <v>1832000</v>
      </c>
      <c r="AH138" s="43">
        <f t="shared" si="54"/>
        <v>1832000</v>
      </c>
      <c r="AI138" s="59">
        <f t="shared" si="55"/>
        <v>0</v>
      </c>
      <c r="AJ138" s="59">
        <f t="shared" si="49"/>
        <v>1.3117219908459748E-3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ht="24.95" customHeight="1" outlineLevel="1">
      <c r="A139" s="26">
        <v>23</v>
      </c>
      <c r="B139" s="26"/>
      <c r="C139" s="37" t="s">
        <v>1629</v>
      </c>
      <c r="D139" s="68">
        <v>45943</v>
      </c>
      <c r="E139" s="37" t="s">
        <v>1626</v>
      </c>
      <c r="F139" s="37" t="s">
        <v>1465</v>
      </c>
      <c r="G139" s="27"/>
      <c r="H139" s="28"/>
      <c r="I139" s="28"/>
      <c r="J139" s="114"/>
      <c r="K139" s="48">
        <v>1570000</v>
      </c>
      <c r="L139" s="42"/>
      <c r="M139" s="48"/>
      <c r="N139" s="48"/>
      <c r="O139" s="48"/>
      <c r="P139" s="27"/>
      <c r="Q139" s="27"/>
      <c r="R139" s="48"/>
      <c r="S139" s="48"/>
      <c r="T139" s="48"/>
      <c r="U139" s="43">
        <f t="shared" ref="U139:U148" si="56">SUM(R139:T139)</f>
        <v>0</v>
      </c>
      <c r="V139" s="48"/>
      <c r="W139" s="48"/>
      <c r="X139" s="48"/>
      <c r="Y139" s="43">
        <f t="shared" ref="Y139:Y148" si="57">SUM(V139:X139)</f>
        <v>0</v>
      </c>
      <c r="Z139" s="48"/>
      <c r="AA139" s="48"/>
      <c r="AB139" s="48"/>
      <c r="AC139" s="43">
        <f t="shared" ref="AC139:AC148" si="58">SUM(Z139:AB139)</f>
        <v>0</v>
      </c>
      <c r="AD139" s="48"/>
      <c r="AE139" s="48"/>
      <c r="AF139" s="48">
        <v>1570000</v>
      </c>
      <c r="AG139" s="43">
        <f t="shared" si="53"/>
        <v>1570000</v>
      </c>
      <c r="AH139" s="43">
        <f t="shared" si="54"/>
        <v>1570000</v>
      </c>
      <c r="AI139" s="59">
        <f t="shared" ref="AI139:AI148" si="59">IF(ISERROR(AH138/J137),0,AH139/J137)</f>
        <v>0</v>
      </c>
      <c r="AJ139" s="59">
        <f t="shared" si="49"/>
        <v>1.1241285620241159E-3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ht="24.95" customHeight="1" outlineLevel="1">
      <c r="A140" s="26">
        <v>24</v>
      </c>
      <c r="B140" s="26"/>
      <c r="C140" s="37" t="s">
        <v>1630</v>
      </c>
      <c r="D140" s="68">
        <v>45938</v>
      </c>
      <c r="E140" s="37" t="s">
        <v>1627</v>
      </c>
      <c r="F140" s="37" t="s">
        <v>1465</v>
      </c>
      <c r="G140" s="27"/>
      <c r="H140" s="28"/>
      <c r="I140" s="28"/>
      <c r="J140" s="114"/>
      <c r="K140" s="48">
        <v>1832000</v>
      </c>
      <c r="L140" s="42"/>
      <c r="M140" s="48"/>
      <c r="N140" s="48"/>
      <c r="O140" s="48"/>
      <c r="P140" s="27"/>
      <c r="Q140" s="27"/>
      <c r="R140" s="48"/>
      <c r="S140" s="48"/>
      <c r="T140" s="48"/>
      <c r="U140" s="43">
        <f t="shared" si="56"/>
        <v>0</v>
      </c>
      <c r="V140" s="48"/>
      <c r="W140" s="48"/>
      <c r="X140" s="48"/>
      <c r="Y140" s="43">
        <f t="shared" si="57"/>
        <v>0</v>
      </c>
      <c r="Z140" s="48"/>
      <c r="AA140" s="48"/>
      <c r="AB140" s="48"/>
      <c r="AC140" s="43">
        <f t="shared" si="58"/>
        <v>0</v>
      </c>
      <c r="AD140" s="48"/>
      <c r="AE140" s="48"/>
      <c r="AF140" s="48">
        <v>1832000</v>
      </c>
      <c r="AG140" s="43">
        <f t="shared" si="53"/>
        <v>1832000</v>
      </c>
      <c r="AH140" s="43">
        <f t="shared" si="54"/>
        <v>1832000</v>
      </c>
      <c r="AI140" s="59">
        <f t="shared" si="59"/>
        <v>0</v>
      </c>
      <c r="AJ140" s="59">
        <f t="shared" si="49"/>
        <v>1.3117219908459748E-3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ht="24.95" customHeight="1" outlineLevel="1">
      <c r="A141" s="26">
        <v>25</v>
      </c>
      <c r="B141" s="26"/>
      <c r="C141" s="37" t="s">
        <v>1631</v>
      </c>
      <c r="D141" s="68">
        <v>45943</v>
      </c>
      <c r="E141" s="37" t="s">
        <v>348</v>
      </c>
      <c r="F141" s="37" t="s">
        <v>1465</v>
      </c>
      <c r="G141" s="27"/>
      <c r="H141" s="28"/>
      <c r="I141" s="28"/>
      <c r="J141" s="114"/>
      <c r="K141" s="48">
        <v>1832000</v>
      </c>
      <c r="L141" s="42"/>
      <c r="M141" s="48"/>
      <c r="N141" s="48"/>
      <c r="O141" s="48"/>
      <c r="P141" s="27"/>
      <c r="Q141" s="27"/>
      <c r="R141" s="48"/>
      <c r="S141" s="48"/>
      <c r="T141" s="48"/>
      <c r="U141" s="43">
        <f t="shared" si="56"/>
        <v>0</v>
      </c>
      <c r="V141" s="48"/>
      <c r="W141" s="48"/>
      <c r="X141" s="48"/>
      <c r="Y141" s="43">
        <f t="shared" si="57"/>
        <v>0</v>
      </c>
      <c r="Z141" s="48"/>
      <c r="AA141" s="48"/>
      <c r="AB141" s="48"/>
      <c r="AC141" s="43">
        <f t="shared" si="58"/>
        <v>0</v>
      </c>
      <c r="AD141" s="48"/>
      <c r="AE141" s="48"/>
      <c r="AF141" s="48">
        <v>1832000</v>
      </c>
      <c r="AG141" s="43">
        <f t="shared" si="53"/>
        <v>1832000</v>
      </c>
      <c r="AH141" s="43">
        <f t="shared" si="54"/>
        <v>1832000</v>
      </c>
      <c r="AI141" s="59">
        <f t="shared" si="59"/>
        <v>0</v>
      </c>
      <c r="AJ141" s="59">
        <f t="shared" si="49"/>
        <v>1.3117219908459748E-3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ht="24.95" customHeight="1" outlineLevel="1">
      <c r="A142" s="26">
        <v>26</v>
      </c>
      <c r="B142" s="26"/>
      <c r="C142" s="37" t="s">
        <v>1632</v>
      </c>
      <c r="D142" s="68">
        <v>45938</v>
      </c>
      <c r="E142" s="37" t="s">
        <v>314</v>
      </c>
      <c r="F142" s="37" t="s">
        <v>1465</v>
      </c>
      <c r="G142" s="27"/>
      <c r="H142" s="28"/>
      <c r="I142" s="28"/>
      <c r="J142" s="114"/>
      <c r="K142" s="48">
        <v>1788000</v>
      </c>
      <c r="L142" s="42"/>
      <c r="M142" s="48"/>
      <c r="N142" s="48"/>
      <c r="O142" s="48"/>
      <c r="P142" s="27"/>
      <c r="Q142" s="27"/>
      <c r="R142" s="48"/>
      <c r="S142" s="48"/>
      <c r="T142" s="48"/>
      <c r="U142" s="43">
        <f t="shared" si="56"/>
        <v>0</v>
      </c>
      <c r="V142" s="48"/>
      <c r="W142" s="48"/>
      <c r="X142" s="48"/>
      <c r="Y142" s="43">
        <f t="shared" si="57"/>
        <v>0</v>
      </c>
      <c r="Z142" s="48"/>
      <c r="AA142" s="48"/>
      <c r="AB142" s="48"/>
      <c r="AC142" s="43">
        <f t="shared" si="58"/>
        <v>0</v>
      </c>
      <c r="AD142" s="48"/>
      <c r="AE142" s="48"/>
      <c r="AF142" s="48">
        <v>1788000</v>
      </c>
      <c r="AG142" s="43">
        <f t="shared" si="53"/>
        <v>1788000</v>
      </c>
      <c r="AH142" s="43">
        <f t="shared" si="54"/>
        <v>1788000</v>
      </c>
      <c r="AI142" s="59">
        <f t="shared" si="59"/>
        <v>0</v>
      </c>
      <c r="AJ142" s="59">
        <f t="shared" si="49"/>
        <v>1.2802177508911589E-3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ht="24.95" customHeight="1" outlineLevel="1">
      <c r="A143" s="26">
        <v>27</v>
      </c>
      <c r="B143" s="26"/>
      <c r="C143" s="37" t="s">
        <v>1633</v>
      </c>
      <c r="D143" s="68">
        <v>45943</v>
      </c>
      <c r="E143" s="37" t="s">
        <v>336</v>
      </c>
      <c r="F143" s="37" t="s">
        <v>1465</v>
      </c>
      <c r="G143" s="27"/>
      <c r="H143" s="28"/>
      <c r="I143" s="28"/>
      <c r="J143" s="114"/>
      <c r="K143" s="48">
        <v>1570000</v>
      </c>
      <c r="L143" s="42"/>
      <c r="M143" s="48"/>
      <c r="N143" s="48"/>
      <c r="O143" s="48"/>
      <c r="P143" s="27"/>
      <c r="Q143" s="27"/>
      <c r="R143" s="48"/>
      <c r="S143" s="48"/>
      <c r="T143" s="48"/>
      <c r="U143" s="43">
        <f t="shared" si="56"/>
        <v>0</v>
      </c>
      <c r="V143" s="48"/>
      <c r="W143" s="48"/>
      <c r="X143" s="48"/>
      <c r="Y143" s="43">
        <f t="shared" si="57"/>
        <v>0</v>
      </c>
      <c r="Z143" s="48"/>
      <c r="AA143" s="48"/>
      <c r="AB143" s="48"/>
      <c r="AC143" s="43">
        <f t="shared" si="58"/>
        <v>0</v>
      </c>
      <c r="AD143" s="48"/>
      <c r="AE143" s="48"/>
      <c r="AF143" s="48">
        <v>1570000</v>
      </c>
      <c r="AG143" s="43">
        <f t="shared" si="53"/>
        <v>1570000</v>
      </c>
      <c r="AH143" s="43">
        <f t="shared" si="54"/>
        <v>1570000</v>
      </c>
      <c r="AI143" s="59">
        <f t="shared" si="59"/>
        <v>0</v>
      </c>
      <c r="AJ143" s="59">
        <f t="shared" si="49"/>
        <v>1.1241285620241159E-3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ht="24.95" customHeight="1" outlineLevel="1">
      <c r="A144" s="26">
        <v>28</v>
      </c>
      <c r="B144" s="26"/>
      <c r="C144" s="37" t="s">
        <v>1634</v>
      </c>
      <c r="D144" s="68">
        <v>45938</v>
      </c>
      <c r="E144" s="37" t="s">
        <v>328</v>
      </c>
      <c r="F144" s="37" t="s">
        <v>1465</v>
      </c>
      <c r="G144" s="27"/>
      <c r="H144" s="28"/>
      <c r="I144" s="28"/>
      <c r="J144" s="114"/>
      <c r="K144" s="48">
        <v>1570000</v>
      </c>
      <c r="L144" s="42"/>
      <c r="M144" s="48"/>
      <c r="N144" s="48"/>
      <c r="O144" s="48"/>
      <c r="P144" s="27"/>
      <c r="Q144" s="27"/>
      <c r="R144" s="48"/>
      <c r="S144" s="48"/>
      <c r="T144" s="48"/>
      <c r="U144" s="43">
        <f t="shared" si="56"/>
        <v>0</v>
      </c>
      <c r="V144" s="48"/>
      <c r="W144" s="48"/>
      <c r="X144" s="48"/>
      <c r="Y144" s="43">
        <f t="shared" si="57"/>
        <v>0</v>
      </c>
      <c r="Z144" s="48"/>
      <c r="AA144" s="48"/>
      <c r="AB144" s="48"/>
      <c r="AC144" s="43">
        <f t="shared" si="58"/>
        <v>0</v>
      </c>
      <c r="AD144" s="48"/>
      <c r="AE144" s="48"/>
      <c r="AF144" s="48">
        <v>1570000</v>
      </c>
      <c r="AG144" s="43">
        <f t="shared" si="53"/>
        <v>1570000</v>
      </c>
      <c r="AH144" s="43">
        <f t="shared" si="54"/>
        <v>1570000</v>
      </c>
      <c r="AI144" s="59">
        <f t="shared" si="59"/>
        <v>0</v>
      </c>
      <c r="AJ144" s="59">
        <f t="shared" si="49"/>
        <v>1.1241285620241159E-3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ht="24.95" customHeight="1" outlineLevel="1">
      <c r="A145" s="26">
        <v>29</v>
      </c>
      <c r="B145" s="26"/>
      <c r="C145" s="37" t="s">
        <v>1635</v>
      </c>
      <c r="D145" s="68">
        <v>45943</v>
      </c>
      <c r="E145" s="37" t="s">
        <v>1628</v>
      </c>
      <c r="F145" s="37" t="s">
        <v>1465</v>
      </c>
      <c r="G145" s="27"/>
      <c r="H145" s="28"/>
      <c r="I145" s="28"/>
      <c r="J145" s="114"/>
      <c r="K145" s="48">
        <v>1570000</v>
      </c>
      <c r="L145" s="42"/>
      <c r="M145" s="48"/>
      <c r="N145" s="48"/>
      <c r="O145" s="48"/>
      <c r="P145" s="27"/>
      <c r="Q145" s="27"/>
      <c r="R145" s="48"/>
      <c r="S145" s="48"/>
      <c r="T145" s="48"/>
      <c r="U145" s="43">
        <f t="shared" si="56"/>
        <v>0</v>
      </c>
      <c r="V145" s="48"/>
      <c r="W145" s="48"/>
      <c r="X145" s="48"/>
      <c r="Y145" s="43">
        <f t="shared" si="57"/>
        <v>0</v>
      </c>
      <c r="Z145" s="48"/>
      <c r="AA145" s="48"/>
      <c r="AB145" s="48"/>
      <c r="AC145" s="43">
        <f t="shared" si="58"/>
        <v>0</v>
      </c>
      <c r="AD145" s="48"/>
      <c r="AE145" s="48"/>
      <c r="AF145" s="48">
        <v>1570000</v>
      </c>
      <c r="AG145" s="43">
        <f t="shared" si="53"/>
        <v>1570000</v>
      </c>
      <c r="AH145" s="43">
        <f t="shared" si="54"/>
        <v>1570000</v>
      </c>
      <c r="AI145" s="59">
        <f t="shared" si="59"/>
        <v>0</v>
      </c>
      <c r="AJ145" s="59">
        <f t="shared" si="49"/>
        <v>1.1241285620241159E-3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ht="24.95" customHeight="1" outlineLevel="1">
      <c r="A146" s="26">
        <v>30</v>
      </c>
      <c r="B146" s="26"/>
      <c r="C146" s="37" t="s">
        <v>1636</v>
      </c>
      <c r="D146" s="68">
        <v>45943</v>
      </c>
      <c r="E146" s="37" t="s">
        <v>360</v>
      </c>
      <c r="F146" s="37" t="s">
        <v>1465</v>
      </c>
      <c r="G146" s="27"/>
      <c r="H146" s="28"/>
      <c r="I146" s="28"/>
      <c r="J146" s="114"/>
      <c r="K146" s="48">
        <v>1570000</v>
      </c>
      <c r="L146" s="42"/>
      <c r="M146" s="48"/>
      <c r="N146" s="48"/>
      <c r="O146" s="48"/>
      <c r="P146" s="27"/>
      <c r="Q146" s="27"/>
      <c r="R146" s="48"/>
      <c r="S146" s="48"/>
      <c r="T146" s="48"/>
      <c r="U146" s="43">
        <f t="shared" si="56"/>
        <v>0</v>
      </c>
      <c r="V146" s="48"/>
      <c r="W146" s="48"/>
      <c r="X146" s="48"/>
      <c r="Y146" s="43">
        <f t="shared" si="57"/>
        <v>0</v>
      </c>
      <c r="Z146" s="48"/>
      <c r="AA146" s="48"/>
      <c r="AB146" s="48"/>
      <c r="AC146" s="43">
        <f t="shared" si="58"/>
        <v>0</v>
      </c>
      <c r="AD146" s="48"/>
      <c r="AE146" s="48"/>
      <c r="AF146" s="48">
        <v>1570000</v>
      </c>
      <c r="AG146" s="43">
        <f t="shared" si="53"/>
        <v>1570000</v>
      </c>
      <c r="AH146" s="43">
        <f t="shared" si="54"/>
        <v>1570000</v>
      </c>
      <c r="AI146" s="59">
        <f t="shared" si="59"/>
        <v>0</v>
      </c>
      <c r="AJ146" s="59">
        <f t="shared" si="49"/>
        <v>1.1241285620241159E-3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</row>
    <row r="147" spans="1:106" ht="24.95" customHeight="1" outlineLevel="1">
      <c r="A147" s="26">
        <v>31</v>
      </c>
      <c r="B147" s="26"/>
      <c r="C147" s="37" t="s">
        <v>1637</v>
      </c>
      <c r="D147" s="68">
        <v>45943</v>
      </c>
      <c r="E147" s="37" t="s">
        <v>356</v>
      </c>
      <c r="F147" s="37" t="s">
        <v>1465</v>
      </c>
      <c r="G147" s="27"/>
      <c r="H147" s="28"/>
      <c r="I147" s="28"/>
      <c r="J147" s="114"/>
      <c r="K147" s="48">
        <v>1832000</v>
      </c>
      <c r="L147" s="42"/>
      <c r="M147" s="48"/>
      <c r="N147" s="48"/>
      <c r="O147" s="48"/>
      <c r="P147" s="27"/>
      <c r="Q147" s="27"/>
      <c r="R147" s="48"/>
      <c r="S147" s="48"/>
      <c r="T147" s="48"/>
      <c r="U147" s="43">
        <f t="shared" si="56"/>
        <v>0</v>
      </c>
      <c r="V147" s="48"/>
      <c r="W147" s="48"/>
      <c r="X147" s="48"/>
      <c r="Y147" s="43">
        <f t="shared" si="57"/>
        <v>0</v>
      </c>
      <c r="Z147" s="48"/>
      <c r="AA147" s="48"/>
      <c r="AB147" s="48"/>
      <c r="AC147" s="43">
        <f t="shared" si="58"/>
        <v>0</v>
      </c>
      <c r="AD147" s="48"/>
      <c r="AE147" s="48"/>
      <c r="AF147" s="48">
        <v>1832000</v>
      </c>
      <c r="AG147" s="43">
        <f t="shared" si="53"/>
        <v>1832000</v>
      </c>
      <c r="AH147" s="43">
        <f t="shared" si="54"/>
        <v>1832000</v>
      </c>
      <c r="AI147" s="59">
        <f t="shared" si="59"/>
        <v>0</v>
      </c>
      <c r="AJ147" s="59">
        <f t="shared" si="49"/>
        <v>1.3117219908459748E-3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ht="24.95" customHeight="1" outlineLevel="1">
      <c r="A148" s="26">
        <v>32</v>
      </c>
      <c r="B148" s="26"/>
      <c r="C148" s="37" t="s">
        <v>1638</v>
      </c>
      <c r="D148" s="68">
        <v>45943</v>
      </c>
      <c r="E148" s="37" t="s">
        <v>318</v>
      </c>
      <c r="F148" s="37" t="s">
        <v>1465</v>
      </c>
      <c r="G148" s="27"/>
      <c r="H148" s="28"/>
      <c r="I148" s="28"/>
      <c r="J148" s="115"/>
      <c r="K148" s="48">
        <v>1832000</v>
      </c>
      <c r="L148" s="42"/>
      <c r="M148" s="48"/>
      <c r="N148" s="48"/>
      <c r="O148" s="48"/>
      <c r="P148" s="27"/>
      <c r="Q148" s="27"/>
      <c r="R148" s="48"/>
      <c r="S148" s="48"/>
      <c r="T148" s="48"/>
      <c r="U148" s="43">
        <f t="shared" si="56"/>
        <v>0</v>
      </c>
      <c r="V148" s="48"/>
      <c r="W148" s="48"/>
      <c r="X148" s="48"/>
      <c r="Y148" s="43">
        <f t="shared" si="57"/>
        <v>0</v>
      </c>
      <c r="Z148" s="48"/>
      <c r="AA148" s="48"/>
      <c r="AB148" s="48"/>
      <c r="AC148" s="43">
        <f t="shared" si="58"/>
        <v>0</v>
      </c>
      <c r="AD148" s="48"/>
      <c r="AE148" s="48"/>
      <c r="AF148" s="48">
        <v>1832000</v>
      </c>
      <c r="AG148" s="43">
        <f t="shared" si="53"/>
        <v>1832000</v>
      </c>
      <c r="AH148" s="43">
        <f t="shared" si="54"/>
        <v>1832000</v>
      </c>
      <c r="AI148" s="59">
        <f t="shared" si="59"/>
        <v>0</v>
      </c>
      <c r="AJ148" s="59">
        <f t="shared" si="49"/>
        <v>1.3117219908459748E-3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s="19" customFormat="1" ht="24.95" customHeight="1">
      <c r="A149" s="117" t="s">
        <v>60</v>
      </c>
      <c r="B149" s="117"/>
      <c r="C149" s="117"/>
      <c r="D149" s="117"/>
      <c r="E149" s="117"/>
      <c r="F149" s="117"/>
      <c r="G149" s="117"/>
      <c r="H149" s="117"/>
      <c r="I149" s="117"/>
      <c r="J149" s="49">
        <f>+J116</f>
        <v>75243496</v>
      </c>
      <c r="K149" s="49">
        <f>SUM(K117:K148)</f>
        <v>72891878</v>
      </c>
      <c r="L149" s="29"/>
      <c r="M149" s="49">
        <f>SUM(M117:M118)</f>
        <v>0</v>
      </c>
      <c r="N149" s="49">
        <f>SUM(N117:N118)</f>
        <v>0</v>
      </c>
      <c r="O149" s="49">
        <f>SUM(O117:O118)</f>
        <v>0</v>
      </c>
      <c r="P149" s="50"/>
      <c r="Q149" s="56"/>
      <c r="R149" s="49">
        <f>SUM(R117:R148)</f>
        <v>0</v>
      </c>
      <c r="S149" s="49">
        <f t="shared" ref="S149:AH149" si="60">SUM(S117:S148)</f>
        <v>3796572</v>
      </c>
      <c r="T149" s="49">
        <f t="shared" si="60"/>
        <v>939924</v>
      </c>
      <c r="U149" s="49">
        <f t="shared" si="60"/>
        <v>4736496</v>
      </c>
      <c r="V149" s="49">
        <f t="shared" si="60"/>
        <v>1227474</v>
      </c>
      <c r="W149" s="49">
        <f t="shared" si="60"/>
        <v>43251</v>
      </c>
      <c r="X149" s="49">
        <f t="shared" si="60"/>
        <v>1011605</v>
      </c>
      <c r="Y149" s="49">
        <f t="shared" si="60"/>
        <v>2282330</v>
      </c>
      <c r="Z149" s="49">
        <f t="shared" si="60"/>
        <v>587922</v>
      </c>
      <c r="AA149" s="49">
        <f t="shared" si="60"/>
        <v>742828</v>
      </c>
      <c r="AB149" s="49">
        <f t="shared" si="60"/>
        <v>0</v>
      </c>
      <c r="AC149" s="49">
        <f t="shared" si="60"/>
        <v>1330750</v>
      </c>
      <c r="AD149" s="49">
        <f t="shared" si="60"/>
        <v>794878</v>
      </c>
      <c r="AE149" s="49">
        <f t="shared" si="60"/>
        <v>1953085</v>
      </c>
      <c r="AF149" s="49">
        <f t="shared" si="60"/>
        <v>61263404</v>
      </c>
      <c r="AG149" s="49">
        <f t="shared" si="60"/>
        <v>64011367</v>
      </c>
      <c r="AH149" s="49">
        <f t="shared" si="60"/>
        <v>72360943</v>
      </c>
      <c r="AI149" s="61">
        <f>IF(ISERROR(AH149/J149),0,AH149/J149)</f>
        <v>0.9616903366637829</v>
      </c>
      <c r="AJ149" s="61">
        <f>IF(ISERROR(AH149/$AH$355),0,AH149/$AH$355)</f>
        <v>5.18108298097446E-2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ht="24.95" customHeight="1">
      <c r="A150" s="118" t="s">
        <v>61</v>
      </c>
      <c r="B150" s="118"/>
      <c r="C150" s="118"/>
      <c r="D150" s="118"/>
      <c r="E150" s="118"/>
      <c r="F150" s="23"/>
      <c r="G150" s="24"/>
      <c r="H150" s="39"/>
      <c r="I150" s="39"/>
      <c r="J150" s="113">
        <v>89059760</v>
      </c>
      <c r="K150" s="43"/>
      <c r="L150" s="44"/>
      <c r="M150" s="45"/>
      <c r="N150" s="45"/>
      <c r="O150" s="45"/>
      <c r="P150" s="24"/>
      <c r="Q150" s="55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57"/>
      <c r="AJ150" s="58"/>
    </row>
    <row r="151" spans="1:106" ht="24.95" customHeight="1" outlineLevel="1">
      <c r="A151" s="26">
        <v>1</v>
      </c>
      <c r="B151" s="26"/>
      <c r="C151" s="27"/>
      <c r="D151" s="28"/>
      <c r="E151" s="27"/>
      <c r="F151" s="27"/>
      <c r="G151" s="27"/>
      <c r="H151" s="28"/>
      <c r="I151" s="28"/>
      <c r="J151" s="114"/>
      <c r="K151" s="48">
        <v>35409816</v>
      </c>
      <c r="L151" s="42" t="s">
        <v>55</v>
      </c>
      <c r="M151" s="48"/>
      <c r="N151" s="48"/>
      <c r="O151" s="48"/>
      <c r="P151" s="27"/>
      <c r="Q151" s="27"/>
      <c r="R151" s="48">
        <v>805493</v>
      </c>
      <c r="S151" s="48">
        <v>2920058</v>
      </c>
      <c r="T151" s="48">
        <v>1857197</v>
      </c>
      <c r="U151" s="43">
        <f>SUM(R151:T151)</f>
        <v>5582748</v>
      </c>
      <c r="V151" s="48">
        <v>2347731</v>
      </c>
      <c r="W151" s="48">
        <v>1757078</v>
      </c>
      <c r="X151" s="48">
        <v>1234750</v>
      </c>
      <c r="Y151" s="43">
        <f>SUM(V151:X151)</f>
        <v>5339559</v>
      </c>
      <c r="Z151" s="48">
        <v>3897196</v>
      </c>
      <c r="AA151" s="48">
        <v>5098917</v>
      </c>
      <c r="AB151" s="48">
        <v>3089485</v>
      </c>
      <c r="AC151" s="43">
        <f>SUM(Z151:AB151)</f>
        <v>12085598</v>
      </c>
      <c r="AD151" s="48">
        <v>2038463</v>
      </c>
      <c r="AE151" s="48">
        <v>2731449</v>
      </c>
      <c r="AF151" s="48">
        <v>7631999</v>
      </c>
      <c r="AG151" s="43">
        <f>SUM(AD151:AF151)</f>
        <v>12401911</v>
      </c>
      <c r="AH151" s="43">
        <f>SUM(U151,Y151,AC151,AG151)</f>
        <v>35409816</v>
      </c>
      <c r="AI151" s="59">
        <f>IF(ISERROR(AH151/$J$150),0,AH151/$J$150)</f>
        <v>0.39759613095746049</v>
      </c>
      <c r="AJ151" s="59">
        <f t="shared" ref="AJ151:AJ178" si="61">IF(ISERROR(AH151/$AH$355),"-",AH151/$AH$355)</f>
        <v>2.5353621364088239E-2</v>
      </c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</row>
    <row r="152" spans="1:106" ht="24.95" customHeight="1" outlineLevel="1">
      <c r="A152" s="26">
        <v>3</v>
      </c>
      <c r="B152" s="26"/>
      <c r="C152" s="37" t="s">
        <v>1506</v>
      </c>
      <c r="D152" s="68">
        <v>45728</v>
      </c>
      <c r="E152" s="69" t="s">
        <v>375</v>
      </c>
      <c r="F152" s="37" t="s">
        <v>1465</v>
      </c>
      <c r="G152" s="27"/>
      <c r="H152" s="28"/>
      <c r="I152" s="28"/>
      <c r="J152" s="114"/>
      <c r="K152" s="48">
        <v>1667000</v>
      </c>
      <c r="L152" s="92" t="s">
        <v>84</v>
      </c>
      <c r="M152" s="48"/>
      <c r="N152" s="48"/>
      <c r="O152" s="48"/>
      <c r="P152" s="27"/>
      <c r="Q152" s="27"/>
      <c r="R152" s="48"/>
      <c r="S152" s="48"/>
      <c r="T152" s="48"/>
      <c r="U152" s="43">
        <f t="shared" ref="U152:U172" si="62">SUM(R152:T152)</f>
        <v>0</v>
      </c>
      <c r="V152" s="48"/>
      <c r="W152" s="48"/>
      <c r="X152" s="48">
        <v>1667000</v>
      </c>
      <c r="Y152" s="43">
        <f t="shared" ref="Y152:Y178" si="63">SUM(V152:X152)</f>
        <v>1667000</v>
      </c>
      <c r="Z152" s="48"/>
      <c r="AA152" s="48"/>
      <c r="AB152" s="48"/>
      <c r="AC152" s="43">
        <f t="shared" ref="AC152:AC172" si="64">SUM(Z152:AB152)</f>
        <v>0</v>
      </c>
      <c r="AD152" s="48"/>
      <c r="AE152" s="48"/>
      <c r="AF152" s="48"/>
      <c r="AG152" s="43">
        <f t="shared" ref="AG152:AG157" si="65">SUM(AD152:AF152)</f>
        <v>0</v>
      </c>
      <c r="AH152" s="43">
        <f t="shared" ref="AH152:AH157" si="66">SUM(U152,Y152,AC152,AG152)</f>
        <v>1667000</v>
      </c>
      <c r="AI152" s="59">
        <f t="shared" ref="AI152:AI157" si="67">IF(ISERROR(AH152/$J$150),0,AH152/$J$150)</f>
        <v>1.8717768832972378E-2</v>
      </c>
      <c r="AJ152" s="59">
        <f t="shared" si="61"/>
        <v>1.1935810910154148E-3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ht="24.95" customHeight="1" outlineLevel="1">
      <c r="A153" s="26">
        <v>4</v>
      </c>
      <c r="B153" s="26"/>
      <c r="C153" s="37" t="s">
        <v>1507</v>
      </c>
      <c r="D153" s="68">
        <v>45799</v>
      </c>
      <c r="E153" s="69" t="s">
        <v>378</v>
      </c>
      <c r="F153" s="37" t="s">
        <v>1465</v>
      </c>
      <c r="G153" s="27"/>
      <c r="H153" s="28"/>
      <c r="I153" s="28"/>
      <c r="J153" s="114"/>
      <c r="K153" s="48">
        <v>1389000</v>
      </c>
      <c r="L153" s="42"/>
      <c r="M153" s="48"/>
      <c r="N153" s="48"/>
      <c r="O153" s="48"/>
      <c r="P153" s="27"/>
      <c r="Q153" s="27"/>
      <c r="R153" s="48"/>
      <c r="S153" s="48"/>
      <c r="T153" s="48"/>
      <c r="U153" s="43">
        <f t="shared" si="62"/>
        <v>0</v>
      </c>
      <c r="V153" s="48"/>
      <c r="W153" s="48">
        <v>1389000</v>
      </c>
      <c r="X153" s="48"/>
      <c r="Y153" s="43">
        <f t="shared" si="63"/>
        <v>1389000</v>
      </c>
      <c r="Z153" s="48"/>
      <c r="AA153" s="48"/>
      <c r="AB153" s="48"/>
      <c r="AC153" s="43">
        <f t="shared" si="64"/>
        <v>0</v>
      </c>
      <c r="AD153" s="48"/>
      <c r="AE153" s="48"/>
      <c r="AF153" s="48"/>
      <c r="AG153" s="43">
        <f t="shared" si="65"/>
        <v>0</v>
      </c>
      <c r="AH153" s="43">
        <f t="shared" si="66"/>
        <v>1389000</v>
      </c>
      <c r="AI153" s="59">
        <f t="shared" si="67"/>
        <v>1.5596269291540871E-2</v>
      </c>
      <c r="AJ153" s="59">
        <f t="shared" si="61"/>
        <v>9.9453157493725936E-4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</row>
    <row r="154" spans="1:106" ht="24.95" customHeight="1" outlineLevel="1">
      <c r="A154" s="26">
        <v>5</v>
      </c>
      <c r="B154" s="26"/>
      <c r="C154" s="37" t="s">
        <v>1508</v>
      </c>
      <c r="D154" s="68">
        <v>45833</v>
      </c>
      <c r="E154" s="69" t="s">
        <v>381</v>
      </c>
      <c r="F154" s="37" t="s">
        <v>1465</v>
      </c>
      <c r="G154" s="27"/>
      <c r="H154" s="28"/>
      <c r="I154" s="28"/>
      <c r="J154" s="114"/>
      <c r="K154" s="48">
        <v>4059000</v>
      </c>
      <c r="L154" s="42"/>
      <c r="M154" s="48"/>
      <c r="N154" s="48"/>
      <c r="O154" s="48"/>
      <c r="P154" s="27"/>
      <c r="Q154" s="27"/>
      <c r="R154" s="48"/>
      <c r="S154" s="48"/>
      <c r="T154" s="48"/>
      <c r="U154" s="43">
        <f t="shared" si="62"/>
        <v>0</v>
      </c>
      <c r="V154" s="48"/>
      <c r="W154" s="48"/>
      <c r="X154" s="48">
        <v>4059000</v>
      </c>
      <c r="Y154" s="43">
        <f t="shared" si="63"/>
        <v>4059000</v>
      </c>
      <c r="Z154" s="48"/>
      <c r="AA154" s="48"/>
      <c r="AB154" s="48"/>
      <c r="AC154" s="43">
        <f t="shared" si="64"/>
        <v>0</v>
      </c>
      <c r="AD154" s="48"/>
      <c r="AE154" s="48"/>
      <c r="AF154" s="48"/>
      <c r="AG154" s="43">
        <f t="shared" si="65"/>
        <v>0</v>
      </c>
      <c r="AH154" s="43">
        <f t="shared" si="66"/>
        <v>4059000</v>
      </c>
      <c r="AI154" s="59">
        <f t="shared" si="67"/>
        <v>4.5576138988023325E-2</v>
      </c>
      <c r="AJ154" s="59">
        <f t="shared" si="61"/>
        <v>2.9062661358317749E-3</v>
      </c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</row>
    <row r="155" spans="1:106" ht="24.95" customHeight="1" outlineLevel="1">
      <c r="A155" s="26">
        <v>6</v>
      </c>
      <c r="B155" s="26"/>
      <c r="C155" s="37" t="s">
        <v>939</v>
      </c>
      <c r="D155" s="68">
        <v>45721</v>
      </c>
      <c r="E155" s="69" t="s">
        <v>392</v>
      </c>
      <c r="F155" s="37" t="s">
        <v>1465</v>
      </c>
      <c r="G155" s="27"/>
      <c r="H155" s="28"/>
      <c r="I155" s="28"/>
      <c r="J155" s="114"/>
      <c r="K155" s="48">
        <v>1667000</v>
      </c>
      <c r="L155" s="42"/>
      <c r="M155" s="48"/>
      <c r="N155" s="48"/>
      <c r="O155" s="48"/>
      <c r="P155" s="27"/>
      <c r="Q155" s="27"/>
      <c r="R155" s="48"/>
      <c r="S155" s="48"/>
      <c r="T155" s="48"/>
      <c r="U155" s="43">
        <f t="shared" si="62"/>
        <v>0</v>
      </c>
      <c r="V155" s="48"/>
      <c r="W155" s="48"/>
      <c r="X155" s="48">
        <v>1667000</v>
      </c>
      <c r="Y155" s="43">
        <f t="shared" si="63"/>
        <v>1667000</v>
      </c>
      <c r="Z155" s="48"/>
      <c r="AA155" s="48"/>
      <c r="AB155" s="48"/>
      <c r="AC155" s="43">
        <f t="shared" si="64"/>
        <v>0</v>
      </c>
      <c r="AD155" s="48"/>
      <c r="AE155" s="48"/>
      <c r="AF155" s="48"/>
      <c r="AG155" s="43">
        <f t="shared" si="65"/>
        <v>0</v>
      </c>
      <c r="AH155" s="43">
        <f t="shared" si="66"/>
        <v>1667000</v>
      </c>
      <c r="AI155" s="59">
        <f t="shared" si="67"/>
        <v>1.8717768832972378E-2</v>
      </c>
      <c r="AJ155" s="59">
        <f t="shared" si="61"/>
        <v>1.1935810910154148E-3</v>
      </c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</row>
    <row r="156" spans="1:106" ht="24.95" customHeight="1" outlineLevel="1">
      <c r="A156" s="26">
        <v>7</v>
      </c>
      <c r="B156" s="26"/>
      <c r="C156" s="37" t="s">
        <v>1509</v>
      </c>
      <c r="D156" s="68">
        <v>45835</v>
      </c>
      <c r="E156" s="69" t="s">
        <v>377</v>
      </c>
      <c r="F156" s="37" t="s">
        <v>1465</v>
      </c>
      <c r="G156" s="27"/>
      <c r="H156" s="28"/>
      <c r="I156" s="28"/>
      <c r="J156" s="114"/>
      <c r="K156" s="48">
        <v>1778000</v>
      </c>
      <c r="L156" s="42"/>
      <c r="M156" s="48"/>
      <c r="N156" s="48"/>
      <c r="O156" s="48"/>
      <c r="P156" s="27"/>
      <c r="Q156" s="27"/>
      <c r="R156" s="48"/>
      <c r="S156" s="48"/>
      <c r="T156" s="48"/>
      <c r="U156" s="43">
        <f t="shared" si="62"/>
        <v>0</v>
      </c>
      <c r="V156" s="48"/>
      <c r="W156" s="48"/>
      <c r="X156" s="48">
        <v>1778000</v>
      </c>
      <c r="Y156" s="43">
        <f t="shared" si="63"/>
        <v>1778000</v>
      </c>
      <c r="Z156" s="48"/>
      <c r="AA156" s="48"/>
      <c r="AB156" s="48"/>
      <c r="AC156" s="43">
        <f t="shared" si="64"/>
        <v>0</v>
      </c>
      <c r="AD156" s="48"/>
      <c r="AE156" s="48"/>
      <c r="AF156" s="48"/>
      <c r="AG156" s="43">
        <f t="shared" si="65"/>
        <v>0</v>
      </c>
      <c r="AH156" s="43">
        <f t="shared" si="66"/>
        <v>1778000</v>
      </c>
      <c r="AI156" s="59">
        <f t="shared" si="67"/>
        <v>1.9964122966421648E-2</v>
      </c>
      <c r="AJ156" s="59">
        <f t="shared" si="61"/>
        <v>1.2730576963559733E-3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</row>
    <row r="157" spans="1:106" ht="24.95" customHeight="1" outlineLevel="1">
      <c r="A157" s="26">
        <v>8</v>
      </c>
      <c r="B157" s="26"/>
      <c r="C157" s="37" t="s">
        <v>1510</v>
      </c>
      <c r="D157" s="68">
        <v>45721</v>
      </c>
      <c r="E157" s="69" t="s">
        <v>384</v>
      </c>
      <c r="F157" s="69" t="s">
        <v>1465</v>
      </c>
      <c r="G157" s="27"/>
      <c r="H157" s="28"/>
      <c r="I157" s="28"/>
      <c r="J157" s="114"/>
      <c r="K157" s="48">
        <v>1945000</v>
      </c>
      <c r="L157" s="42"/>
      <c r="M157" s="48"/>
      <c r="N157" s="48"/>
      <c r="O157" s="48"/>
      <c r="P157" s="27"/>
      <c r="Q157" s="27"/>
      <c r="R157" s="48"/>
      <c r="S157" s="48"/>
      <c r="T157" s="48"/>
      <c r="U157" s="43">
        <f t="shared" si="62"/>
        <v>0</v>
      </c>
      <c r="V157" s="48"/>
      <c r="W157" s="48"/>
      <c r="X157" s="48">
        <v>1945000</v>
      </c>
      <c r="Y157" s="43">
        <f t="shared" si="63"/>
        <v>1945000</v>
      </c>
      <c r="Z157" s="48"/>
      <c r="AA157" s="48"/>
      <c r="AB157" s="48"/>
      <c r="AC157" s="43">
        <f t="shared" si="64"/>
        <v>0</v>
      </c>
      <c r="AD157" s="48"/>
      <c r="AE157" s="48"/>
      <c r="AF157" s="48"/>
      <c r="AG157" s="43">
        <f t="shared" si="65"/>
        <v>0</v>
      </c>
      <c r="AH157" s="43">
        <f t="shared" si="66"/>
        <v>1945000</v>
      </c>
      <c r="AI157" s="59">
        <f t="shared" si="67"/>
        <v>2.1839268374403885E-2</v>
      </c>
      <c r="AJ157" s="59">
        <f t="shared" si="61"/>
        <v>1.3926306070935705E-3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ht="24.95" customHeight="1" outlineLevel="1">
      <c r="A158" s="26">
        <v>9</v>
      </c>
      <c r="B158" s="26"/>
      <c r="C158" s="37" t="s">
        <v>281</v>
      </c>
      <c r="D158" s="68">
        <v>45909</v>
      </c>
      <c r="E158" s="91" t="s">
        <v>395</v>
      </c>
      <c r="F158" s="69" t="s">
        <v>1465</v>
      </c>
      <c r="G158" s="27"/>
      <c r="H158" s="28"/>
      <c r="I158" s="28"/>
      <c r="J158" s="114"/>
      <c r="K158" s="48">
        <v>1984000</v>
      </c>
      <c r="L158" s="42"/>
      <c r="M158" s="48"/>
      <c r="N158" s="48"/>
      <c r="O158" s="48"/>
      <c r="P158" s="27"/>
      <c r="Q158" s="27"/>
      <c r="R158" s="48"/>
      <c r="S158" s="48"/>
      <c r="T158" s="48"/>
      <c r="U158" s="43">
        <f t="shared" si="62"/>
        <v>0</v>
      </c>
      <c r="V158" s="48"/>
      <c r="W158" s="48"/>
      <c r="X158" s="48"/>
      <c r="Y158" s="43">
        <f t="shared" si="63"/>
        <v>0</v>
      </c>
      <c r="Z158" s="48"/>
      <c r="AA158" s="48"/>
      <c r="AB158" s="48"/>
      <c r="AC158" s="43">
        <f t="shared" si="64"/>
        <v>0</v>
      </c>
      <c r="AD158" s="48"/>
      <c r="AE158" s="48">
        <v>1984000</v>
      </c>
      <c r="AF158" s="48"/>
      <c r="AG158" s="43">
        <f t="shared" ref="AG158:AG172" si="68">SUM(AD158:AF158)</f>
        <v>1984000</v>
      </c>
      <c r="AH158" s="43">
        <f t="shared" ref="AH158:AH172" si="69">SUM(U158,Y158,AC158,AG158)</f>
        <v>1984000</v>
      </c>
      <c r="AI158" s="59">
        <f t="shared" ref="AI158:AI172" si="70">IF(ISERROR(AH158/$J$150),0,AH158/$J$150)</f>
        <v>2.2277176583453628E-2</v>
      </c>
      <c r="AJ158" s="59">
        <f t="shared" si="61"/>
        <v>1.4205548197807937E-3</v>
      </c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</row>
    <row r="159" spans="1:106" ht="24.95" customHeight="1" outlineLevel="1">
      <c r="A159" s="26">
        <v>10</v>
      </c>
      <c r="B159" s="26"/>
      <c r="C159" s="37" t="s">
        <v>305</v>
      </c>
      <c r="D159" s="68">
        <v>45909</v>
      </c>
      <c r="E159" s="91" t="s">
        <v>372</v>
      </c>
      <c r="F159" s="69" t="s">
        <v>1465</v>
      </c>
      <c r="G159" s="27"/>
      <c r="H159" s="28"/>
      <c r="I159" s="28"/>
      <c r="J159" s="114"/>
      <c r="K159" s="48">
        <v>1465000</v>
      </c>
      <c r="L159" s="42"/>
      <c r="M159" s="48"/>
      <c r="N159" s="48"/>
      <c r="O159" s="48"/>
      <c r="P159" s="27"/>
      <c r="Q159" s="27"/>
      <c r="R159" s="48"/>
      <c r="S159" s="48"/>
      <c r="T159" s="48"/>
      <c r="U159" s="43">
        <f t="shared" si="62"/>
        <v>0</v>
      </c>
      <c r="V159" s="48"/>
      <c r="W159" s="48"/>
      <c r="X159" s="48"/>
      <c r="Y159" s="43">
        <f t="shared" si="63"/>
        <v>0</v>
      </c>
      <c r="Z159" s="48"/>
      <c r="AA159" s="48"/>
      <c r="AB159" s="48"/>
      <c r="AC159" s="43">
        <f t="shared" si="64"/>
        <v>0</v>
      </c>
      <c r="AD159" s="48"/>
      <c r="AE159" s="48">
        <v>1465000</v>
      </c>
      <c r="AF159" s="48"/>
      <c r="AG159" s="43">
        <f t="shared" si="68"/>
        <v>1465000</v>
      </c>
      <c r="AH159" s="43">
        <f t="shared" si="69"/>
        <v>1465000</v>
      </c>
      <c r="AI159" s="59">
        <f t="shared" si="70"/>
        <v>1.6449628878407039E-2</v>
      </c>
      <c r="AJ159" s="59">
        <f t="shared" si="61"/>
        <v>1.0489479894046688E-3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</row>
    <row r="160" spans="1:106" ht="24.95" customHeight="1" outlineLevel="1">
      <c r="A160" s="26">
        <v>11</v>
      </c>
      <c r="B160" s="26"/>
      <c r="C160" s="37" t="s">
        <v>307</v>
      </c>
      <c r="D160" s="68">
        <v>45909</v>
      </c>
      <c r="E160" s="91" t="s">
        <v>393</v>
      </c>
      <c r="F160" s="69" t="s">
        <v>1465</v>
      </c>
      <c r="G160" s="27"/>
      <c r="H160" s="28"/>
      <c r="I160" s="28"/>
      <c r="J160" s="114"/>
      <c r="K160" s="48">
        <v>1465000</v>
      </c>
      <c r="L160" s="42"/>
      <c r="M160" s="48"/>
      <c r="N160" s="48"/>
      <c r="O160" s="48"/>
      <c r="P160" s="27"/>
      <c r="Q160" s="27"/>
      <c r="R160" s="48"/>
      <c r="S160" s="48"/>
      <c r="T160" s="48"/>
      <c r="U160" s="43">
        <f t="shared" si="62"/>
        <v>0</v>
      </c>
      <c r="V160" s="48"/>
      <c r="W160" s="48"/>
      <c r="X160" s="48"/>
      <c r="Y160" s="43">
        <f t="shared" si="63"/>
        <v>0</v>
      </c>
      <c r="Z160" s="48"/>
      <c r="AA160" s="48"/>
      <c r="AB160" s="48"/>
      <c r="AC160" s="43">
        <f t="shared" si="64"/>
        <v>0</v>
      </c>
      <c r="AD160" s="48"/>
      <c r="AE160" s="48"/>
      <c r="AF160" s="48">
        <v>1465000</v>
      </c>
      <c r="AG160" s="43">
        <f t="shared" si="68"/>
        <v>1465000</v>
      </c>
      <c r="AH160" s="43">
        <f t="shared" si="69"/>
        <v>1465000</v>
      </c>
      <c r="AI160" s="59">
        <f t="shared" si="70"/>
        <v>1.6449628878407039E-2</v>
      </c>
      <c r="AJ160" s="59">
        <f t="shared" si="61"/>
        <v>1.0489479894046688E-3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</row>
    <row r="161" spans="1:106" ht="24.95" customHeight="1" outlineLevel="1">
      <c r="A161" s="26">
        <v>12</v>
      </c>
      <c r="B161" s="26"/>
      <c r="C161" s="37" t="s">
        <v>301</v>
      </c>
      <c r="D161" s="68">
        <v>45909</v>
      </c>
      <c r="E161" s="91" t="s">
        <v>385</v>
      </c>
      <c r="F161" s="69" t="s">
        <v>1465</v>
      </c>
      <c r="G161" s="27"/>
      <c r="H161" s="28"/>
      <c r="I161" s="28"/>
      <c r="J161" s="114"/>
      <c r="K161" s="48">
        <v>1465000</v>
      </c>
      <c r="L161" s="42"/>
      <c r="M161" s="48"/>
      <c r="N161" s="48"/>
      <c r="O161" s="48"/>
      <c r="P161" s="27"/>
      <c r="Q161" s="27"/>
      <c r="R161" s="48"/>
      <c r="S161" s="48"/>
      <c r="T161" s="48"/>
      <c r="U161" s="43">
        <f t="shared" si="62"/>
        <v>0</v>
      </c>
      <c r="V161" s="48"/>
      <c r="W161" s="48"/>
      <c r="X161" s="48"/>
      <c r="Y161" s="43">
        <f t="shared" si="63"/>
        <v>0</v>
      </c>
      <c r="Z161" s="48"/>
      <c r="AA161" s="48"/>
      <c r="AB161" s="48"/>
      <c r="AC161" s="43">
        <f t="shared" si="64"/>
        <v>0</v>
      </c>
      <c r="AD161" s="48"/>
      <c r="AE161" s="48"/>
      <c r="AF161" s="48">
        <v>1465000</v>
      </c>
      <c r="AG161" s="43">
        <f t="shared" si="68"/>
        <v>1465000</v>
      </c>
      <c r="AH161" s="43">
        <f t="shared" si="69"/>
        <v>1465000</v>
      </c>
      <c r="AI161" s="59">
        <f t="shared" si="70"/>
        <v>1.6449628878407039E-2</v>
      </c>
      <c r="AJ161" s="59">
        <f t="shared" si="61"/>
        <v>1.0489479894046688E-3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</row>
    <row r="162" spans="1:106" ht="24.95" customHeight="1" outlineLevel="1">
      <c r="A162" s="26">
        <v>13</v>
      </c>
      <c r="B162" s="26"/>
      <c r="C162" s="37" t="s">
        <v>299</v>
      </c>
      <c r="D162" s="68">
        <v>45909</v>
      </c>
      <c r="E162" s="91" t="s">
        <v>390</v>
      </c>
      <c r="F162" s="69" t="s">
        <v>1465</v>
      </c>
      <c r="G162" s="27"/>
      <c r="H162" s="28"/>
      <c r="I162" s="28"/>
      <c r="J162" s="114"/>
      <c r="K162" s="48">
        <v>1832000</v>
      </c>
      <c r="L162" s="42"/>
      <c r="M162" s="48"/>
      <c r="N162" s="48"/>
      <c r="O162" s="48"/>
      <c r="P162" s="27"/>
      <c r="Q162" s="27"/>
      <c r="R162" s="48"/>
      <c r="S162" s="48"/>
      <c r="T162" s="48"/>
      <c r="U162" s="43">
        <f t="shared" si="62"/>
        <v>0</v>
      </c>
      <c r="V162" s="48"/>
      <c r="W162" s="48"/>
      <c r="X162" s="48"/>
      <c r="Y162" s="43">
        <f t="shared" si="63"/>
        <v>0</v>
      </c>
      <c r="Z162" s="48"/>
      <c r="AA162" s="48"/>
      <c r="AB162" s="48"/>
      <c r="AC162" s="43">
        <f t="shared" si="64"/>
        <v>0</v>
      </c>
      <c r="AD162" s="48"/>
      <c r="AE162" s="48"/>
      <c r="AF162" s="48">
        <v>1832000</v>
      </c>
      <c r="AG162" s="43">
        <f t="shared" si="68"/>
        <v>1832000</v>
      </c>
      <c r="AH162" s="43">
        <f t="shared" si="69"/>
        <v>1832000</v>
      </c>
      <c r="AI162" s="59">
        <f t="shared" si="70"/>
        <v>2.0570457409721292E-2</v>
      </c>
      <c r="AJ162" s="59">
        <f t="shared" si="61"/>
        <v>1.3117219908459748E-3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</row>
    <row r="163" spans="1:106" ht="24.95" customHeight="1" outlineLevel="1">
      <c r="A163" s="26">
        <v>14</v>
      </c>
      <c r="B163" s="26"/>
      <c r="C163" s="37" t="s">
        <v>295</v>
      </c>
      <c r="D163" s="68">
        <v>45909</v>
      </c>
      <c r="E163" s="91" t="s">
        <v>933</v>
      </c>
      <c r="F163" s="69" t="s">
        <v>1465</v>
      </c>
      <c r="G163" s="27"/>
      <c r="H163" s="28"/>
      <c r="I163" s="28"/>
      <c r="J163" s="114"/>
      <c r="K163" s="48">
        <v>1863000</v>
      </c>
      <c r="L163" s="42"/>
      <c r="M163" s="48"/>
      <c r="N163" s="48"/>
      <c r="O163" s="48"/>
      <c r="P163" s="27"/>
      <c r="Q163" s="27"/>
      <c r="R163" s="48"/>
      <c r="S163" s="48"/>
      <c r="T163" s="48"/>
      <c r="U163" s="43">
        <f t="shared" si="62"/>
        <v>0</v>
      </c>
      <c r="V163" s="48"/>
      <c r="W163" s="48"/>
      <c r="X163" s="48"/>
      <c r="Y163" s="43">
        <f t="shared" si="63"/>
        <v>0</v>
      </c>
      <c r="Z163" s="48"/>
      <c r="AA163" s="48"/>
      <c r="AB163" s="48"/>
      <c r="AC163" s="43">
        <f t="shared" si="64"/>
        <v>0</v>
      </c>
      <c r="AD163" s="48"/>
      <c r="AE163" s="48"/>
      <c r="AF163" s="48">
        <v>1863000</v>
      </c>
      <c r="AG163" s="43">
        <f t="shared" si="68"/>
        <v>1863000</v>
      </c>
      <c r="AH163" s="43">
        <f t="shared" si="69"/>
        <v>1863000</v>
      </c>
      <c r="AI163" s="59">
        <f t="shared" si="70"/>
        <v>2.0918538293837757E-2</v>
      </c>
      <c r="AJ163" s="59">
        <f t="shared" si="61"/>
        <v>1.3339181599050496E-3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</row>
    <row r="164" spans="1:106" ht="24.95" customHeight="1" outlineLevel="1">
      <c r="A164" s="26">
        <v>15</v>
      </c>
      <c r="B164" s="26"/>
      <c r="C164" s="37" t="s">
        <v>293</v>
      </c>
      <c r="D164" s="68">
        <v>45909</v>
      </c>
      <c r="E164" s="91" t="s">
        <v>396</v>
      </c>
      <c r="F164" s="69" t="s">
        <v>1465</v>
      </c>
      <c r="G164" s="27"/>
      <c r="H164" s="28"/>
      <c r="I164" s="28"/>
      <c r="J164" s="114"/>
      <c r="K164" s="48">
        <v>1832000</v>
      </c>
      <c r="L164" s="42"/>
      <c r="M164" s="48"/>
      <c r="N164" s="48"/>
      <c r="O164" s="48"/>
      <c r="P164" s="27"/>
      <c r="Q164" s="27"/>
      <c r="R164" s="48"/>
      <c r="S164" s="48"/>
      <c r="T164" s="48"/>
      <c r="U164" s="43">
        <f t="shared" si="62"/>
        <v>0</v>
      </c>
      <c r="V164" s="48"/>
      <c r="W164" s="48"/>
      <c r="X164" s="48"/>
      <c r="Y164" s="43">
        <f t="shared" si="63"/>
        <v>0</v>
      </c>
      <c r="Z164" s="48"/>
      <c r="AA164" s="48"/>
      <c r="AB164" s="48"/>
      <c r="AC164" s="43">
        <f t="shared" si="64"/>
        <v>0</v>
      </c>
      <c r="AD164" s="48"/>
      <c r="AE164" s="48"/>
      <c r="AF164" s="48">
        <v>1832000</v>
      </c>
      <c r="AG164" s="43">
        <f t="shared" si="68"/>
        <v>1832000</v>
      </c>
      <c r="AH164" s="43">
        <f t="shared" si="69"/>
        <v>1832000</v>
      </c>
      <c r="AI164" s="59">
        <f t="shared" si="70"/>
        <v>2.0570457409721292E-2</v>
      </c>
      <c r="AJ164" s="59">
        <f t="shared" si="61"/>
        <v>1.3117219908459748E-3</v>
      </c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</row>
    <row r="165" spans="1:106" ht="24.95" customHeight="1" outlineLevel="1">
      <c r="A165" s="26">
        <v>16</v>
      </c>
      <c r="B165" s="26"/>
      <c r="C165" s="37" t="s">
        <v>297</v>
      </c>
      <c r="D165" s="68">
        <v>45909</v>
      </c>
      <c r="E165" s="91" t="s">
        <v>382</v>
      </c>
      <c r="F165" s="69" t="s">
        <v>1465</v>
      </c>
      <c r="G165" s="27"/>
      <c r="H165" s="28"/>
      <c r="I165" s="28"/>
      <c r="J165" s="114"/>
      <c r="K165" s="48">
        <v>1832000</v>
      </c>
      <c r="L165" s="42"/>
      <c r="M165" s="48"/>
      <c r="N165" s="48"/>
      <c r="O165" s="48"/>
      <c r="P165" s="27"/>
      <c r="Q165" s="27"/>
      <c r="R165" s="48"/>
      <c r="S165" s="48"/>
      <c r="T165" s="48"/>
      <c r="U165" s="43">
        <f t="shared" si="62"/>
        <v>0</v>
      </c>
      <c r="V165" s="48"/>
      <c r="W165" s="48"/>
      <c r="X165" s="48"/>
      <c r="Y165" s="43">
        <f t="shared" si="63"/>
        <v>0</v>
      </c>
      <c r="Z165" s="48"/>
      <c r="AA165" s="48"/>
      <c r="AB165" s="48"/>
      <c r="AC165" s="43">
        <f t="shared" si="64"/>
        <v>0</v>
      </c>
      <c r="AD165" s="48"/>
      <c r="AE165" s="48"/>
      <c r="AF165" s="48">
        <v>1832000</v>
      </c>
      <c r="AG165" s="43">
        <f t="shared" si="68"/>
        <v>1832000</v>
      </c>
      <c r="AH165" s="43">
        <f t="shared" si="69"/>
        <v>1832000</v>
      </c>
      <c r="AI165" s="59">
        <f t="shared" si="70"/>
        <v>2.0570457409721292E-2</v>
      </c>
      <c r="AJ165" s="59">
        <f t="shared" si="61"/>
        <v>1.3117219908459748E-3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</row>
    <row r="166" spans="1:106" ht="24.95" customHeight="1" outlineLevel="1">
      <c r="A166" s="26">
        <v>17</v>
      </c>
      <c r="B166" s="26"/>
      <c r="C166" s="37" t="s">
        <v>285</v>
      </c>
      <c r="D166" s="68">
        <v>45909</v>
      </c>
      <c r="E166" s="91" t="s">
        <v>397</v>
      </c>
      <c r="F166" s="69" t="s">
        <v>1465</v>
      </c>
      <c r="G166" s="27"/>
      <c r="H166" s="28"/>
      <c r="I166" s="28"/>
      <c r="J166" s="114"/>
      <c r="K166" s="48">
        <v>1832000</v>
      </c>
      <c r="L166" s="42"/>
      <c r="M166" s="48"/>
      <c r="N166" s="48"/>
      <c r="O166" s="48"/>
      <c r="P166" s="27"/>
      <c r="Q166" s="27"/>
      <c r="R166" s="48"/>
      <c r="S166" s="48"/>
      <c r="T166" s="48"/>
      <c r="U166" s="43">
        <f t="shared" si="62"/>
        <v>0</v>
      </c>
      <c r="V166" s="48"/>
      <c r="W166" s="48"/>
      <c r="X166" s="48"/>
      <c r="Y166" s="43">
        <f t="shared" si="63"/>
        <v>0</v>
      </c>
      <c r="Z166" s="48"/>
      <c r="AA166" s="48"/>
      <c r="AB166" s="48"/>
      <c r="AC166" s="43">
        <f t="shared" si="64"/>
        <v>0</v>
      </c>
      <c r="AD166" s="48"/>
      <c r="AE166" s="48"/>
      <c r="AF166" s="48">
        <v>1832000</v>
      </c>
      <c r="AG166" s="43">
        <f t="shared" si="68"/>
        <v>1832000</v>
      </c>
      <c r="AH166" s="43">
        <f t="shared" si="69"/>
        <v>1832000</v>
      </c>
      <c r="AI166" s="59">
        <f t="shared" si="70"/>
        <v>2.0570457409721292E-2</v>
      </c>
      <c r="AJ166" s="59">
        <f t="shared" si="61"/>
        <v>1.3117219908459748E-3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</row>
    <row r="167" spans="1:106" ht="24.95" customHeight="1" outlineLevel="1">
      <c r="A167" s="26">
        <v>18</v>
      </c>
      <c r="B167" s="26"/>
      <c r="C167" s="37" t="s">
        <v>1489</v>
      </c>
      <c r="D167" s="68">
        <v>45866</v>
      </c>
      <c r="E167" s="91" t="s">
        <v>398</v>
      </c>
      <c r="F167" s="69" t="s">
        <v>1465</v>
      </c>
      <c r="G167" s="27"/>
      <c r="H167" s="28"/>
      <c r="I167" s="28"/>
      <c r="J167" s="114"/>
      <c r="K167" s="48">
        <v>2030000</v>
      </c>
      <c r="L167" s="42"/>
      <c r="M167" s="48"/>
      <c r="N167" s="48"/>
      <c r="O167" s="48"/>
      <c r="P167" s="27"/>
      <c r="Q167" s="27"/>
      <c r="R167" s="48"/>
      <c r="S167" s="48"/>
      <c r="T167" s="48"/>
      <c r="U167" s="43">
        <f t="shared" si="62"/>
        <v>0</v>
      </c>
      <c r="V167" s="48"/>
      <c r="W167" s="48"/>
      <c r="X167" s="48"/>
      <c r="Y167" s="43">
        <f t="shared" si="63"/>
        <v>0</v>
      </c>
      <c r="Z167" s="48">
        <v>2030000</v>
      </c>
      <c r="AA167" s="48"/>
      <c r="AB167" s="48"/>
      <c r="AC167" s="43">
        <f t="shared" si="64"/>
        <v>2030000</v>
      </c>
      <c r="AD167" s="48"/>
      <c r="AE167" s="48"/>
      <c r="AF167" s="48"/>
      <c r="AG167" s="43">
        <f t="shared" si="68"/>
        <v>0</v>
      </c>
      <c r="AH167" s="43">
        <f t="shared" si="69"/>
        <v>2030000</v>
      </c>
      <c r="AI167" s="59">
        <f t="shared" si="70"/>
        <v>2.2793683701819993E-2</v>
      </c>
      <c r="AJ167" s="59">
        <f t="shared" si="61"/>
        <v>1.4534910706426468E-3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</row>
    <row r="168" spans="1:106" ht="24.95" customHeight="1" outlineLevel="1">
      <c r="A168" s="26">
        <v>19</v>
      </c>
      <c r="B168" s="26"/>
      <c r="C168" s="37" t="s">
        <v>289</v>
      </c>
      <c r="D168" s="68">
        <v>45909</v>
      </c>
      <c r="E168" s="91" t="s">
        <v>374</v>
      </c>
      <c r="F168" s="69" t="s">
        <v>1465</v>
      </c>
      <c r="G168" s="27"/>
      <c r="H168" s="28"/>
      <c r="I168" s="28"/>
      <c r="J168" s="114"/>
      <c r="K168" s="48">
        <v>1832000</v>
      </c>
      <c r="L168" s="42"/>
      <c r="M168" s="48"/>
      <c r="N168" s="48"/>
      <c r="O168" s="48"/>
      <c r="P168" s="27"/>
      <c r="Q168" s="27"/>
      <c r="R168" s="48"/>
      <c r="S168" s="48"/>
      <c r="T168" s="48"/>
      <c r="U168" s="43">
        <f t="shared" si="62"/>
        <v>0</v>
      </c>
      <c r="V168" s="48"/>
      <c r="W168" s="48"/>
      <c r="X168" s="48"/>
      <c r="Y168" s="43">
        <f t="shared" si="63"/>
        <v>0</v>
      </c>
      <c r="Z168" s="48"/>
      <c r="AA168" s="48"/>
      <c r="AB168" s="48"/>
      <c r="AC168" s="43">
        <f t="shared" si="64"/>
        <v>0</v>
      </c>
      <c r="AD168" s="48"/>
      <c r="AE168" s="48"/>
      <c r="AF168" s="48">
        <v>1832000</v>
      </c>
      <c r="AG168" s="43">
        <f t="shared" si="68"/>
        <v>1832000</v>
      </c>
      <c r="AH168" s="43">
        <f t="shared" si="69"/>
        <v>1832000</v>
      </c>
      <c r="AI168" s="59">
        <f t="shared" si="70"/>
        <v>2.0570457409721292E-2</v>
      </c>
      <c r="AJ168" s="59">
        <f t="shared" si="61"/>
        <v>1.3117219908459748E-3</v>
      </c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</row>
    <row r="169" spans="1:106" ht="24.95" customHeight="1" outlineLevel="1">
      <c r="A169" s="26">
        <v>20</v>
      </c>
      <c r="B169" s="26"/>
      <c r="C169" s="37" t="s">
        <v>1646</v>
      </c>
      <c r="D169" s="68">
        <v>45909</v>
      </c>
      <c r="E169" s="91" t="s">
        <v>376</v>
      </c>
      <c r="F169" s="69" t="s">
        <v>1465</v>
      </c>
      <c r="G169" s="27"/>
      <c r="H169" s="28"/>
      <c r="I169" s="28"/>
      <c r="J169" s="114"/>
      <c r="K169" s="48">
        <v>1832000</v>
      </c>
      <c r="L169" s="42"/>
      <c r="M169" s="48"/>
      <c r="N169" s="48"/>
      <c r="O169" s="48"/>
      <c r="P169" s="27"/>
      <c r="Q169" s="27"/>
      <c r="R169" s="48"/>
      <c r="S169" s="48"/>
      <c r="T169" s="48"/>
      <c r="U169" s="43">
        <f t="shared" si="62"/>
        <v>0</v>
      </c>
      <c r="V169" s="48"/>
      <c r="W169" s="48"/>
      <c r="X169" s="48"/>
      <c r="Y169" s="43">
        <f t="shared" si="63"/>
        <v>0</v>
      </c>
      <c r="Z169" s="48"/>
      <c r="AA169" s="48"/>
      <c r="AB169" s="48"/>
      <c r="AC169" s="43">
        <f t="shared" si="64"/>
        <v>0</v>
      </c>
      <c r="AD169" s="48"/>
      <c r="AE169" s="48"/>
      <c r="AF169" s="48">
        <v>1832000</v>
      </c>
      <c r="AG169" s="43">
        <f t="shared" si="68"/>
        <v>1832000</v>
      </c>
      <c r="AH169" s="43">
        <f t="shared" si="69"/>
        <v>1832000</v>
      </c>
      <c r="AI169" s="59">
        <f t="shared" si="70"/>
        <v>2.0570457409721292E-2</v>
      </c>
      <c r="AJ169" s="59">
        <f t="shared" si="61"/>
        <v>1.3117219908459748E-3</v>
      </c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</row>
    <row r="170" spans="1:106" ht="24.95" customHeight="1" outlineLevel="1">
      <c r="A170" s="26">
        <v>21</v>
      </c>
      <c r="B170" s="26"/>
      <c r="C170" s="37" t="s">
        <v>845</v>
      </c>
      <c r="D170" s="68">
        <v>45933</v>
      </c>
      <c r="E170" s="91" t="s">
        <v>389</v>
      </c>
      <c r="F170" s="69" t="s">
        <v>1465</v>
      </c>
      <c r="G170" s="27"/>
      <c r="H170" s="28"/>
      <c r="I170" s="28"/>
      <c r="J170" s="114"/>
      <c r="K170" s="48">
        <v>1788000</v>
      </c>
      <c r="L170" s="42"/>
      <c r="M170" s="48"/>
      <c r="N170" s="48"/>
      <c r="O170" s="48"/>
      <c r="P170" s="27"/>
      <c r="Q170" s="27"/>
      <c r="R170" s="48"/>
      <c r="S170" s="48"/>
      <c r="T170" s="48"/>
      <c r="U170" s="43">
        <f t="shared" si="62"/>
        <v>0</v>
      </c>
      <c r="V170" s="48"/>
      <c r="W170" s="48"/>
      <c r="X170" s="48"/>
      <c r="Y170" s="43">
        <f t="shared" si="63"/>
        <v>0</v>
      </c>
      <c r="Z170" s="48"/>
      <c r="AA170" s="48"/>
      <c r="AB170" s="48"/>
      <c r="AC170" s="43">
        <f t="shared" si="64"/>
        <v>0</v>
      </c>
      <c r="AD170" s="48"/>
      <c r="AE170" s="48"/>
      <c r="AF170" s="48">
        <v>1788000</v>
      </c>
      <c r="AG170" s="43">
        <f t="shared" si="68"/>
        <v>1788000</v>
      </c>
      <c r="AH170" s="43">
        <f t="shared" si="69"/>
        <v>1788000</v>
      </c>
      <c r="AI170" s="59">
        <f t="shared" si="70"/>
        <v>2.007640712258825E-2</v>
      </c>
      <c r="AJ170" s="59">
        <f t="shared" si="61"/>
        <v>1.2802177508911589E-3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</row>
    <row r="171" spans="1:106" ht="24.95" customHeight="1" outlineLevel="1">
      <c r="A171" s="26">
        <v>22</v>
      </c>
      <c r="B171" s="26"/>
      <c r="C171" s="37" t="s">
        <v>844</v>
      </c>
      <c r="D171" s="68">
        <v>45933</v>
      </c>
      <c r="E171" s="91" t="s">
        <v>371</v>
      </c>
      <c r="F171" s="37" t="s">
        <v>1465</v>
      </c>
      <c r="G171" s="27"/>
      <c r="H171" s="28"/>
      <c r="I171" s="28"/>
      <c r="J171" s="114"/>
      <c r="K171" s="48">
        <v>3775000</v>
      </c>
      <c r="L171" s="42"/>
      <c r="M171" s="48"/>
      <c r="N171" s="48"/>
      <c r="O171" s="48"/>
      <c r="P171" s="27"/>
      <c r="Q171" s="27"/>
      <c r="R171" s="48"/>
      <c r="S171" s="48"/>
      <c r="T171" s="48"/>
      <c r="U171" s="43">
        <f t="shared" si="62"/>
        <v>0</v>
      </c>
      <c r="V171" s="48"/>
      <c r="W171" s="48"/>
      <c r="X171" s="48"/>
      <c r="Y171" s="43">
        <f t="shared" si="63"/>
        <v>0</v>
      </c>
      <c r="Z171" s="48"/>
      <c r="AA171" s="48"/>
      <c r="AB171" s="48"/>
      <c r="AC171" s="43">
        <f t="shared" si="64"/>
        <v>0</v>
      </c>
      <c r="AD171" s="48"/>
      <c r="AE171" s="48"/>
      <c r="AF171" s="48">
        <v>3775000</v>
      </c>
      <c r="AG171" s="43">
        <f t="shared" si="68"/>
        <v>3775000</v>
      </c>
      <c r="AH171" s="43">
        <f t="shared" si="69"/>
        <v>3775000</v>
      </c>
      <c r="AI171" s="59">
        <f t="shared" si="70"/>
        <v>4.2387268952891854E-2</v>
      </c>
      <c r="AJ171" s="59">
        <f t="shared" si="61"/>
        <v>2.7029205870325083E-3</v>
      </c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</row>
    <row r="172" spans="1:106" ht="24.95" customHeight="1" outlineLevel="1">
      <c r="A172" s="26">
        <v>23</v>
      </c>
      <c r="B172" s="26"/>
      <c r="C172" s="37" t="s">
        <v>291</v>
      </c>
      <c r="D172" s="68">
        <v>45909</v>
      </c>
      <c r="E172" s="91" t="s">
        <v>398</v>
      </c>
      <c r="F172" s="37" t="s">
        <v>1465</v>
      </c>
      <c r="G172" s="27"/>
      <c r="H172" s="28"/>
      <c r="I172" s="28"/>
      <c r="J172" s="114"/>
      <c r="K172" s="48">
        <v>1888000</v>
      </c>
      <c r="L172" s="42"/>
      <c r="M172" s="48"/>
      <c r="N172" s="48"/>
      <c r="O172" s="48"/>
      <c r="P172" s="27"/>
      <c r="Q172" s="27"/>
      <c r="R172" s="48"/>
      <c r="S172" s="48"/>
      <c r="T172" s="48"/>
      <c r="U172" s="43">
        <f t="shared" si="62"/>
        <v>0</v>
      </c>
      <c r="V172" s="48"/>
      <c r="W172" s="48"/>
      <c r="X172" s="48"/>
      <c r="Y172" s="43">
        <f t="shared" si="63"/>
        <v>0</v>
      </c>
      <c r="Z172" s="48"/>
      <c r="AA172" s="48"/>
      <c r="AB172" s="48"/>
      <c r="AC172" s="43">
        <f t="shared" si="64"/>
        <v>0</v>
      </c>
      <c r="AD172" s="48"/>
      <c r="AE172" s="48"/>
      <c r="AF172" s="48">
        <v>1888000</v>
      </c>
      <c r="AG172" s="43">
        <f t="shared" si="68"/>
        <v>1888000</v>
      </c>
      <c r="AH172" s="43">
        <f t="shared" si="69"/>
        <v>1888000</v>
      </c>
      <c r="AI172" s="59">
        <f t="shared" si="70"/>
        <v>2.1199248684254258E-2</v>
      </c>
      <c r="AJ172" s="59">
        <f t="shared" si="61"/>
        <v>1.3518182962430133E-3</v>
      </c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</row>
    <row r="173" spans="1:106" ht="24.95" customHeight="1" outlineLevel="1">
      <c r="A173" s="26"/>
      <c r="B173" s="26"/>
      <c r="C173" s="37" t="s">
        <v>309</v>
      </c>
      <c r="D173" s="68">
        <v>45909</v>
      </c>
      <c r="E173" s="91" t="s">
        <v>1639</v>
      </c>
      <c r="F173" s="37" t="s">
        <v>1465</v>
      </c>
      <c r="G173" s="27"/>
      <c r="H173" s="28"/>
      <c r="I173" s="28"/>
      <c r="J173" s="114"/>
      <c r="K173" s="48">
        <v>1465000</v>
      </c>
      <c r="L173" s="42"/>
      <c r="M173" s="48"/>
      <c r="N173" s="48"/>
      <c r="O173" s="48"/>
      <c r="P173" s="27"/>
      <c r="Q173" s="27"/>
      <c r="R173" s="48"/>
      <c r="S173" s="48"/>
      <c r="T173" s="48"/>
      <c r="U173" s="43">
        <f t="shared" ref="U173:U178" si="71">SUM(R173:T173)</f>
        <v>0</v>
      </c>
      <c r="V173" s="48"/>
      <c r="W173" s="48"/>
      <c r="X173" s="48"/>
      <c r="Y173" s="43">
        <f t="shared" si="63"/>
        <v>0</v>
      </c>
      <c r="Z173" s="48"/>
      <c r="AA173" s="48"/>
      <c r="AB173" s="48"/>
      <c r="AC173" s="43">
        <f t="shared" ref="AC173:AC178" si="72">SUM(Z173:AB173)</f>
        <v>0</v>
      </c>
      <c r="AD173" s="48"/>
      <c r="AE173" s="48">
        <v>1465000</v>
      </c>
      <c r="AF173" s="48"/>
      <c r="AG173" s="43">
        <f t="shared" ref="AG173:AG178" si="73">SUM(AD173:AF173)</f>
        <v>1465000</v>
      </c>
      <c r="AH173" s="43">
        <f t="shared" ref="AH173:AH178" si="74">SUM(U173,Y173,AC173,AG173)</f>
        <v>1465000</v>
      </c>
      <c r="AI173" s="59">
        <f t="shared" ref="AI173:AI178" si="75">IF(ISERROR(AH173/$J$150),0,AH173/$J$150)</f>
        <v>1.6449628878407039E-2</v>
      </c>
      <c r="AJ173" s="59">
        <f t="shared" si="61"/>
        <v>1.0489479894046688E-3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</row>
    <row r="174" spans="1:106" ht="24.95" customHeight="1" outlineLevel="1">
      <c r="A174" s="26"/>
      <c r="B174" s="26"/>
      <c r="C174" s="37" t="s">
        <v>1647</v>
      </c>
      <c r="D174" s="68">
        <v>45940</v>
      </c>
      <c r="E174" s="91" t="s">
        <v>1640</v>
      </c>
      <c r="F174" s="37" t="s">
        <v>1465</v>
      </c>
      <c r="G174" s="27"/>
      <c r="H174" s="28"/>
      <c r="I174" s="28"/>
      <c r="J174" s="114"/>
      <c r="K174" s="48">
        <v>1832000</v>
      </c>
      <c r="L174" s="42"/>
      <c r="M174" s="48"/>
      <c r="N174" s="48"/>
      <c r="O174" s="48"/>
      <c r="P174" s="27"/>
      <c r="Q174" s="27"/>
      <c r="R174" s="48"/>
      <c r="S174" s="48"/>
      <c r="T174" s="48"/>
      <c r="U174" s="43">
        <f t="shared" si="71"/>
        <v>0</v>
      </c>
      <c r="V174" s="48"/>
      <c r="W174" s="48"/>
      <c r="X174" s="48"/>
      <c r="Y174" s="43">
        <f t="shared" si="63"/>
        <v>0</v>
      </c>
      <c r="Z174" s="48"/>
      <c r="AA174" s="48"/>
      <c r="AB174" s="48"/>
      <c r="AC174" s="43">
        <f t="shared" si="72"/>
        <v>0</v>
      </c>
      <c r="AD174" s="48"/>
      <c r="AE174" s="48"/>
      <c r="AF174" s="48">
        <v>1832000</v>
      </c>
      <c r="AG174" s="43">
        <f t="shared" si="73"/>
        <v>1832000</v>
      </c>
      <c r="AH174" s="43">
        <f t="shared" si="74"/>
        <v>1832000</v>
      </c>
      <c r="AI174" s="59">
        <f t="shared" si="75"/>
        <v>2.0570457409721292E-2</v>
      </c>
      <c r="AJ174" s="59">
        <f t="shared" si="61"/>
        <v>1.3117219908459748E-3</v>
      </c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</row>
    <row r="175" spans="1:106" ht="24.95" customHeight="1" outlineLevel="1">
      <c r="A175" s="26"/>
      <c r="B175" s="26"/>
      <c r="C175" s="37" t="s">
        <v>1432</v>
      </c>
      <c r="D175" s="68">
        <v>45909</v>
      </c>
      <c r="E175" s="91" t="s">
        <v>1369</v>
      </c>
      <c r="F175" s="37" t="s">
        <v>1465</v>
      </c>
      <c r="G175" s="27"/>
      <c r="H175" s="28"/>
      <c r="I175" s="28"/>
      <c r="J175" s="114"/>
      <c r="K175" s="48">
        <v>1788000</v>
      </c>
      <c r="L175" s="42"/>
      <c r="M175" s="48"/>
      <c r="N175" s="48"/>
      <c r="O175" s="48"/>
      <c r="P175" s="27"/>
      <c r="Q175" s="27"/>
      <c r="R175" s="48"/>
      <c r="S175" s="48"/>
      <c r="T175" s="48"/>
      <c r="U175" s="43">
        <f t="shared" si="71"/>
        <v>0</v>
      </c>
      <c r="V175" s="48"/>
      <c r="W175" s="48"/>
      <c r="X175" s="48"/>
      <c r="Y175" s="43">
        <f t="shared" si="63"/>
        <v>0</v>
      </c>
      <c r="Z175" s="48"/>
      <c r="AA175" s="48"/>
      <c r="AB175" s="48"/>
      <c r="AC175" s="43">
        <f t="shared" si="72"/>
        <v>0</v>
      </c>
      <c r="AD175" s="48"/>
      <c r="AE175" s="48"/>
      <c r="AF175" s="48">
        <v>1788000</v>
      </c>
      <c r="AG175" s="43">
        <f t="shared" si="73"/>
        <v>1788000</v>
      </c>
      <c r="AH175" s="43">
        <f t="shared" si="74"/>
        <v>1788000</v>
      </c>
      <c r="AI175" s="59">
        <f t="shared" si="75"/>
        <v>2.007640712258825E-2</v>
      </c>
      <c r="AJ175" s="59">
        <f t="shared" si="61"/>
        <v>1.2802177508911589E-3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</row>
    <row r="176" spans="1:106" ht="24.95" customHeight="1" outlineLevel="1">
      <c r="A176" s="26"/>
      <c r="B176" s="26"/>
      <c r="C176" s="37" t="s">
        <v>1642</v>
      </c>
      <c r="D176" s="68">
        <v>45940</v>
      </c>
      <c r="E176" s="91" t="s">
        <v>1641</v>
      </c>
      <c r="F176" s="37" t="s">
        <v>1465</v>
      </c>
      <c r="G176" s="27"/>
      <c r="H176" s="28"/>
      <c r="I176" s="28"/>
      <c r="J176" s="114"/>
      <c r="K176" s="48">
        <v>1888000</v>
      </c>
      <c r="L176" s="42"/>
      <c r="M176" s="48"/>
      <c r="N176" s="48"/>
      <c r="O176" s="48"/>
      <c r="P176" s="27"/>
      <c r="Q176" s="27"/>
      <c r="R176" s="48"/>
      <c r="S176" s="48"/>
      <c r="T176" s="48"/>
      <c r="U176" s="43">
        <f t="shared" si="71"/>
        <v>0</v>
      </c>
      <c r="V176" s="48"/>
      <c r="W176" s="48"/>
      <c r="X176" s="48"/>
      <c r="Y176" s="43">
        <f t="shared" si="63"/>
        <v>0</v>
      </c>
      <c r="Z176" s="48"/>
      <c r="AA176" s="48"/>
      <c r="AB176" s="48"/>
      <c r="AC176" s="43">
        <f t="shared" si="72"/>
        <v>0</v>
      </c>
      <c r="AD176" s="48"/>
      <c r="AE176" s="48"/>
      <c r="AF176" s="48">
        <v>1888000</v>
      </c>
      <c r="AG176" s="43">
        <f t="shared" si="73"/>
        <v>1888000</v>
      </c>
      <c r="AH176" s="43">
        <f t="shared" si="74"/>
        <v>1888000</v>
      </c>
      <c r="AI176" s="59">
        <f t="shared" si="75"/>
        <v>2.1199248684254258E-2</v>
      </c>
      <c r="AJ176" s="59">
        <f t="shared" si="61"/>
        <v>1.3518182962430133E-3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ht="24.95" customHeight="1" outlineLevel="1">
      <c r="A177" s="26"/>
      <c r="B177" s="26"/>
      <c r="C177" s="37" t="s">
        <v>303</v>
      </c>
      <c r="D177" s="68">
        <v>45909</v>
      </c>
      <c r="E177" s="91" t="s">
        <v>1643</v>
      </c>
      <c r="F177" s="37" t="s">
        <v>1465</v>
      </c>
      <c r="G177" s="27"/>
      <c r="H177" s="28"/>
      <c r="I177" s="28"/>
      <c r="J177" s="114"/>
      <c r="K177" s="48">
        <v>1832000</v>
      </c>
      <c r="L177" s="42"/>
      <c r="M177" s="48"/>
      <c r="N177" s="48"/>
      <c r="O177" s="48"/>
      <c r="P177" s="27"/>
      <c r="Q177" s="27"/>
      <c r="R177" s="48"/>
      <c r="S177" s="48"/>
      <c r="T177" s="48"/>
      <c r="U177" s="43">
        <f t="shared" si="71"/>
        <v>0</v>
      </c>
      <c r="V177" s="48"/>
      <c r="W177" s="48"/>
      <c r="X177" s="48"/>
      <c r="Y177" s="43">
        <f t="shared" si="63"/>
        <v>0</v>
      </c>
      <c r="Z177" s="48"/>
      <c r="AA177" s="48"/>
      <c r="AB177" s="48"/>
      <c r="AC177" s="43">
        <f t="shared" si="72"/>
        <v>0</v>
      </c>
      <c r="AD177" s="48"/>
      <c r="AE177" s="48"/>
      <c r="AF177" s="48">
        <v>1832000</v>
      </c>
      <c r="AG177" s="43">
        <f t="shared" si="73"/>
        <v>1832000</v>
      </c>
      <c r="AH177" s="43">
        <f t="shared" si="74"/>
        <v>1832000</v>
      </c>
      <c r="AI177" s="59">
        <f t="shared" si="75"/>
        <v>2.0570457409721292E-2</v>
      </c>
      <c r="AJ177" s="59">
        <f t="shared" si="61"/>
        <v>1.3117219908459748E-3</v>
      </c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</row>
    <row r="178" spans="1:106" ht="24.95" customHeight="1" outlineLevel="1">
      <c r="A178" s="26"/>
      <c r="B178" s="26"/>
      <c r="C178" s="37" t="s">
        <v>1645</v>
      </c>
      <c r="D178" s="68">
        <v>45940</v>
      </c>
      <c r="E178" s="91" t="s">
        <v>1644</v>
      </c>
      <c r="F178" s="37" t="s">
        <v>1465</v>
      </c>
      <c r="G178" s="27"/>
      <c r="H178" s="28"/>
      <c r="I178" s="28"/>
      <c r="J178" s="115"/>
      <c r="K178" s="48">
        <v>1788000</v>
      </c>
      <c r="L178" s="42"/>
      <c r="M178" s="48"/>
      <c r="N178" s="48"/>
      <c r="O178" s="48"/>
      <c r="P178" s="27"/>
      <c r="Q178" s="27"/>
      <c r="R178" s="48"/>
      <c r="S178" s="48"/>
      <c r="T178" s="48"/>
      <c r="U178" s="43">
        <f t="shared" si="71"/>
        <v>0</v>
      </c>
      <c r="V178" s="48"/>
      <c r="W178" s="48"/>
      <c r="X178" s="48"/>
      <c r="Y178" s="43">
        <f t="shared" si="63"/>
        <v>0</v>
      </c>
      <c r="Z178" s="48"/>
      <c r="AA178" s="48"/>
      <c r="AB178" s="48"/>
      <c r="AC178" s="43">
        <f t="shared" si="72"/>
        <v>0</v>
      </c>
      <c r="AD178" s="48"/>
      <c r="AE178" s="48"/>
      <c r="AF178" s="48">
        <v>1788000</v>
      </c>
      <c r="AG178" s="43">
        <f t="shared" si="73"/>
        <v>1788000</v>
      </c>
      <c r="AH178" s="43">
        <f t="shared" si="74"/>
        <v>1788000</v>
      </c>
      <c r="AI178" s="59">
        <f t="shared" si="75"/>
        <v>2.007640712258825E-2</v>
      </c>
      <c r="AJ178" s="59">
        <f t="shared" si="61"/>
        <v>1.2802177508911589E-3</v>
      </c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</row>
    <row r="179" spans="1:106" s="19" customFormat="1" ht="24.95" customHeight="1">
      <c r="A179" s="117" t="s">
        <v>62</v>
      </c>
      <c r="B179" s="117"/>
      <c r="C179" s="117"/>
      <c r="D179" s="117"/>
      <c r="E179" s="117"/>
      <c r="F179" s="117"/>
      <c r="G179" s="117"/>
      <c r="H179" s="117"/>
      <c r="I179" s="117"/>
      <c r="J179" s="49">
        <f>+J150</f>
        <v>89059760</v>
      </c>
      <c r="K179" s="49">
        <f>SUM(K151:K178)</f>
        <v>87222816</v>
      </c>
      <c r="L179" s="29"/>
      <c r="M179" s="49">
        <f>SUM(M151:M151)</f>
        <v>0</v>
      </c>
      <c r="N179" s="49">
        <f>SUM(N151:N151)</f>
        <v>0</v>
      </c>
      <c r="O179" s="49">
        <f>SUM(O151:O151)</f>
        <v>0</v>
      </c>
      <c r="P179" s="50"/>
      <c r="Q179" s="56"/>
      <c r="R179" s="49">
        <f>SUM(R151:R178)</f>
        <v>805493</v>
      </c>
      <c r="S179" s="49">
        <f t="shared" ref="S179:AH179" si="76">SUM(S151:S178)</f>
        <v>2920058</v>
      </c>
      <c r="T179" s="49">
        <f t="shared" si="76"/>
        <v>1857197</v>
      </c>
      <c r="U179" s="49">
        <f t="shared" si="76"/>
        <v>5582748</v>
      </c>
      <c r="V179" s="49">
        <f t="shared" si="76"/>
        <v>2347731</v>
      </c>
      <c r="W179" s="49">
        <f t="shared" si="76"/>
        <v>3146078</v>
      </c>
      <c r="X179" s="49">
        <f t="shared" si="76"/>
        <v>12350750</v>
      </c>
      <c r="Y179" s="49">
        <f t="shared" si="76"/>
        <v>17844559</v>
      </c>
      <c r="Z179" s="49">
        <f t="shared" si="76"/>
        <v>5927196</v>
      </c>
      <c r="AA179" s="49">
        <f t="shared" si="76"/>
        <v>5098917</v>
      </c>
      <c r="AB179" s="49">
        <f t="shared" si="76"/>
        <v>3089485</v>
      </c>
      <c r="AC179" s="49">
        <f t="shared" si="76"/>
        <v>14115598</v>
      </c>
      <c r="AD179" s="49">
        <f t="shared" si="76"/>
        <v>2038463</v>
      </c>
      <c r="AE179" s="49">
        <f t="shared" si="76"/>
        <v>7645449</v>
      </c>
      <c r="AF179" s="49">
        <f t="shared" si="76"/>
        <v>39995999</v>
      </c>
      <c r="AG179" s="49">
        <f t="shared" si="76"/>
        <v>49679911</v>
      </c>
      <c r="AH179" s="49">
        <f t="shared" si="76"/>
        <v>87222816</v>
      </c>
      <c r="AI179" s="61">
        <f>IF(ISERROR(AH179/J179),0,AH179/J179)</f>
        <v>0.97937402930346995</v>
      </c>
      <c r="AJ179" s="61">
        <f>IF(ISERROR(AH179/$AH$355),0,AH179/$AH$355)</f>
        <v>6.2452011927244623E-2</v>
      </c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</row>
    <row r="180" spans="1:106" ht="24.95" customHeight="1">
      <c r="A180" s="118" t="s">
        <v>63</v>
      </c>
      <c r="B180" s="118"/>
      <c r="C180" s="118"/>
      <c r="D180" s="118"/>
      <c r="E180" s="118"/>
      <c r="F180" s="23"/>
      <c r="G180" s="24"/>
      <c r="H180" s="25"/>
      <c r="I180" s="25"/>
      <c r="J180" s="113">
        <v>110826380</v>
      </c>
      <c r="K180" s="43"/>
      <c r="L180" s="44"/>
      <c r="M180" s="45"/>
      <c r="N180" s="45"/>
      <c r="O180" s="45"/>
      <c r="P180" s="24"/>
      <c r="Q180" s="55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57"/>
      <c r="AJ180" s="58"/>
    </row>
    <row r="181" spans="1:106" ht="24.95" customHeight="1" outlineLevel="1">
      <c r="A181" s="26">
        <v>1</v>
      </c>
      <c r="B181" s="26"/>
      <c r="C181" s="37"/>
      <c r="D181" s="68"/>
      <c r="E181" s="37"/>
      <c r="F181" s="37"/>
      <c r="G181" s="33"/>
      <c r="H181" s="40"/>
      <c r="I181" s="40"/>
      <c r="J181" s="114"/>
      <c r="K181" s="48">
        <v>41873286</v>
      </c>
      <c r="L181" s="42" t="s">
        <v>55</v>
      </c>
      <c r="M181" s="52"/>
      <c r="N181" s="53"/>
      <c r="O181" s="52"/>
      <c r="P181" s="33"/>
      <c r="Q181" s="33"/>
      <c r="R181" s="70">
        <v>195834</v>
      </c>
      <c r="S181" s="70">
        <v>297753</v>
      </c>
      <c r="T181" s="70">
        <v>6452058</v>
      </c>
      <c r="U181" s="43">
        <f>SUM(R181:T181)</f>
        <v>6945645</v>
      </c>
      <c r="V181" s="48">
        <v>4397040</v>
      </c>
      <c r="W181" s="48">
        <v>3827134</v>
      </c>
      <c r="X181" s="48">
        <v>3559438</v>
      </c>
      <c r="Y181" s="43">
        <f>SUM(V181:X181)</f>
        <v>11783612</v>
      </c>
      <c r="Z181" s="48">
        <v>5974823</v>
      </c>
      <c r="AA181" s="48">
        <v>2272865</v>
      </c>
      <c r="AB181" s="48">
        <v>2314430</v>
      </c>
      <c r="AC181" s="43">
        <f>SUM(Z181:AB181)</f>
        <v>10562118</v>
      </c>
      <c r="AD181" s="48">
        <v>2297806</v>
      </c>
      <c r="AE181" s="48">
        <v>4204474</v>
      </c>
      <c r="AF181" s="48">
        <v>6079631</v>
      </c>
      <c r="AG181" s="43">
        <f>SUM(AD181:AF181)</f>
        <v>12581911</v>
      </c>
      <c r="AH181" s="43">
        <f>SUM(U181,Y181,AC181,AG181)</f>
        <v>41873286</v>
      </c>
      <c r="AI181" s="59">
        <f>IF(ISERROR(AH181/J180),0,AH181/J180)</f>
        <v>0.37782778793280086</v>
      </c>
      <c r="AJ181" s="59">
        <f t="shared" ref="AJ181:AJ213" si="77">IF(ISERROR(AH181/$AH$355),"-",AH181/$AH$355)</f>
        <v>2.9981501132741749E-2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ht="24.95" customHeight="1" outlineLevel="1">
      <c r="A182" s="26">
        <v>2</v>
      </c>
      <c r="B182" s="26"/>
      <c r="C182" s="37" t="s">
        <v>1703</v>
      </c>
      <c r="D182" s="68">
        <v>45895</v>
      </c>
      <c r="E182" s="37" t="s">
        <v>1702</v>
      </c>
      <c r="F182" s="37" t="s">
        <v>1465</v>
      </c>
      <c r="G182" s="33"/>
      <c r="H182" s="40"/>
      <c r="I182" s="40"/>
      <c r="J182" s="114"/>
      <c r="K182" s="48">
        <v>2093000</v>
      </c>
      <c r="L182" s="92" t="s">
        <v>1547</v>
      </c>
      <c r="M182" s="52"/>
      <c r="N182" s="53"/>
      <c r="O182" s="52"/>
      <c r="P182" s="33"/>
      <c r="Q182" s="33"/>
      <c r="R182" s="70"/>
      <c r="S182" s="70"/>
      <c r="T182" s="70"/>
      <c r="U182" s="43">
        <f t="shared" ref="U182:U214" si="78">SUM(R182:T182)</f>
        <v>0</v>
      </c>
      <c r="V182" s="48"/>
      <c r="W182" s="48"/>
      <c r="X182" s="48"/>
      <c r="Y182" s="43">
        <f t="shared" ref="Y182:Y214" si="79">SUM(V182:X182)</f>
        <v>0</v>
      </c>
      <c r="Z182" s="48"/>
      <c r="AA182" s="48"/>
      <c r="AB182" s="48"/>
      <c r="AC182" s="43">
        <f t="shared" ref="AC182:AC214" si="80">SUM(Z182:AB182)</f>
        <v>0</v>
      </c>
      <c r="AD182" s="48">
        <v>2093000</v>
      </c>
      <c r="AE182" s="48"/>
      <c r="AF182" s="48"/>
      <c r="AG182" s="43">
        <f t="shared" ref="AG182:AG214" si="81">SUM(AD182:AF182)</f>
        <v>2093000</v>
      </c>
      <c r="AH182" s="43">
        <f t="shared" ref="AH182:AH214" si="82">SUM(U182,Y182,AC182,AG182)</f>
        <v>2093000</v>
      </c>
      <c r="AI182" s="59">
        <f t="shared" ref="AI182:AI213" si="83">IF(ISERROR(AH182/J181),0,AH182/J181)</f>
        <v>0</v>
      </c>
      <c r="AJ182" s="59">
        <f t="shared" si="77"/>
        <v>1.4985994142143152E-3</v>
      </c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</row>
    <row r="183" spans="1:106" ht="24.95" customHeight="1" outlineLevel="1">
      <c r="A183" s="26">
        <v>3</v>
      </c>
      <c r="B183" s="26"/>
      <c r="C183" s="37" t="s">
        <v>1701</v>
      </c>
      <c r="D183" s="68">
        <v>45895</v>
      </c>
      <c r="E183" s="37" t="s">
        <v>1648</v>
      </c>
      <c r="F183" s="37" t="s">
        <v>1465</v>
      </c>
      <c r="G183" s="33"/>
      <c r="H183" s="40"/>
      <c r="I183" s="40"/>
      <c r="J183" s="114"/>
      <c r="K183" s="48">
        <v>1832000</v>
      </c>
      <c r="L183" s="42"/>
      <c r="M183" s="52"/>
      <c r="N183" s="53"/>
      <c r="O183" s="52"/>
      <c r="P183" s="33"/>
      <c r="Q183" s="33"/>
      <c r="R183" s="70"/>
      <c r="S183" s="70"/>
      <c r="T183" s="70"/>
      <c r="U183" s="43">
        <f t="shared" si="78"/>
        <v>0</v>
      </c>
      <c r="V183" s="48"/>
      <c r="W183" s="48"/>
      <c r="X183" s="48"/>
      <c r="Y183" s="43">
        <f t="shared" si="79"/>
        <v>0</v>
      </c>
      <c r="Z183" s="48"/>
      <c r="AA183" s="48"/>
      <c r="AB183" s="48"/>
      <c r="AC183" s="43">
        <f t="shared" si="80"/>
        <v>0</v>
      </c>
      <c r="AD183" s="48">
        <v>1832000</v>
      </c>
      <c r="AE183" s="48"/>
      <c r="AF183" s="48"/>
      <c r="AG183" s="43">
        <f t="shared" si="81"/>
        <v>1832000</v>
      </c>
      <c r="AH183" s="43">
        <f t="shared" si="82"/>
        <v>1832000</v>
      </c>
      <c r="AI183" s="59">
        <f t="shared" si="83"/>
        <v>0</v>
      </c>
      <c r="AJ183" s="59">
        <f t="shared" si="77"/>
        <v>1.3117219908459748E-3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ht="24.95" customHeight="1" outlineLevel="1">
      <c r="A184" s="26">
        <v>4</v>
      </c>
      <c r="B184" s="26"/>
      <c r="C184" s="37" t="s">
        <v>1649</v>
      </c>
      <c r="D184" s="68">
        <v>45895</v>
      </c>
      <c r="E184" s="37" t="s">
        <v>450</v>
      </c>
      <c r="F184" s="37" t="s">
        <v>1465</v>
      </c>
      <c r="G184" s="33"/>
      <c r="H184" s="40"/>
      <c r="I184" s="40"/>
      <c r="J184" s="114"/>
      <c r="K184" s="48">
        <v>1916000</v>
      </c>
      <c r="L184" s="42"/>
      <c r="M184" s="52"/>
      <c r="N184" s="53"/>
      <c r="O184" s="52"/>
      <c r="P184" s="33"/>
      <c r="Q184" s="33"/>
      <c r="R184" s="70"/>
      <c r="S184" s="70"/>
      <c r="T184" s="70"/>
      <c r="U184" s="43">
        <f t="shared" si="78"/>
        <v>0</v>
      </c>
      <c r="V184" s="48"/>
      <c r="W184" s="48"/>
      <c r="X184" s="48"/>
      <c r="Y184" s="43">
        <f t="shared" si="79"/>
        <v>0</v>
      </c>
      <c r="Z184" s="48"/>
      <c r="AA184" s="48"/>
      <c r="AB184" s="48"/>
      <c r="AC184" s="43">
        <f t="shared" si="80"/>
        <v>0</v>
      </c>
      <c r="AD184" s="48">
        <v>1916000</v>
      </c>
      <c r="AE184" s="48"/>
      <c r="AF184" s="48"/>
      <c r="AG184" s="43">
        <f t="shared" si="81"/>
        <v>1916000</v>
      </c>
      <c r="AH184" s="43">
        <f t="shared" si="82"/>
        <v>1916000</v>
      </c>
      <c r="AI184" s="59">
        <f t="shared" si="83"/>
        <v>0</v>
      </c>
      <c r="AJ184" s="59">
        <f t="shared" si="77"/>
        <v>1.3718664489415326E-3</v>
      </c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</row>
    <row r="185" spans="1:106" ht="24.95" customHeight="1" outlineLevel="1">
      <c r="A185" s="26">
        <v>5</v>
      </c>
      <c r="B185" s="26"/>
      <c r="C185" s="37" t="s">
        <v>1651</v>
      </c>
      <c r="D185" s="68">
        <v>45895</v>
      </c>
      <c r="E185" s="37" t="s">
        <v>1650</v>
      </c>
      <c r="F185" s="37" t="s">
        <v>1465</v>
      </c>
      <c r="G185" s="33"/>
      <c r="H185" s="40"/>
      <c r="I185" s="40"/>
      <c r="J185" s="114"/>
      <c r="K185" s="48">
        <v>2093000</v>
      </c>
      <c r="L185" s="42"/>
      <c r="M185" s="52"/>
      <c r="N185" s="53"/>
      <c r="O185" s="52"/>
      <c r="P185" s="33"/>
      <c r="Q185" s="33"/>
      <c r="R185" s="70"/>
      <c r="S185" s="70"/>
      <c r="T185" s="70"/>
      <c r="U185" s="43">
        <f t="shared" si="78"/>
        <v>0</v>
      </c>
      <c r="V185" s="48"/>
      <c r="W185" s="48"/>
      <c r="X185" s="48"/>
      <c r="Y185" s="43">
        <f t="shared" si="79"/>
        <v>0</v>
      </c>
      <c r="Z185" s="48"/>
      <c r="AA185" s="48"/>
      <c r="AB185" s="48"/>
      <c r="AC185" s="43">
        <f t="shared" si="80"/>
        <v>0</v>
      </c>
      <c r="AD185" s="48">
        <v>2093000</v>
      </c>
      <c r="AE185" s="48"/>
      <c r="AF185" s="48"/>
      <c r="AG185" s="43">
        <f t="shared" si="81"/>
        <v>2093000</v>
      </c>
      <c r="AH185" s="43">
        <f t="shared" si="82"/>
        <v>2093000</v>
      </c>
      <c r="AI185" s="59">
        <f t="shared" si="83"/>
        <v>0</v>
      </c>
      <c r="AJ185" s="59">
        <f t="shared" si="77"/>
        <v>1.4985994142143152E-3</v>
      </c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</row>
    <row r="186" spans="1:106" ht="24.95" customHeight="1" outlineLevel="1">
      <c r="A186" s="26">
        <v>6</v>
      </c>
      <c r="B186" s="26"/>
      <c r="C186" s="37" t="s">
        <v>1652</v>
      </c>
      <c r="D186" s="68">
        <v>45895</v>
      </c>
      <c r="E186" s="37" t="s">
        <v>444</v>
      </c>
      <c r="F186" s="37" t="s">
        <v>1465</v>
      </c>
      <c r="G186" s="33"/>
      <c r="H186" s="40"/>
      <c r="I186" s="40"/>
      <c r="J186" s="114"/>
      <c r="K186" s="48">
        <v>2235000</v>
      </c>
      <c r="L186" s="42"/>
      <c r="M186" s="52"/>
      <c r="N186" s="53"/>
      <c r="O186" s="52"/>
      <c r="P186" s="33"/>
      <c r="Q186" s="33"/>
      <c r="R186" s="70"/>
      <c r="S186" s="70"/>
      <c r="T186" s="70"/>
      <c r="U186" s="43">
        <f t="shared" si="78"/>
        <v>0</v>
      </c>
      <c r="V186" s="48"/>
      <c r="W186" s="48"/>
      <c r="X186" s="48"/>
      <c r="Y186" s="43">
        <f t="shared" si="79"/>
        <v>0</v>
      </c>
      <c r="Z186" s="48"/>
      <c r="AA186" s="48"/>
      <c r="AB186" s="48"/>
      <c r="AC186" s="43">
        <f t="shared" si="80"/>
        <v>0</v>
      </c>
      <c r="AD186" s="48">
        <v>2235000</v>
      </c>
      <c r="AE186" s="48"/>
      <c r="AF186" s="48"/>
      <c r="AG186" s="43">
        <f t="shared" si="81"/>
        <v>2235000</v>
      </c>
      <c r="AH186" s="43">
        <f t="shared" si="82"/>
        <v>2235000</v>
      </c>
      <c r="AI186" s="59">
        <f t="shared" si="83"/>
        <v>0</v>
      </c>
      <c r="AJ186" s="59">
        <f t="shared" si="77"/>
        <v>1.6002721886139485E-3</v>
      </c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</row>
    <row r="187" spans="1:106" ht="24.95" customHeight="1" outlineLevel="1">
      <c r="A187" s="26">
        <v>7</v>
      </c>
      <c r="B187" s="26"/>
      <c r="C187" s="37" t="s">
        <v>1654</v>
      </c>
      <c r="D187" s="68">
        <v>45895</v>
      </c>
      <c r="E187" s="37" t="s">
        <v>1653</v>
      </c>
      <c r="F187" s="37" t="s">
        <v>1465</v>
      </c>
      <c r="G187" s="33"/>
      <c r="H187" s="40"/>
      <c r="I187" s="40"/>
      <c r="J187" s="114"/>
      <c r="K187" s="48">
        <v>1916000</v>
      </c>
      <c r="L187" s="42"/>
      <c r="M187" s="52"/>
      <c r="N187" s="53"/>
      <c r="O187" s="52"/>
      <c r="P187" s="33"/>
      <c r="Q187" s="33"/>
      <c r="R187" s="70"/>
      <c r="S187" s="70"/>
      <c r="T187" s="70"/>
      <c r="U187" s="43">
        <f t="shared" si="78"/>
        <v>0</v>
      </c>
      <c r="V187" s="48"/>
      <c r="W187" s="48"/>
      <c r="X187" s="48"/>
      <c r="Y187" s="43">
        <f t="shared" si="79"/>
        <v>0</v>
      </c>
      <c r="Z187" s="48"/>
      <c r="AA187" s="48"/>
      <c r="AB187" s="48"/>
      <c r="AC187" s="43">
        <f t="shared" si="80"/>
        <v>0</v>
      </c>
      <c r="AD187" s="48">
        <v>1916000</v>
      </c>
      <c r="AE187" s="48"/>
      <c r="AF187" s="48"/>
      <c r="AG187" s="43">
        <f t="shared" si="81"/>
        <v>1916000</v>
      </c>
      <c r="AH187" s="43">
        <f t="shared" si="82"/>
        <v>1916000</v>
      </c>
      <c r="AI187" s="59">
        <f t="shared" si="83"/>
        <v>0</v>
      </c>
      <c r="AJ187" s="59">
        <f t="shared" si="77"/>
        <v>1.3718664489415326E-3</v>
      </c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</row>
    <row r="188" spans="1:106" ht="24.95" customHeight="1" outlineLevel="1">
      <c r="A188" s="26">
        <v>8</v>
      </c>
      <c r="B188" s="26"/>
      <c r="C188" s="37" t="s">
        <v>1656</v>
      </c>
      <c r="D188" s="68">
        <v>45895</v>
      </c>
      <c r="E188" s="37" t="s">
        <v>1655</v>
      </c>
      <c r="F188" s="37" t="s">
        <v>1465</v>
      </c>
      <c r="G188" s="33"/>
      <c r="H188" s="40"/>
      <c r="I188" s="40"/>
      <c r="J188" s="114"/>
      <c r="K188" s="48">
        <v>2355000</v>
      </c>
      <c r="L188" s="42"/>
      <c r="M188" s="52"/>
      <c r="N188" s="53"/>
      <c r="O188" s="52"/>
      <c r="P188" s="33"/>
      <c r="Q188" s="33"/>
      <c r="R188" s="70"/>
      <c r="S188" s="70"/>
      <c r="T188" s="70"/>
      <c r="U188" s="43">
        <f t="shared" si="78"/>
        <v>0</v>
      </c>
      <c r="V188" s="48"/>
      <c r="W188" s="48"/>
      <c r="X188" s="48"/>
      <c r="Y188" s="43">
        <f t="shared" si="79"/>
        <v>0</v>
      </c>
      <c r="Z188" s="48"/>
      <c r="AA188" s="48"/>
      <c r="AB188" s="48"/>
      <c r="AC188" s="43">
        <f t="shared" si="80"/>
        <v>0</v>
      </c>
      <c r="AD188" s="48">
        <v>2355000</v>
      </c>
      <c r="AE188" s="48"/>
      <c r="AF188" s="48"/>
      <c r="AG188" s="43">
        <f t="shared" si="81"/>
        <v>2355000</v>
      </c>
      <c r="AH188" s="43">
        <f t="shared" si="82"/>
        <v>2355000</v>
      </c>
      <c r="AI188" s="59">
        <f t="shared" si="83"/>
        <v>0</v>
      </c>
      <c r="AJ188" s="59">
        <f t="shared" si="77"/>
        <v>1.6861928430361741E-3</v>
      </c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</row>
    <row r="189" spans="1:106" ht="24.95" customHeight="1" outlineLevel="1">
      <c r="A189" s="26">
        <v>9</v>
      </c>
      <c r="B189" s="26"/>
      <c r="C189" s="37" t="s">
        <v>1658</v>
      </c>
      <c r="D189" s="68">
        <v>45912</v>
      </c>
      <c r="E189" s="37" t="s">
        <v>1657</v>
      </c>
      <c r="F189" s="37" t="s">
        <v>1465</v>
      </c>
      <c r="G189" s="33"/>
      <c r="H189" s="40"/>
      <c r="I189" s="40"/>
      <c r="J189" s="114"/>
      <c r="K189" s="48">
        <v>1916000</v>
      </c>
      <c r="L189" s="42"/>
      <c r="M189" s="52"/>
      <c r="N189" s="53"/>
      <c r="O189" s="52"/>
      <c r="P189" s="33"/>
      <c r="Q189" s="33"/>
      <c r="R189" s="70"/>
      <c r="S189" s="70"/>
      <c r="T189" s="70"/>
      <c r="U189" s="43">
        <f t="shared" si="78"/>
        <v>0</v>
      </c>
      <c r="V189" s="48"/>
      <c r="W189" s="48"/>
      <c r="X189" s="48"/>
      <c r="Y189" s="43">
        <f t="shared" si="79"/>
        <v>0</v>
      </c>
      <c r="Z189" s="48"/>
      <c r="AA189" s="48"/>
      <c r="AB189" s="48"/>
      <c r="AC189" s="43">
        <f t="shared" si="80"/>
        <v>0</v>
      </c>
      <c r="AD189" s="48">
        <v>1916000</v>
      </c>
      <c r="AE189" s="48"/>
      <c r="AF189" s="48"/>
      <c r="AG189" s="43">
        <f t="shared" si="81"/>
        <v>1916000</v>
      </c>
      <c r="AH189" s="43">
        <f t="shared" si="82"/>
        <v>1916000</v>
      </c>
      <c r="AI189" s="59">
        <f t="shared" si="83"/>
        <v>0</v>
      </c>
      <c r="AJ189" s="59">
        <f t="shared" si="77"/>
        <v>1.3718664489415326E-3</v>
      </c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</row>
    <row r="190" spans="1:106" ht="24.95" customHeight="1" outlineLevel="1">
      <c r="A190" s="26">
        <v>10</v>
      </c>
      <c r="B190" s="26"/>
      <c r="C190" s="37" t="s">
        <v>1659</v>
      </c>
      <c r="D190" s="68">
        <v>45895</v>
      </c>
      <c r="E190" s="37" t="s">
        <v>1404</v>
      </c>
      <c r="F190" s="37" t="s">
        <v>1465</v>
      </c>
      <c r="G190" s="33"/>
      <c r="H190" s="40"/>
      <c r="I190" s="40"/>
      <c r="J190" s="114"/>
      <c r="K190" s="48">
        <v>2093000</v>
      </c>
      <c r="L190" s="42"/>
      <c r="M190" s="52"/>
      <c r="N190" s="53"/>
      <c r="O190" s="52"/>
      <c r="P190" s="33"/>
      <c r="Q190" s="33"/>
      <c r="R190" s="70"/>
      <c r="S190" s="70"/>
      <c r="T190" s="70"/>
      <c r="U190" s="43">
        <f t="shared" si="78"/>
        <v>0</v>
      </c>
      <c r="V190" s="48"/>
      <c r="W190" s="48"/>
      <c r="X190" s="48"/>
      <c r="Y190" s="43">
        <f t="shared" si="79"/>
        <v>0</v>
      </c>
      <c r="Z190" s="48"/>
      <c r="AA190" s="48"/>
      <c r="AB190" s="48"/>
      <c r="AC190" s="43">
        <f t="shared" si="80"/>
        <v>0</v>
      </c>
      <c r="AD190" s="48">
        <v>2093000</v>
      </c>
      <c r="AE190" s="48"/>
      <c r="AF190" s="48"/>
      <c r="AG190" s="43">
        <f t="shared" si="81"/>
        <v>2093000</v>
      </c>
      <c r="AH190" s="43">
        <f t="shared" si="82"/>
        <v>2093000</v>
      </c>
      <c r="AI190" s="59">
        <f t="shared" si="83"/>
        <v>0</v>
      </c>
      <c r="AJ190" s="59">
        <f t="shared" si="77"/>
        <v>1.4985994142143152E-3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ht="24.95" customHeight="1" outlineLevel="1">
      <c r="A191" s="26">
        <v>11</v>
      </c>
      <c r="B191" s="26"/>
      <c r="C191" s="37" t="s">
        <v>1660</v>
      </c>
      <c r="D191" s="68">
        <v>45895</v>
      </c>
      <c r="E191" s="37" t="s">
        <v>1392</v>
      </c>
      <c r="F191" s="37" t="s">
        <v>1465</v>
      </c>
      <c r="G191" s="33"/>
      <c r="H191" s="40"/>
      <c r="I191" s="40"/>
      <c r="J191" s="114"/>
      <c r="K191" s="48">
        <v>1832000</v>
      </c>
      <c r="L191" s="42"/>
      <c r="M191" s="52"/>
      <c r="N191" s="53"/>
      <c r="O191" s="52"/>
      <c r="P191" s="33"/>
      <c r="Q191" s="33"/>
      <c r="R191" s="70"/>
      <c r="S191" s="70"/>
      <c r="T191" s="70"/>
      <c r="U191" s="43">
        <f t="shared" si="78"/>
        <v>0</v>
      </c>
      <c r="V191" s="48"/>
      <c r="W191" s="48"/>
      <c r="X191" s="48"/>
      <c r="Y191" s="43">
        <f t="shared" si="79"/>
        <v>0</v>
      </c>
      <c r="Z191" s="48"/>
      <c r="AA191" s="48"/>
      <c r="AB191" s="48"/>
      <c r="AC191" s="43">
        <f t="shared" si="80"/>
        <v>0</v>
      </c>
      <c r="AD191" s="48">
        <v>1832000</v>
      </c>
      <c r="AE191" s="48"/>
      <c r="AF191" s="48"/>
      <c r="AG191" s="43">
        <f t="shared" si="81"/>
        <v>1832000</v>
      </c>
      <c r="AH191" s="43">
        <f t="shared" si="82"/>
        <v>1832000</v>
      </c>
      <c r="AI191" s="59">
        <f t="shared" si="83"/>
        <v>0</v>
      </c>
      <c r="AJ191" s="59">
        <f t="shared" si="77"/>
        <v>1.3117219908459748E-3</v>
      </c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</row>
    <row r="192" spans="1:106" ht="24.95" customHeight="1" outlineLevel="1">
      <c r="A192" s="26">
        <v>12</v>
      </c>
      <c r="B192" s="26"/>
      <c r="C192" s="37" t="s">
        <v>1662</v>
      </c>
      <c r="D192" s="68">
        <v>45895</v>
      </c>
      <c r="E192" s="37" t="s">
        <v>1661</v>
      </c>
      <c r="F192" s="37" t="s">
        <v>1465</v>
      </c>
      <c r="G192" s="33"/>
      <c r="H192" s="40"/>
      <c r="I192" s="40"/>
      <c r="J192" s="114"/>
      <c r="K192" s="48">
        <v>1570000</v>
      </c>
      <c r="L192" s="42"/>
      <c r="M192" s="52"/>
      <c r="N192" s="53"/>
      <c r="O192" s="52"/>
      <c r="P192" s="33"/>
      <c r="Q192" s="33"/>
      <c r="R192" s="70"/>
      <c r="S192" s="70"/>
      <c r="T192" s="70"/>
      <c r="U192" s="43">
        <f t="shared" si="78"/>
        <v>0</v>
      </c>
      <c r="V192" s="48"/>
      <c r="W192" s="48"/>
      <c r="X192" s="48"/>
      <c r="Y192" s="43">
        <f t="shared" si="79"/>
        <v>0</v>
      </c>
      <c r="Z192" s="48"/>
      <c r="AA192" s="48"/>
      <c r="AB192" s="48"/>
      <c r="AC192" s="43">
        <f t="shared" si="80"/>
        <v>0</v>
      </c>
      <c r="AD192" s="48">
        <v>1570000</v>
      </c>
      <c r="AE192" s="48"/>
      <c r="AF192" s="48"/>
      <c r="AG192" s="43">
        <f t="shared" si="81"/>
        <v>1570000</v>
      </c>
      <c r="AH192" s="43">
        <f t="shared" si="82"/>
        <v>1570000</v>
      </c>
      <c r="AI192" s="59">
        <f t="shared" si="83"/>
        <v>0</v>
      </c>
      <c r="AJ192" s="59">
        <f t="shared" si="77"/>
        <v>1.1241285620241159E-3</v>
      </c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</row>
    <row r="193" spans="1:106" ht="24.95" customHeight="1" outlineLevel="1">
      <c r="A193" s="26">
        <v>13</v>
      </c>
      <c r="B193" s="26"/>
      <c r="C193" s="37" t="s">
        <v>1664</v>
      </c>
      <c r="D193" s="68">
        <v>45895</v>
      </c>
      <c r="E193" s="37" t="s">
        <v>1663</v>
      </c>
      <c r="F193" s="37" t="s">
        <v>1465</v>
      </c>
      <c r="G193" s="33"/>
      <c r="H193" s="40"/>
      <c r="I193" s="40"/>
      <c r="J193" s="114"/>
      <c r="K193" s="48">
        <v>2328000</v>
      </c>
      <c r="L193" s="42"/>
      <c r="M193" s="52"/>
      <c r="N193" s="53"/>
      <c r="O193" s="52"/>
      <c r="P193" s="33"/>
      <c r="Q193" s="33"/>
      <c r="R193" s="70"/>
      <c r="S193" s="70"/>
      <c r="T193" s="70"/>
      <c r="U193" s="43">
        <f t="shared" si="78"/>
        <v>0</v>
      </c>
      <c r="V193" s="48"/>
      <c r="W193" s="48"/>
      <c r="X193" s="48"/>
      <c r="Y193" s="43">
        <f t="shared" si="79"/>
        <v>0</v>
      </c>
      <c r="Z193" s="48"/>
      <c r="AA193" s="48"/>
      <c r="AB193" s="48"/>
      <c r="AC193" s="43">
        <f t="shared" si="80"/>
        <v>0</v>
      </c>
      <c r="AD193" s="48"/>
      <c r="AE193" s="48">
        <v>2328000</v>
      </c>
      <c r="AF193" s="48"/>
      <c r="AG193" s="43">
        <f t="shared" si="81"/>
        <v>2328000</v>
      </c>
      <c r="AH193" s="43">
        <f t="shared" si="82"/>
        <v>2328000</v>
      </c>
      <c r="AI193" s="59">
        <f t="shared" si="83"/>
        <v>0</v>
      </c>
      <c r="AJ193" s="59">
        <f t="shared" si="77"/>
        <v>1.6668606957911732E-3</v>
      </c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</row>
    <row r="194" spans="1:106" ht="24.95" customHeight="1" outlineLevel="1">
      <c r="A194" s="26">
        <v>14</v>
      </c>
      <c r="B194" s="26"/>
      <c r="C194" s="37" t="s">
        <v>1666</v>
      </c>
      <c r="D194" s="68">
        <v>45912</v>
      </c>
      <c r="E194" s="37" t="s">
        <v>1665</v>
      </c>
      <c r="F194" s="37" t="s">
        <v>1465</v>
      </c>
      <c r="G194" s="33"/>
      <c r="H194" s="40"/>
      <c r="I194" s="40"/>
      <c r="J194" s="114"/>
      <c r="K194" s="48">
        <v>1570000</v>
      </c>
      <c r="L194" s="42"/>
      <c r="M194" s="52"/>
      <c r="N194" s="53"/>
      <c r="O194" s="52"/>
      <c r="P194" s="33"/>
      <c r="Q194" s="33"/>
      <c r="R194" s="70"/>
      <c r="S194" s="70"/>
      <c r="T194" s="70"/>
      <c r="U194" s="43">
        <f t="shared" si="78"/>
        <v>0</v>
      </c>
      <c r="V194" s="48"/>
      <c r="W194" s="48"/>
      <c r="X194" s="48"/>
      <c r="Y194" s="43">
        <f t="shared" si="79"/>
        <v>0</v>
      </c>
      <c r="Z194" s="48"/>
      <c r="AA194" s="48"/>
      <c r="AB194" s="48"/>
      <c r="AC194" s="43">
        <f t="shared" si="80"/>
        <v>0</v>
      </c>
      <c r="AD194" s="48"/>
      <c r="AE194" s="48">
        <v>1570000</v>
      </c>
      <c r="AF194" s="48"/>
      <c r="AG194" s="43">
        <f t="shared" si="81"/>
        <v>1570000</v>
      </c>
      <c r="AH194" s="43">
        <f t="shared" si="82"/>
        <v>1570000</v>
      </c>
      <c r="AI194" s="59">
        <f t="shared" si="83"/>
        <v>0</v>
      </c>
      <c r="AJ194" s="59">
        <f t="shared" si="77"/>
        <v>1.1241285620241159E-3</v>
      </c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</row>
    <row r="195" spans="1:106" ht="24.95" customHeight="1" outlineLevel="1">
      <c r="A195" s="26">
        <v>15</v>
      </c>
      <c r="B195" s="26"/>
      <c r="C195" s="37" t="s">
        <v>1668</v>
      </c>
      <c r="D195" s="68">
        <v>45912</v>
      </c>
      <c r="E195" s="37" t="s">
        <v>1667</v>
      </c>
      <c r="F195" s="37" t="s">
        <v>1465</v>
      </c>
      <c r="G195" s="33"/>
      <c r="H195" s="40"/>
      <c r="I195" s="40"/>
      <c r="J195" s="114"/>
      <c r="K195" s="48">
        <v>5662000</v>
      </c>
      <c r="L195" s="42"/>
      <c r="M195" s="52"/>
      <c r="N195" s="53"/>
      <c r="O195" s="52"/>
      <c r="P195" s="33"/>
      <c r="Q195" s="33"/>
      <c r="R195" s="70"/>
      <c r="S195" s="70"/>
      <c r="T195" s="70"/>
      <c r="U195" s="43">
        <f t="shared" si="78"/>
        <v>0</v>
      </c>
      <c r="V195" s="48"/>
      <c r="W195" s="48"/>
      <c r="X195" s="48"/>
      <c r="Y195" s="43">
        <f t="shared" si="79"/>
        <v>0</v>
      </c>
      <c r="Z195" s="48"/>
      <c r="AA195" s="48"/>
      <c r="AB195" s="48"/>
      <c r="AC195" s="43">
        <f t="shared" si="80"/>
        <v>0</v>
      </c>
      <c r="AD195" s="48"/>
      <c r="AE195" s="48">
        <v>5662000</v>
      </c>
      <c r="AF195" s="48"/>
      <c r="AG195" s="43">
        <f t="shared" si="81"/>
        <v>5662000</v>
      </c>
      <c r="AH195" s="43">
        <f t="shared" si="82"/>
        <v>5662000</v>
      </c>
      <c r="AI195" s="59">
        <f t="shared" si="83"/>
        <v>0</v>
      </c>
      <c r="AJ195" s="59">
        <f t="shared" si="77"/>
        <v>4.0540228778220026E-3</v>
      </c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</row>
    <row r="196" spans="1:106" ht="24.95" customHeight="1" outlineLevel="1">
      <c r="A196" s="26">
        <v>16</v>
      </c>
      <c r="B196" s="26"/>
      <c r="C196" s="37" t="s">
        <v>1670</v>
      </c>
      <c r="D196" s="68">
        <v>45895</v>
      </c>
      <c r="E196" s="37" t="s">
        <v>1669</v>
      </c>
      <c r="F196" s="37" t="s">
        <v>1465</v>
      </c>
      <c r="G196" s="33"/>
      <c r="H196" s="40"/>
      <c r="I196" s="40"/>
      <c r="J196" s="114"/>
      <c r="K196" s="48">
        <v>1570000</v>
      </c>
      <c r="L196" s="42"/>
      <c r="M196" s="52"/>
      <c r="N196" s="53"/>
      <c r="O196" s="52"/>
      <c r="P196" s="33"/>
      <c r="Q196" s="33"/>
      <c r="R196" s="70"/>
      <c r="S196" s="70"/>
      <c r="T196" s="70"/>
      <c r="U196" s="43">
        <f t="shared" si="78"/>
        <v>0</v>
      </c>
      <c r="V196" s="48"/>
      <c r="W196" s="48"/>
      <c r="X196" s="48"/>
      <c r="Y196" s="43">
        <f t="shared" si="79"/>
        <v>0</v>
      </c>
      <c r="Z196" s="48"/>
      <c r="AA196" s="48"/>
      <c r="AB196" s="48"/>
      <c r="AC196" s="43">
        <f t="shared" si="80"/>
        <v>0</v>
      </c>
      <c r="AD196" s="48"/>
      <c r="AE196" s="48">
        <v>1570000</v>
      </c>
      <c r="AF196" s="48"/>
      <c r="AG196" s="43">
        <f t="shared" si="81"/>
        <v>1570000</v>
      </c>
      <c r="AH196" s="43">
        <f t="shared" si="82"/>
        <v>1570000</v>
      </c>
      <c r="AI196" s="59">
        <f t="shared" si="83"/>
        <v>0</v>
      </c>
      <c r="AJ196" s="59">
        <f t="shared" si="77"/>
        <v>1.1241285620241159E-3</v>
      </c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</row>
    <row r="197" spans="1:106" ht="24.95" customHeight="1" outlineLevel="1">
      <c r="A197" s="26">
        <v>17</v>
      </c>
      <c r="B197" s="26"/>
      <c r="C197" s="37" t="s">
        <v>1672</v>
      </c>
      <c r="D197" s="68">
        <v>45908</v>
      </c>
      <c r="E197" s="37" t="s">
        <v>1671</v>
      </c>
      <c r="F197" s="37" t="s">
        <v>1465</v>
      </c>
      <c r="G197" s="33"/>
      <c r="H197" s="40"/>
      <c r="I197" s="40"/>
      <c r="J197" s="114"/>
      <c r="K197" s="48">
        <v>3035000</v>
      </c>
      <c r="L197" s="42"/>
      <c r="M197" s="52"/>
      <c r="N197" s="53"/>
      <c r="O197" s="52"/>
      <c r="P197" s="33"/>
      <c r="Q197" s="33"/>
      <c r="R197" s="70"/>
      <c r="S197" s="70"/>
      <c r="T197" s="70"/>
      <c r="U197" s="43">
        <f t="shared" si="78"/>
        <v>0</v>
      </c>
      <c r="V197" s="48"/>
      <c r="W197" s="48"/>
      <c r="X197" s="48"/>
      <c r="Y197" s="43">
        <f t="shared" si="79"/>
        <v>0</v>
      </c>
      <c r="Z197" s="48"/>
      <c r="AA197" s="48"/>
      <c r="AB197" s="48"/>
      <c r="AC197" s="43">
        <f t="shared" si="80"/>
        <v>0</v>
      </c>
      <c r="AD197" s="48"/>
      <c r="AE197" s="48">
        <v>3035000</v>
      </c>
      <c r="AF197" s="48"/>
      <c r="AG197" s="43">
        <f t="shared" si="81"/>
        <v>3035000</v>
      </c>
      <c r="AH197" s="43">
        <f t="shared" si="82"/>
        <v>3035000</v>
      </c>
      <c r="AI197" s="59">
        <f t="shared" si="83"/>
        <v>0</v>
      </c>
      <c r="AJ197" s="59">
        <f t="shared" si="77"/>
        <v>2.1730765514287845E-3</v>
      </c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</row>
    <row r="198" spans="1:106" ht="24.95" customHeight="1" outlineLevel="1">
      <c r="A198" s="26">
        <v>18</v>
      </c>
      <c r="B198" s="26"/>
      <c r="C198" s="37" t="s">
        <v>1673</v>
      </c>
      <c r="D198" s="68">
        <v>45895</v>
      </c>
      <c r="E198" s="37" t="s">
        <v>456</v>
      </c>
      <c r="F198" s="37" t="s">
        <v>1465</v>
      </c>
      <c r="G198" s="33"/>
      <c r="H198" s="40"/>
      <c r="I198" s="40"/>
      <c r="J198" s="114"/>
      <c r="K198" s="48">
        <v>2355000</v>
      </c>
      <c r="L198" s="42"/>
      <c r="M198" s="52"/>
      <c r="N198" s="53"/>
      <c r="O198" s="52"/>
      <c r="P198" s="33"/>
      <c r="Q198" s="33"/>
      <c r="R198" s="70"/>
      <c r="S198" s="70"/>
      <c r="T198" s="70"/>
      <c r="U198" s="43">
        <f t="shared" si="78"/>
        <v>0</v>
      </c>
      <c r="V198" s="48"/>
      <c r="W198" s="48"/>
      <c r="X198" s="48"/>
      <c r="Y198" s="43">
        <f t="shared" si="79"/>
        <v>0</v>
      </c>
      <c r="Z198" s="48"/>
      <c r="AA198" s="48"/>
      <c r="AB198" s="48"/>
      <c r="AC198" s="43">
        <f t="shared" si="80"/>
        <v>0</v>
      </c>
      <c r="AD198" s="48"/>
      <c r="AE198" s="48"/>
      <c r="AF198" s="48">
        <v>2355000</v>
      </c>
      <c r="AG198" s="43">
        <f t="shared" si="81"/>
        <v>2355000</v>
      </c>
      <c r="AH198" s="43">
        <f t="shared" si="82"/>
        <v>2355000</v>
      </c>
      <c r="AI198" s="59">
        <f t="shared" si="83"/>
        <v>0</v>
      </c>
      <c r="AJ198" s="59">
        <f t="shared" si="77"/>
        <v>1.6861928430361741E-3</v>
      </c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</row>
    <row r="199" spans="1:106" ht="24.95" customHeight="1" outlineLevel="1">
      <c r="A199" s="26">
        <v>19</v>
      </c>
      <c r="B199" s="26"/>
      <c r="C199" s="37" t="s">
        <v>1674</v>
      </c>
      <c r="D199" s="68">
        <v>45912</v>
      </c>
      <c r="E199" s="37" t="s">
        <v>432</v>
      </c>
      <c r="F199" s="37" t="s">
        <v>1465</v>
      </c>
      <c r="G199" s="33"/>
      <c r="H199" s="40"/>
      <c r="I199" s="40"/>
      <c r="J199" s="114"/>
      <c r="K199" s="48">
        <v>2093000</v>
      </c>
      <c r="L199" s="42"/>
      <c r="M199" s="52"/>
      <c r="N199" s="53"/>
      <c r="O199" s="52"/>
      <c r="P199" s="33"/>
      <c r="Q199" s="33"/>
      <c r="R199" s="70"/>
      <c r="S199" s="70"/>
      <c r="T199" s="70"/>
      <c r="U199" s="43">
        <f t="shared" si="78"/>
        <v>0</v>
      </c>
      <c r="V199" s="48"/>
      <c r="W199" s="48"/>
      <c r="X199" s="48"/>
      <c r="Y199" s="43">
        <f t="shared" si="79"/>
        <v>0</v>
      </c>
      <c r="Z199" s="48"/>
      <c r="AA199" s="48"/>
      <c r="AB199" s="48"/>
      <c r="AC199" s="43">
        <f t="shared" si="80"/>
        <v>0</v>
      </c>
      <c r="AD199" s="48"/>
      <c r="AE199" s="48"/>
      <c r="AF199" s="48">
        <v>2093000</v>
      </c>
      <c r="AG199" s="43">
        <f t="shared" si="81"/>
        <v>2093000</v>
      </c>
      <c r="AH199" s="43">
        <f t="shared" si="82"/>
        <v>2093000</v>
      </c>
      <c r="AI199" s="59">
        <f t="shared" si="83"/>
        <v>0</v>
      </c>
      <c r="AJ199" s="59">
        <f t="shared" si="77"/>
        <v>1.4985994142143152E-3</v>
      </c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</row>
    <row r="200" spans="1:106" ht="24.95" customHeight="1" outlineLevel="1">
      <c r="A200" s="26">
        <v>20</v>
      </c>
      <c r="B200" s="26"/>
      <c r="C200" s="37" t="s">
        <v>1675</v>
      </c>
      <c r="D200" s="68">
        <v>45895</v>
      </c>
      <c r="E200" s="37" t="s">
        <v>426</v>
      </c>
      <c r="F200" s="37" t="s">
        <v>1465</v>
      </c>
      <c r="G200" s="33"/>
      <c r="H200" s="40"/>
      <c r="I200" s="40"/>
      <c r="J200" s="114"/>
      <c r="K200" s="48">
        <v>1832000</v>
      </c>
      <c r="L200" s="42"/>
      <c r="M200" s="52"/>
      <c r="N200" s="53"/>
      <c r="O200" s="52"/>
      <c r="P200" s="33"/>
      <c r="Q200" s="33"/>
      <c r="R200" s="70"/>
      <c r="S200" s="70"/>
      <c r="T200" s="70"/>
      <c r="U200" s="43">
        <f t="shared" si="78"/>
        <v>0</v>
      </c>
      <c r="V200" s="48"/>
      <c r="W200" s="48"/>
      <c r="X200" s="48"/>
      <c r="Y200" s="43">
        <f t="shared" si="79"/>
        <v>0</v>
      </c>
      <c r="Z200" s="48"/>
      <c r="AA200" s="48"/>
      <c r="AB200" s="48"/>
      <c r="AC200" s="43">
        <f t="shared" si="80"/>
        <v>0</v>
      </c>
      <c r="AD200" s="48"/>
      <c r="AE200" s="48"/>
      <c r="AF200" s="48">
        <v>1832000</v>
      </c>
      <c r="AG200" s="43">
        <f t="shared" si="81"/>
        <v>1832000</v>
      </c>
      <c r="AH200" s="43">
        <f t="shared" si="82"/>
        <v>1832000</v>
      </c>
      <c r="AI200" s="59">
        <f t="shared" si="83"/>
        <v>0</v>
      </c>
      <c r="AJ200" s="59">
        <f t="shared" si="77"/>
        <v>1.3117219908459748E-3</v>
      </c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</row>
    <row r="201" spans="1:106" ht="24.95" customHeight="1" outlineLevel="1">
      <c r="A201" s="26">
        <v>21</v>
      </c>
      <c r="B201" s="26"/>
      <c r="C201" s="37" t="s">
        <v>1677</v>
      </c>
      <c r="D201" s="68">
        <v>45912</v>
      </c>
      <c r="E201" s="37" t="s">
        <v>1676</v>
      </c>
      <c r="F201" s="37" t="s">
        <v>1465</v>
      </c>
      <c r="G201" s="33"/>
      <c r="H201" s="40"/>
      <c r="I201" s="40"/>
      <c r="J201" s="114"/>
      <c r="K201" s="48">
        <v>2355000</v>
      </c>
      <c r="L201" s="42"/>
      <c r="M201" s="52"/>
      <c r="N201" s="53"/>
      <c r="O201" s="52"/>
      <c r="P201" s="33"/>
      <c r="Q201" s="33"/>
      <c r="R201" s="70"/>
      <c r="S201" s="70"/>
      <c r="T201" s="70"/>
      <c r="U201" s="43">
        <f t="shared" si="78"/>
        <v>0</v>
      </c>
      <c r="V201" s="48"/>
      <c r="W201" s="48"/>
      <c r="X201" s="48"/>
      <c r="Y201" s="43">
        <f t="shared" si="79"/>
        <v>0</v>
      </c>
      <c r="Z201" s="48"/>
      <c r="AA201" s="48"/>
      <c r="AB201" s="48"/>
      <c r="AC201" s="43">
        <f t="shared" si="80"/>
        <v>0</v>
      </c>
      <c r="AD201" s="48"/>
      <c r="AE201" s="48"/>
      <c r="AF201" s="48">
        <v>2355000</v>
      </c>
      <c r="AG201" s="43">
        <f t="shared" si="81"/>
        <v>2355000</v>
      </c>
      <c r="AH201" s="43">
        <f t="shared" si="82"/>
        <v>2355000</v>
      </c>
      <c r="AI201" s="59">
        <f t="shared" si="83"/>
        <v>0</v>
      </c>
      <c r="AJ201" s="59">
        <f t="shared" si="77"/>
        <v>1.6861928430361741E-3</v>
      </c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</row>
    <row r="202" spans="1:106" ht="24.95" customHeight="1" outlineLevel="1">
      <c r="A202" s="26">
        <v>22</v>
      </c>
      <c r="B202" s="26"/>
      <c r="C202" s="37" t="s">
        <v>1679</v>
      </c>
      <c r="D202" s="68">
        <v>45912</v>
      </c>
      <c r="E202" s="37" t="s">
        <v>1678</v>
      </c>
      <c r="F202" s="37" t="s">
        <v>1465</v>
      </c>
      <c r="G202" s="33"/>
      <c r="H202" s="40"/>
      <c r="I202" s="40"/>
      <c r="J202" s="114"/>
      <c r="K202" s="48">
        <v>2093000</v>
      </c>
      <c r="L202" s="42"/>
      <c r="M202" s="52"/>
      <c r="N202" s="53"/>
      <c r="O202" s="52"/>
      <c r="P202" s="33"/>
      <c r="Q202" s="33"/>
      <c r="R202" s="70"/>
      <c r="S202" s="70"/>
      <c r="T202" s="70"/>
      <c r="U202" s="43">
        <f t="shared" si="78"/>
        <v>0</v>
      </c>
      <c r="V202" s="48"/>
      <c r="W202" s="48"/>
      <c r="X202" s="48"/>
      <c r="Y202" s="43">
        <f t="shared" si="79"/>
        <v>0</v>
      </c>
      <c r="Z202" s="48"/>
      <c r="AA202" s="48"/>
      <c r="AB202" s="48"/>
      <c r="AC202" s="43">
        <f t="shared" si="80"/>
        <v>0</v>
      </c>
      <c r="AD202" s="48"/>
      <c r="AE202" s="48"/>
      <c r="AF202" s="48">
        <v>2093000</v>
      </c>
      <c r="AG202" s="43">
        <f t="shared" si="81"/>
        <v>2093000</v>
      </c>
      <c r="AH202" s="43">
        <f t="shared" si="82"/>
        <v>2093000</v>
      </c>
      <c r="AI202" s="59">
        <f t="shared" si="83"/>
        <v>0</v>
      </c>
      <c r="AJ202" s="59">
        <f t="shared" si="77"/>
        <v>1.4985994142143152E-3</v>
      </c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</row>
    <row r="203" spans="1:106" ht="24.95" customHeight="1" outlineLevel="1">
      <c r="A203" s="26">
        <v>23</v>
      </c>
      <c r="B203" s="26"/>
      <c r="C203" s="37" t="s">
        <v>1681</v>
      </c>
      <c r="D203" s="68">
        <v>45912</v>
      </c>
      <c r="E203" s="37" t="s">
        <v>1680</v>
      </c>
      <c r="F203" s="37" t="s">
        <v>1465</v>
      </c>
      <c r="G203" s="33"/>
      <c r="H203" s="40"/>
      <c r="I203" s="40"/>
      <c r="J203" s="114"/>
      <c r="K203" s="48">
        <v>2198000</v>
      </c>
      <c r="L203" s="42"/>
      <c r="M203" s="52"/>
      <c r="N203" s="53"/>
      <c r="O203" s="52"/>
      <c r="P203" s="33"/>
      <c r="Q203" s="33"/>
      <c r="R203" s="70"/>
      <c r="S203" s="70"/>
      <c r="T203" s="70"/>
      <c r="U203" s="43">
        <f t="shared" si="78"/>
        <v>0</v>
      </c>
      <c r="V203" s="48"/>
      <c r="W203" s="48"/>
      <c r="X203" s="48"/>
      <c r="Y203" s="43">
        <f t="shared" si="79"/>
        <v>0</v>
      </c>
      <c r="Z203" s="48"/>
      <c r="AA203" s="48"/>
      <c r="AB203" s="48"/>
      <c r="AC203" s="43">
        <f t="shared" si="80"/>
        <v>0</v>
      </c>
      <c r="AD203" s="48"/>
      <c r="AE203" s="48"/>
      <c r="AF203" s="48">
        <v>2198000</v>
      </c>
      <c r="AG203" s="43">
        <f t="shared" si="81"/>
        <v>2198000</v>
      </c>
      <c r="AH203" s="43">
        <f t="shared" si="82"/>
        <v>2198000</v>
      </c>
      <c r="AI203" s="59">
        <f t="shared" si="83"/>
        <v>0</v>
      </c>
      <c r="AJ203" s="59">
        <f t="shared" si="77"/>
        <v>1.5737799868337623E-3</v>
      </c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</row>
    <row r="204" spans="1:106" ht="24.95" customHeight="1" outlineLevel="1">
      <c r="A204" s="26">
        <v>24</v>
      </c>
      <c r="B204" s="26"/>
      <c r="C204" s="37" t="s">
        <v>1683</v>
      </c>
      <c r="D204" s="68">
        <v>45912</v>
      </c>
      <c r="E204" s="37" t="s">
        <v>1682</v>
      </c>
      <c r="F204" s="37" t="s">
        <v>1465</v>
      </c>
      <c r="G204" s="33"/>
      <c r="H204" s="40"/>
      <c r="I204" s="40"/>
      <c r="J204" s="114"/>
      <c r="K204" s="48">
        <v>2328000</v>
      </c>
      <c r="L204" s="42"/>
      <c r="M204" s="52"/>
      <c r="N204" s="53"/>
      <c r="O204" s="52"/>
      <c r="P204" s="33"/>
      <c r="Q204" s="33"/>
      <c r="R204" s="70"/>
      <c r="S204" s="70"/>
      <c r="T204" s="70"/>
      <c r="U204" s="43">
        <f t="shared" si="78"/>
        <v>0</v>
      </c>
      <c r="V204" s="48"/>
      <c r="W204" s="48"/>
      <c r="X204" s="48"/>
      <c r="Y204" s="43">
        <f t="shared" si="79"/>
        <v>0</v>
      </c>
      <c r="Z204" s="48"/>
      <c r="AA204" s="48"/>
      <c r="AB204" s="48"/>
      <c r="AC204" s="43">
        <f t="shared" si="80"/>
        <v>0</v>
      </c>
      <c r="AD204" s="48"/>
      <c r="AE204" s="48"/>
      <c r="AF204" s="48">
        <v>2328000</v>
      </c>
      <c r="AG204" s="43">
        <f t="shared" si="81"/>
        <v>2328000</v>
      </c>
      <c r="AH204" s="43">
        <f t="shared" si="82"/>
        <v>2328000</v>
      </c>
      <c r="AI204" s="59">
        <f t="shared" si="83"/>
        <v>0</v>
      </c>
      <c r="AJ204" s="59">
        <f t="shared" si="77"/>
        <v>1.6668606957911732E-3</v>
      </c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</row>
    <row r="205" spans="1:106" ht="24.95" customHeight="1" outlineLevel="1">
      <c r="A205" s="26">
        <v>25</v>
      </c>
      <c r="B205" s="26"/>
      <c r="C205" s="37" t="s">
        <v>1684</v>
      </c>
      <c r="D205" s="68">
        <v>45912</v>
      </c>
      <c r="E205" s="37" t="s">
        <v>411</v>
      </c>
      <c r="F205" s="37" t="s">
        <v>1465</v>
      </c>
      <c r="G205" s="33"/>
      <c r="H205" s="40"/>
      <c r="I205" s="40"/>
      <c r="J205" s="114"/>
      <c r="K205" s="48">
        <v>2355000</v>
      </c>
      <c r="L205" s="42"/>
      <c r="M205" s="52"/>
      <c r="N205" s="53"/>
      <c r="O205" s="52"/>
      <c r="P205" s="33"/>
      <c r="Q205" s="33"/>
      <c r="R205" s="70"/>
      <c r="S205" s="70"/>
      <c r="T205" s="70"/>
      <c r="U205" s="43">
        <f t="shared" si="78"/>
        <v>0</v>
      </c>
      <c r="V205" s="48"/>
      <c r="W205" s="48"/>
      <c r="X205" s="48"/>
      <c r="Y205" s="43">
        <f t="shared" si="79"/>
        <v>0</v>
      </c>
      <c r="Z205" s="48"/>
      <c r="AA205" s="48"/>
      <c r="AB205" s="48"/>
      <c r="AC205" s="43">
        <f t="shared" si="80"/>
        <v>0</v>
      </c>
      <c r="AD205" s="48"/>
      <c r="AE205" s="48"/>
      <c r="AF205" s="48">
        <v>2355000</v>
      </c>
      <c r="AG205" s="43">
        <f t="shared" si="81"/>
        <v>2355000</v>
      </c>
      <c r="AH205" s="43">
        <f t="shared" si="82"/>
        <v>2355000</v>
      </c>
      <c r="AI205" s="59">
        <f t="shared" si="83"/>
        <v>0</v>
      </c>
      <c r="AJ205" s="59">
        <f t="shared" si="77"/>
        <v>1.6861928430361741E-3</v>
      </c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</row>
    <row r="206" spans="1:106" ht="24.95" customHeight="1" outlineLevel="1">
      <c r="A206" s="26">
        <v>26</v>
      </c>
      <c r="B206" s="26"/>
      <c r="C206" s="37" t="s">
        <v>1686</v>
      </c>
      <c r="D206" s="68">
        <v>45912</v>
      </c>
      <c r="E206" s="37" t="s">
        <v>1685</v>
      </c>
      <c r="F206" s="37" t="s">
        <v>1465</v>
      </c>
      <c r="G206" s="33"/>
      <c r="H206" s="40"/>
      <c r="I206" s="40"/>
      <c r="J206" s="114"/>
      <c r="K206" s="48">
        <v>1863000</v>
      </c>
      <c r="L206" s="42"/>
      <c r="M206" s="52"/>
      <c r="N206" s="53"/>
      <c r="O206" s="52"/>
      <c r="P206" s="33"/>
      <c r="Q206" s="33"/>
      <c r="R206" s="70"/>
      <c r="S206" s="70"/>
      <c r="T206" s="70"/>
      <c r="U206" s="43">
        <f t="shared" si="78"/>
        <v>0</v>
      </c>
      <c r="V206" s="48"/>
      <c r="W206" s="48"/>
      <c r="X206" s="48"/>
      <c r="Y206" s="43">
        <f t="shared" si="79"/>
        <v>0</v>
      </c>
      <c r="Z206" s="48"/>
      <c r="AA206" s="48"/>
      <c r="AB206" s="48"/>
      <c r="AC206" s="43">
        <f t="shared" si="80"/>
        <v>0</v>
      </c>
      <c r="AD206" s="48"/>
      <c r="AE206" s="48"/>
      <c r="AF206" s="48">
        <v>1863000</v>
      </c>
      <c r="AG206" s="43">
        <f t="shared" si="81"/>
        <v>1863000</v>
      </c>
      <c r="AH206" s="43">
        <f t="shared" si="82"/>
        <v>1863000</v>
      </c>
      <c r="AI206" s="59">
        <f t="shared" si="83"/>
        <v>0</v>
      </c>
      <c r="AJ206" s="59">
        <f t="shared" si="77"/>
        <v>1.3339181599050496E-3</v>
      </c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</row>
    <row r="207" spans="1:106" ht="24.95" customHeight="1" outlineLevel="1">
      <c r="A207" s="26">
        <v>27</v>
      </c>
      <c r="B207" s="26"/>
      <c r="C207" s="37" t="s">
        <v>1688</v>
      </c>
      <c r="D207" s="68">
        <v>45895</v>
      </c>
      <c r="E207" s="37" t="s">
        <v>1687</v>
      </c>
      <c r="F207" s="37" t="s">
        <v>1465</v>
      </c>
      <c r="G207" s="33"/>
      <c r="H207" s="40"/>
      <c r="I207" s="40"/>
      <c r="J207" s="114"/>
      <c r="K207" s="48">
        <v>1832000</v>
      </c>
      <c r="L207" s="42"/>
      <c r="M207" s="52"/>
      <c r="N207" s="53"/>
      <c r="O207" s="52"/>
      <c r="P207" s="33"/>
      <c r="Q207" s="33"/>
      <c r="R207" s="70"/>
      <c r="S207" s="70"/>
      <c r="T207" s="70"/>
      <c r="U207" s="43">
        <f t="shared" si="78"/>
        <v>0</v>
      </c>
      <c r="V207" s="48"/>
      <c r="W207" s="48"/>
      <c r="X207" s="48"/>
      <c r="Y207" s="43">
        <f t="shared" si="79"/>
        <v>0</v>
      </c>
      <c r="Z207" s="48"/>
      <c r="AA207" s="48"/>
      <c r="AB207" s="48"/>
      <c r="AC207" s="43">
        <f t="shared" si="80"/>
        <v>0</v>
      </c>
      <c r="AD207" s="48"/>
      <c r="AE207" s="48"/>
      <c r="AF207" s="48">
        <v>1832000</v>
      </c>
      <c r="AG207" s="43">
        <f t="shared" si="81"/>
        <v>1832000</v>
      </c>
      <c r="AH207" s="43">
        <f t="shared" si="82"/>
        <v>1832000</v>
      </c>
      <c r="AI207" s="59">
        <f t="shared" si="83"/>
        <v>0</v>
      </c>
      <c r="AJ207" s="59">
        <f t="shared" si="77"/>
        <v>1.3117219908459748E-3</v>
      </c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</row>
    <row r="208" spans="1:106" ht="24.95" customHeight="1" outlineLevel="1">
      <c r="A208" s="26">
        <v>28</v>
      </c>
      <c r="B208" s="26"/>
      <c r="C208" s="37" t="s">
        <v>1690</v>
      </c>
      <c r="D208" s="68">
        <v>45895</v>
      </c>
      <c r="E208" s="37" t="s">
        <v>1689</v>
      </c>
      <c r="F208" s="37" t="s">
        <v>1465</v>
      </c>
      <c r="G208" s="33"/>
      <c r="H208" s="40"/>
      <c r="I208" s="40"/>
      <c r="J208" s="114"/>
      <c r="K208" s="48">
        <v>1570000</v>
      </c>
      <c r="L208" s="42"/>
      <c r="M208" s="52"/>
      <c r="N208" s="53"/>
      <c r="O208" s="52"/>
      <c r="P208" s="33"/>
      <c r="Q208" s="33"/>
      <c r="R208" s="70"/>
      <c r="S208" s="70"/>
      <c r="T208" s="70"/>
      <c r="U208" s="43">
        <f t="shared" si="78"/>
        <v>0</v>
      </c>
      <c r="V208" s="48"/>
      <c r="W208" s="48"/>
      <c r="X208" s="48"/>
      <c r="Y208" s="43">
        <f t="shared" si="79"/>
        <v>0</v>
      </c>
      <c r="Z208" s="48"/>
      <c r="AA208" s="48"/>
      <c r="AB208" s="48"/>
      <c r="AC208" s="43">
        <f t="shared" si="80"/>
        <v>0</v>
      </c>
      <c r="AD208" s="48"/>
      <c r="AE208" s="48"/>
      <c r="AF208" s="48">
        <v>1570000</v>
      </c>
      <c r="AG208" s="43">
        <f t="shared" si="81"/>
        <v>1570000</v>
      </c>
      <c r="AH208" s="43">
        <f t="shared" si="82"/>
        <v>1570000</v>
      </c>
      <c r="AI208" s="59">
        <f t="shared" si="83"/>
        <v>0</v>
      </c>
      <c r="AJ208" s="59">
        <f t="shared" si="77"/>
        <v>1.1241285620241159E-3</v>
      </c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</row>
    <row r="209" spans="1:106" ht="24.95" customHeight="1" outlineLevel="1">
      <c r="A209" s="26">
        <v>29</v>
      </c>
      <c r="B209" s="26"/>
      <c r="C209" s="37" t="s">
        <v>1692</v>
      </c>
      <c r="D209" s="68">
        <v>45912</v>
      </c>
      <c r="E209" s="37" t="s">
        <v>1691</v>
      </c>
      <c r="F209" s="37" t="s">
        <v>1465</v>
      </c>
      <c r="G209" s="33"/>
      <c r="H209" s="40"/>
      <c r="I209" s="40"/>
      <c r="J209" s="114"/>
      <c r="K209" s="48">
        <v>2198000</v>
      </c>
      <c r="L209" s="42"/>
      <c r="M209" s="52"/>
      <c r="N209" s="53"/>
      <c r="O209" s="52"/>
      <c r="P209" s="33"/>
      <c r="Q209" s="33"/>
      <c r="R209" s="70"/>
      <c r="S209" s="70"/>
      <c r="T209" s="70"/>
      <c r="U209" s="43">
        <f t="shared" si="78"/>
        <v>0</v>
      </c>
      <c r="V209" s="48"/>
      <c r="W209" s="48"/>
      <c r="X209" s="48"/>
      <c r="Y209" s="43">
        <f t="shared" si="79"/>
        <v>0</v>
      </c>
      <c r="Z209" s="48"/>
      <c r="AA209" s="48"/>
      <c r="AB209" s="48"/>
      <c r="AC209" s="43">
        <f t="shared" si="80"/>
        <v>0</v>
      </c>
      <c r="AD209" s="48"/>
      <c r="AE209" s="48"/>
      <c r="AF209" s="48">
        <v>2198000</v>
      </c>
      <c r="AG209" s="43">
        <f t="shared" si="81"/>
        <v>2198000</v>
      </c>
      <c r="AH209" s="43">
        <f t="shared" si="82"/>
        <v>2198000</v>
      </c>
      <c r="AI209" s="59">
        <f t="shared" si="83"/>
        <v>0</v>
      </c>
      <c r="AJ209" s="59">
        <f t="shared" si="77"/>
        <v>1.5737799868337623E-3</v>
      </c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</row>
    <row r="210" spans="1:106" ht="24.95" customHeight="1" outlineLevel="1">
      <c r="A210" s="26">
        <v>30</v>
      </c>
      <c r="B210" s="26"/>
      <c r="C210" s="37" t="s">
        <v>1694</v>
      </c>
      <c r="D210" s="68">
        <v>45895</v>
      </c>
      <c r="E210" s="37" t="s">
        <v>1693</v>
      </c>
      <c r="F210" s="37" t="s">
        <v>1465</v>
      </c>
      <c r="G210" s="33"/>
      <c r="H210" s="40"/>
      <c r="I210" s="40"/>
      <c r="J210" s="114"/>
      <c r="K210" s="48">
        <v>1570000</v>
      </c>
      <c r="L210" s="42"/>
      <c r="M210" s="52"/>
      <c r="N210" s="53"/>
      <c r="O210" s="52"/>
      <c r="P210" s="33"/>
      <c r="Q210" s="33"/>
      <c r="R210" s="70"/>
      <c r="S210" s="70"/>
      <c r="T210" s="70"/>
      <c r="U210" s="43">
        <f t="shared" si="78"/>
        <v>0</v>
      </c>
      <c r="V210" s="48"/>
      <c r="W210" s="48"/>
      <c r="X210" s="48"/>
      <c r="Y210" s="43">
        <f t="shared" si="79"/>
        <v>0</v>
      </c>
      <c r="Z210" s="48"/>
      <c r="AA210" s="48"/>
      <c r="AB210" s="48"/>
      <c r="AC210" s="43">
        <f t="shared" si="80"/>
        <v>0</v>
      </c>
      <c r="AD210" s="48"/>
      <c r="AE210" s="48"/>
      <c r="AF210" s="48">
        <v>1570000</v>
      </c>
      <c r="AG210" s="43">
        <f t="shared" si="81"/>
        <v>1570000</v>
      </c>
      <c r="AH210" s="43">
        <f t="shared" si="82"/>
        <v>1570000</v>
      </c>
      <c r="AI210" s="59">
        <f t="shared" si="83"/>
        <v>0</v>
      </c>
      <c r="AJ210" s="59">
        <f t="shared" si="77"/>
        <v>1.1241285620241159E-3</v>
      </c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</row>
    <row r="211" spans="1:106" ht="24.95" customHeight="1" outlineLevel="1">
      <c r="A211" s="26">
        <v>31</v>
      </c>
      <c r="B211" s="26"/>
      <c r="C211" s="37" t="s">
        <v>1696</v>
      </c>
      <c r="D211" s="68">
        <v>45912</v>
      </c>
      <c r="E211" s="37" t="s">
        <v>1695</v>
      </c>
      <c r="F211" s="37" t="s">
        <v>1465</v>
      </c>
      <c r="G211" s="33"/>
      <c r="H211" s="40"/>
      <c r="I211" s="40"/>
      <c r="J211" s="114"/>
      <c r="K211" s="48">
        <v>2093000</v>
      </c>
      <c r="L211" s="42"/>
      <c r="M211" s="52"/>
      <c r="N211" s="53"/>
      <c r="O211" s="52"/>
      <c r="P211" s="33"/>
      <c r="Q211" s="33"/>
      <c r="R211" s="70"/>
      <c r="S211" s="70"/>
      <c r="T211" s="70"/>
      <c r="U211" s="43">
        <f t="shared" si="78"/>
        <v>0</v>
      </c>
      <c r="V211" s="48"/>
      <c r="W211" s="48"/>
      <c r="X211" s="48"/>
      <c r="Y211" s="43">
        <f t="shared" si="79"/>
        <v>0</v>
      </c>
      <c r="Z211" s="48"/>
      <c r="AA211" s="48"/>
      <c r="AB211" s="48"/>
      <c r="AC211" s="43">
        <f t="shared" si="80"/>
        <v>0</v>
      </c>
      <c r="AD211" s="48"/>
      <c r="AE211" s="48"/>
      <c r="AF211" s="48">
        <v>2093000</v>
      </c>
      <c r="AG211" s="43">
        <f t="shared" si="81"/>
        <v>2093000</v>
      </c>
      <c r="AH211" s="43">
        <f t="shared" si="82"/>
        <v>2093000</v>
      </c>
      <c r="AI211" s="59">
        <f t="shared" si="83"/>
        <v>0</v>
      </c>
      <c r="AJ211" s="59">
        <f t="shared" si="77"/>
        <v>1.4985994142143152E-3</v>
      </c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</row>
    <row r="212" spans="1:106" ht="24.95" customHeight="1" outlineLevel="1">
      <c r="A212" s="26">
        <v>32</v>
      </c>
      <c r="B212" s="26"/>
      <c r="C212" s="37" t="s">
        <v>1698</v>
      </c>
      <c r="D212" s="68">
        <v>45912</v>
      </c>
      <c r="E212" s="37" t="s">
        <v>1697</v>
      </c>
      <c r="F212" s="37" t="s">
        <v>1465</v>
      </c>
      <c r="G212" s="33"/>
      <c r="H212" s="40"/>
      <c r="I212" s="40"/>
      <c r="J212" s="114"/>
      <c r="K212" s="48">
        <v>1832000</v>
      </c>
      <c r="L212" s="42"/>
      <c r="M212" s="52"/>
      <c r="N212" s="53"/>
      <c r="O212" s="52"/>
      <c r="P212" s="33"/>
      <c r="Q212" s="33"/>
      <c r="R212" s="70"/>
      <c r="S212" s="70"/>
      <c r="T212" s="70"/>
      <c r="U212" s="43">
        <f t="shared" si="78"/>
        <v>0</v>
      </c>
      <c r="V212" s="48"/>
      <c r="W212" s="48"/>
      <c r="X212" s="48"/>
      <c r="Y212" s="43">
        <f t="shared" si="79"/>
        <v>0</v>
      </c>
      <c r="Z212" s="48"/>
      <c r="AA212" s="48"/>
      <c r="AB212" s="48"/>
      <c r="AC212" s="43">
        <f t="shared" si="80"/>
        <v>0</v>
      </c>
      <c r="AD212" s="48"/>
      <c r="AE212" s="48"/>
      <c r="AF212" s="48">
        <v>1832000</v>
      </c>
      <c r="AG212" s="43">
        <f t="shared" si="81"/>
        <v>1832000</v>
      </c>
      <c r="AH212" s="43">
        <f t="shared" si="82"/>
        <v>1832000</v>
      </c>
      <c r="AI212" s="59">
        <f t="shared" si="83"/>
        <v>0</v>
      </c>
      <c r="AJ212" s="59">
        <f t="shared" si="77"/>
        <v>1.3117219908459748E-3</v>
      </c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</row>
    <row r="213" spans="1:106" ht="24.95" customHeight="1" outlineLevel="1">
      <c r="A213" s="26">
        <v>33</v>
      </c>
      <c r="B213" s="26"/>
      <c r="C213" s="37" t="s">
        <v>1700</v>
      </c>
      <c r="D213" s="68">
        <v>45912</v>
      </c>
      <c r="E213" s="37" t="s">
        <v>1699</v>
      </c>
      <c r="F213" s="37" t="s">
        <v>1465</v>
      </c>
      <c r="G213" s="33"/>
      <c r="H213" s="40"/>
      <c r="I213" s="40"/>
      <c r="J213" s="114"/>
      <c r="K213" s="48">
        <v>1832000</v>
      </c>
      <c r="L213" s="42"/>
      <c r="M213" s="52"/>
      <c r="N213" s="53"/>
      <c r="O213" s="52"/>
      <c r="P213" s="33"/>
      <c r="Q213" s="33"/>
      <c r="R213" s="70"/>
      <c r="S213" s="70"/>
      <c r="T213" s="70"/>
      <c r="U213" s="43">
        <f t="shared" si="78"/>
        <v>0</v>
      </c>
      <c r="V213" s="48"/>
      <c r="W213" s="48"/>
      <c r="X213" s="48"/>
      <c r="Y213" s="43">
        <f t="shared" si="79"/>
        <v>0</v>
      </c>
      <c r="Z213" s="48"/>
      <c r="AA213" s="48"/>
      <c r="AB213" s="48"/>
      <c r="AC213" s="43">
        <f t="shared" si="80"/>
        <v>0</v>
      </c>
      <c r="AD213" s="48"/>
      <c r="AE213" s="48"/>
      <c r="AF213" s="48">
        <v>1832000</v>
      </c>
      <c r="AG213" s="43">
        <f t="shared" si="81"/>
        <v>1832000</v>
      </c>
      <c r="AH213" s="43">
        <f t="shared" si="82"/>
        <v>1832000</v>
      </c>
      <c r="AI213" s="59">
        <f t="shared" si="83"/>
        <v>0</v>
      </c>
      <c r="AJ213" s="59">
        <f t="shared" si="77"/>
        <v>1.3117219908459748E-3</v>
      </c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</row>
    <row r="214" spans="1:106" ht="24.95" customHeight="1" outlineLevel="1">
      <c r="A214" s="26">
        <v>34</v>
      </c>
      <c r="B214" s="26"/>
      <c r="C214" s="37"/>
      <c r="D214" s="68"/>
      <c r="E214" s="37"/>
      <c r="F214" s="37"/>
      <c r="G214" s="33"/>
      <c r="H214" s="40"/>
      <c r="I214" s="40"/>
      <c r="J214" s="46"/>
      <c r="K214" s="48"/>
      <c r="L214" s="42"/>
      <c r="M214" s="52"/>
      <c r="N214" s="53"/>
      <c r="O214" s="52"/>
      <c r="P214" s="33"/>
      <c r="Q214" s="33"/>
      <c r="R214" s="70"/>
      <c r="S214" s="70"/>
      <c r="T214" s="70"/>
      <c r="U214" s="43">
        <f t="shared" si="78"/>
        <v>0</v>
      </c>
      <c r="V214" s="48"/>
      <c r="W214" s="48"/>
      <c r="X214" s="48"/>
      <c r="Y214" s="43">
        <f t="shared" si="79"/>
        <v>0</v>
      </c>
      <c r="Z214" s="48"/>
      <c r="AA214" s="48"/>
      <c r="AB214" s="48"/>
      <c r="AC214" s="43">
        <f t="shared" si="80"/>
        <v>0</v>
      </c>
      <c r="AD214" s="48"/>
      <c r="AE214" s="48"/>
      <c r="AF214" s="48"/>
      <c r="AG214" s="43">
        <f t="shared" si="81"/>
        <v>0</v>
      </c>
      <c r="AH214" s="43">
        <f t="shared" si="82"/>
        <v>0</v>
      </c>
      <c r="AI214" s="59">
        <f t="shared" ref="AI214" si="84">IF(ISERROR(AH214/J213),0,AH214/J213)</f>
        <v>0</v>
      </c>
      <c r="AJ214" s="59">
        <f t="shared" ref="AJ214" si="85">IF(ISERROR(AH214/$AH$355),"-",AH214/$AH$355)</f>
        <v>0</v>
      </c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</row>
    <row r="215" spans="1:106" s="19" customFormat="1" ht="24.95" customHeight="1">
      <c r="A215" s="117" t="s">
        <v>65</v>
      </c>
      <c r="B215" s="117"/>
      <c r="C215" s="117"/>
      <c r="D215" s="117"/>
      <c r="E215" s="117"/>
      <c r="F215" s="117"/>
      <c r="G215" s="117"/>
      <c r="H215" s="117"/>
      <c r="I215" s="117"/>
      <c r="J215" s="49">
        <f>+J180</f>
        <v>110826380</v>
      </c>
      <c r="K215" s="49">
        <f>SUM(K181:K214)</f>
        <v>110288286</v>
      </c>
      <c r="L215" s="29"/>
      <c r="M215" s="49">
        <f>SUM(M181:M181)</f>
        <v>0</v>
      </c>
      <c r="N215" s="49">
        <f>SUM(N181:N181)</f>
        <v>0</v>
      </c>
      <c r="O215" s="49">
        <f>SUM(O181:O181)</f>
        <v>0</v>
      </c>
      <c r="P215" s="50"/>
      <c r="Q215" s="56"/>
      <c r="R215" s="49">
        <f>SUM(R181:R214)</f>
        <v>195834</v>
      </c>
      <c r="S215" s="49">
        <f t="shared" ref="S215:AH215" si="86">SUM(S181:S214)</f>
        <v>297753</v>
      </c>
      <c r="T215" s="49">
        <f t="shared" si="86"/>
        <v>6452058</v>
      </c>
      <c r="U215" s="49">
        <f t="shared" si="86"/>
        <v>6945645</v>
      </c>
      <c r="V215" s="49">
        <f t="shared" si="86"/>
        <v>4397040</v>
      </c>
      <c r="W215" s="49">
        <f t="shared" si="86"/>
        <v>3827134</v>
      </c>
      <c r="X215" s="49">
        <f t="shared" si="86"/>
        <v>3559438</v>
      </c>
      <c r="Y215" s="49">
        <f t="shared" si="86"/>
        <v>11783612</v>
      </c>
      <c r="Z215" s="49">
        <f t="shared" si="86"/>
        <v>5974823</v>
      </c>
      <c r="AA215" s="49">
        <f t="shared" si="86"/>
        <v>2272865</v>
      </c>
      <c r="AB215" s="49">
        <f t="shared" si="86"/>
        <v>2314430</v>
      </c>
      <c r="AC215" s="49">
        <f t="shared" si="86"/>
        <v>10562118</v>
      </c>
      <c r="AD215" s="49">
        <f t="shared" si="86"/>
        <v>24148806</v>
      </c>
      <c r="AE215" s="49">
        <f t="shared" si="86"/>
        <v>18369474</v>
      </c>
      <c r="AF215" s="49">
        <f t="shared" si="86"/>
        <v>38478631</v>
      </c>
      <c r="AG215" s="49">
        <f t="shared" si="86"/>
        <v>80996911</v>
      </c>
      <c r="AH215" s="49">
        <f t="shared" si="86"/>
        <v>110288286</v>
      </c>
      <c r="AI215" s="61">
        <f>IF(ISERROR(AH215/J215),0,AH215/J215)</f>
        <v>0.9951447119359127</v>
      </c>
      <c r="AJ215" s="61">
        <f>IF(ISERROR(AH215/$AH$355),0,AH215/$AH$355)</f>
        <v>7.8967014235213018E-2</v>
      </c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</row>
    <row r="216" spans="1:106" ht="24.95" customHeight="1">
      <c r="A216" s="118" t="s">
        <v>66</v>
      </c>
      <c r="B216" s="118"/>
      <c r="C216" s="118"/>
      <c r="D216" s="118"/>
      <c r="E216" s="118"/>
      <c r="F216" s="23"/>
      <c r="G216" s="24"/>
      <c r="H216" s="25"/>
      <c r="I216" s="25"/>
      <c r="J216" s="113">
        <v>89642000</v>
      </c>
      <c r="K216" s="43"/>
      <c r="L216" s="44"/>
      <c r="M216" s="45"/>
      <c r="N216" s="45"/>
      <c r="O216" s="45"/>
      <c r="P216" s="24"/>
      <c r="Q216" s="55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57"/>
      <c r="AJ216" s="58"/>
    </row>
    <row r="217" spans="1:106" ht="24.95" customHeight="1" outlineLevel="1">
      <c r="A217" s="26">
        <v>1</v>
      </c>
      <c r="B217" s="26"/>
      <c r="C217" s="30"/>
      <c r="D217" s="31"/>
      <c r="E217" s="32"/>
      <c r="F217" s="33"/>
      <c r="G217" s="33"/>
      <c r="H217" s="40"/>
      <c r="I217" s="40"/>
      <c r="J217" s="114"/>
      <c r="K217" s="48">
        <v>38675918</v>
      </c>
      <c r="L217" s="42" t="s">
        <v>55</v>
      </c>
      <c r="M217" s="52"/>
      <c r="N217" s="53"/>
      <c r="O217" s="52"/>
      <c r="P217" s="33"/>
      <c r="Q217" s="33"/>
      <c r="R217" s="70">
        <v>6001655</v>
      </c>
      <c r="S217" s="70">
        <v>1207250</v>
      </c>
      <c r="T217" s="70">
        <v>2031650</v>
      </c>
      <c r="U217" s="43">
        <f>SUM(R217:T217)</f>
        <v>9240555</v>
      </c>
      <c r="V217" s="48">
        <v>4403151</v>
      </c>
      <c r="W217" s="48">
        <v>6744108</v>
      </c>
      <c r="X217" s="48">
        <v>2393370</v>
      </c>
      <c r="Y217" s="43">
        <f t="shared" ref="Y217:Y246" si="87">SUM(V217:X217)</f>
        <v>13540629</v>
      </c>
      <c r="Z217" s="48">
        <v>5730995</v>
      </c>
      <c r="AA217" s="48">
        <v>2270537</v>
      </c>
      <c r="AB217" s="48">
        <v>2948152</v>
      </c>
      <c r="AC217" s="43">
        <f t="shared" ref="AC217:AC246" si="88">SUM(Z217:AB217)</f>
        <v>10949684</v>
      </c>
      <c r="AD217" s="48">
        <v>1951936</v>
      </c>
      <c r="AE217" s="48">
        <v>2720206</v>
      </c>
      <c r="AF217" s="48">
        <v>5111908</v>
      </c>
      <c r="AG217" s="43">
        <f t="shared" ref="AG217:AG222" si="89">SUM(AD217:AF217)</f>
        <v>9784050</v>
      </c>
      <c r="AH217" s="43">
        <f t="shared" ref="AH217:AH222" si="90">SUM(U217,Y217,AC217,AG217)</f>
        <v>43514918</v>
      </c>
      <c r="AI217" s="59">
        <f t="shared" ref="AI217:AI222" si="91">IF(ISERROR(AH217/$J$216),0,AH217/$J$216)</f>
        <v>0.48543002164164117</v>
      </c>
      <c r="AJ217" s="59">
        <f t="shared" ref="AJ217:AJ246" si="92">IF(ISERROR(AH217/$AH$355),"-",AH217/$AH$355)</f>
        <v>3.1156918597412306E-2</v>
      </c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</row>
    <row r="218" spans="1:106" ht="24.95" customHeight="1" outlineLevel="1">
      <c r="A218" s="26">
        <v>2</v>
      </c>
      <c r="B218" s="26"/>
      <c r="C218" s="37" t="s">
        <v>782</v>
      </c>
      <c r="D218" s="68">
        <v>45734</v>
      </c>
      <c r="E218" s="37" t="s">
        <v>459</v>
      </c>
      <c r="F218" s="37" t="s">
        <v>1465</v>
      </c>
      <c r="G218" s="33"/>
      <c r="H218" s="40"/>
      <c r="I218" s="40"/>
      <c r="J218" s="114"/>
      <c r="K218" s="48">
        <v>1945000</v>
      </c>
      <c r="L218" s="92" t="s">
        <v>84</v>
      </c>
      <c r="M218" s="52"/>
      <c r="N218" s="53"/>
      <c r="O218" s="52"/>
      <c r="P218" s="33"/>
      <c r="Q218" s="33"/>
      <c r="R218" s="70"/>
      <c r="S218" s="70"/>
      <c r="T218" s="70"/>
      <c r="U218" s="43">
        <f t="shared" ref="U218:U246" si="93">SUM(R218:T218)</f>
        <v>0</v>
      </c>
      <c r="V218" s="48">
        <v>1945000</v>
      </c>
      <c r="W218" s="48"/>
      <c r="X218" s="48"/>
      <c r="Y218" s="43">
        <f t="shared" si="87"/>
        <v>1945000</v>
      </c>
      <c r="Z218" s="48"/>
      <c r="AA218" s="48"/>
      <c r="AB218" s="48"/>
      <c r="AC218" s="43">
        <f t="shared" si="88"/>
        <v>0</v>
      </c>
      <c r="AD218" s="48"/>
      <c r="AE218" s="48"/>
      <c r="AF218" s="48"/>
      <c r="AG218" s="43">
        <f t="shared" si="89"/>
        <v>0</v>
      </c>
      <c r="AH218" s="43">
        <f t="shared" si="90"/>
        <v>1945000</v>
      </c>
      <c r="AI218" s="59">
        <f t="shared" si="91"/>
        <v>2.1697418620735816E-2</v>
      </c>
      <c r="AJ218" s="59">
        <f t="shared" si="92"/>
        <v>1.3926306070935705E-3</v>
      </c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</row>
    <row r="219" spans="1:106" ht="24.95" customHeight="1" outlineLevel="1">
      <c r="A219" s="26">
        <v>3</v>
      </c>
      <c r="B219" s="26"/>
      <c r="C219" s="37" t="s">
        <v>794</v>
      </c>
      <c r="D219" s="68">
        <v>45734</v>
      </c>
      <c r="E219" s="37" t="s">
        <v>512</v>
      </c>
      <c r="F219" s="37" t="s">
        <v>1465</v>
      </c>
      <c r="G219" s="33"/>
      <c r="H219" s="40"/>
      <c r="I219" s="40"/>
      <c r="J219" s="114"/>
      <c r="K219" s="48">
        <v>1667000</v>
      </c>
      <c r="L219" s="42"/>
      <c r="M219" s="52"/>
      <c r="N219" s="53"/>
      <c r="O219" s="52"/>
      <c r="P219" s="33"/>
      <c r="Q219" s="33"/>
      <c r="R219" s="70"/>
      <c r="S219" s="70"/>
      <c r="T219" s="70"/>
      <c r="U219" s="43">
        <f t="shared" si="93"/>
        <v>0</v>
      </c>
      <c r="V219" s="48">
        <v>1667000</v>
      </c>
      <c r="W219" s="48"/>
      <c r="X219" s="48"/>
      <c r="Y219" s="43">
        <f t="shared" si="87"/>
        <v>1667000</v>
      </c>
      <c r="Z219" s="48"/>
      <c r="AA219" s="48"/>
      <c r="AB219" s="48"/>
      <c r="AC219" s="43">
        <f t="shared" si="88"/>
        <v>0</v>
      </c>
      <c r="AD219" s="48"/>
      <c r="AE219" s="48"/>
      <c r="AF219" s="48"/>
      <c r="AG219" s="43">
        <f t="shared" si="89"/>
        <v>0</v>
      </c>
      <c r="AH219" s="43">
        <f t="shared" si="90"/>
        <v>1667000</v>
      </c>
      <c r="AI219" s="59">
        <f t="shared" si="91"/>
        <v>1.8596193748466119E-2</v>
      </c>
      <c r="AJ219" s="59">
        <f t="shared" si="92"/>
        <v>1.1935810910154148E-3</v>
      </c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</row>
    <row r="220" spans="1:106" ht="24.95" customHeight="1" outlineLevel="1">
      <c r="A220" s="26">
        <v>4</v>
      </c>
      <c r="B220" s="26"/>
      <c r="C220" s="37" t="s">
        <v>1511</v>
      </c>
      <c r="D220" s="68">
        <v>45628</v>
      </c>
      <c r="E220" s="37" t="s">
        <v>469</v>
      </c>
      <c r="F220" s="37" t="s">
        <v>1465</v>
      </c>
      <c r="G220" s="33"/>
      <c r="H220" s="40"/>
      <c r="I220" s="40"/>
      <c r="J220" s="114"/>
      <c r="K220" s="94">
        <v>1667000</v>
      </c>
      <c r="L220" s="42"/>
      <c r="M220" s="52"/>
      <c r="N220" s="53"/>
      <c r="O220" s="52"/>
      <c r="P220" s="33"/>
      <c r="Q220" s="33"/>
      <c r="R220" s="70"/>
      <c r="S220" s="70"/>
      <c r="T220" s="70"/>
      <c r="U220" s="43">
        <f t="shared" si="93"/>
        <v>0</v>
      </c>
      <c r="V220" s="48"/>
      <c r="W220" s="48"/>
      <c r="X220" s="48"/>
      <c r="Y220" s="43">
        <f t="shared" si="87"/>
        <v>0</v>
      </c>
      <c r="Z220" s="48"/>
      <c r="AA220" s="48"/>
      <c r="AB220" s="48"/>
      <c r="AC220" s="43">
        <f t="shared" si="88"/>
        <v>0</v>
      </c>
      <c r="AD220" s="48"/>
      <c r="AE220" s="48"/>
      <c r="AF220" s="48"/>
      <c r="AG220" s="43">
        <f t="shared" si="89"/>
        <v>0</v>
      </c>
      <c r="AH220" s="43">
        <f t="shared" si="90"/>
        <v>0</v>
      </c>
      <c r="AI220" s="59">
        <f t="shared" si="91"/>
        <v>0</v>
      </c>
      <c r="AJ220" s="59">
        <f t="shared" si="92"/>
        <v>0</v>
      </c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</row>
    <row r="221" spans="1:106" ht="24.95" customHeight="1" outlineLevel="1">
      <c r="A221" s="26">
        <v>5</v>
      </c>
      <c r="B221" s="26"/>
      <c r="C221" s="37" t="s">
        <v>1512</v>
      </c>
      <c r="D221" s="68">
        <v>45590</v>
      </c>
      <c r="E221" s="37" t="s">
        <v>471</v>
      </c>
      <c r="F221" s="37" t="s">
        <v>1465</v>
      </c>
      <c r="G221" s="33"/>
      <c r="H221" s="40"/>
      <c r="I221" s="40"/>
      <c r="J221" s="114"/>
      <c r="K221" s="94">
        <v>1494000</v>
      </c>
      <c r="L221" s="42"/>
      <c r="M221" s="52"/>
      <c r="N221" s="53"/>
      <c r="O221" s="52"/>
      <c r="P221" s="33"/>
      <c r="Q221" s="33"/>
      <c r="R221" s="70"/>
      <c r="S221" s="70"/>
      <c r="T221" s="70"/>
      <c r="U221" s="43">
        <f t="shared" si="93"/>
        <v>0</v>
      </c>
      <c r="V221" s="48"/>
      <c r="W221" s="48"/>
      <c r="X221" s="48"/>
      <c r="Y221" s="43">
        <f t="shared" si="87"/>
        <v>0</v>
      </c>
      <c r="Z221" s="48"/>
      <c r="AA221" s="48"/>
      <c r="AB221" s="48"/>
      <c r="AC221" s="43">
        <f t="shared" si="88"/>
        <v>0</v>
      </c>
      <c r="AD221" s="48"/>
      <c r="AE221" s="48"/>
      <c r="AF221" s="48"/>
      <c r="AG221" s="43">
        <f t="shared" si="89"/>
        <v>0</v>
      </c>
      <c r="AH221" s="43">
        <f t="shared" si="90"/>
        <v>0</v>
      </c>
      <c r="AI221" s="59">
        <f t="shared" si="91"/>
        <v>0</v>
      </c>
      <c r="AJ221" s="59">
        <f t="shared" si="92"/>
        <v>0</v>
      </c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</row>
    <row r="222" spans="1:106" ht="24.95" customHeight="1" outlineLevel="1">
      <c r="A222" s="26">
        <v>6</v>
      </c>
      <c r="B222" s="26"/>
      <c r="C222" s="37" t="s">
        <v>1513</v>
      </c>
      <c r="D222" s="68">
        <v>45561</v>
      </c>
      <c r="E222" s="37" t="s">
        <v>496</v>
      </c>
      <c r="F222" s="37" t="s">
        <v>1465</v>
      </c>
      <c r="G222" s="27"/>
      <c r="H222" s="40"/>
      <c r="I222" s="40"/>
      <c r="J222" s="114"/>
      <c r="K222" s="94">
        <v>1678000</v>
      </c>
      <c r="L222" s="42"/>
      <c r="M222" s="52"/>
      <c r="N222" s="53"/>
      <c r="O222" s="52"/>
      <c r="P222" s="33"/>
      <c r="Q222" s="33"/>
      <c r="R222" s="70"/>
      <c r="S222" s="70"/>
      <c r="T222" s="70"/>
      <c r="U222" s="43">
        <f t="shared" si="93"/>
        <v>0</v>
      </c>
      <c r="V222" s="48"/>
      <c r="W222" s="48"/>
      <c r="X222" s="48"/>
      <c r="Y222" s="43">
        <f t="shared" si="87"/>
        <v>0</v>
      </c>
      <c r="Z222" s="48"/>
      <c r="AA222" s="48"/>
      <c r="AB222" s="48"/>
      <c r="AC222" s="43">
        <f t="shared" si="88"/>
        <v>0</v>
      </c>
      <c r="AD222" s="48"/>
      <c r="AE222" s="48"/>
      <c r="AF222" s="48"/>
      <c r="AG222" s="43">
        <f t="shared" si="89"/>
        <v>0</v>
      </c>
      <c r="AH222" s="43">
        <f t="shared" si="90"/>
        <v>0</v>
      </c>
      <c r="AI222" s="59">
        <f t="shared" si="91"/>
        <v>0</v>
      </c>
      <c r="AJ222" s="59">
        <f t="shared" si="92"/>
        <v>0</v>
      </c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</row>
    <row r="223" spans="1:106" ht="24.95" customHeight="1" outlineLevel="1">
      <c r="A223" s="26"/>
      <c r="B223" s="26"/>
      <c r="C223" s="93" t="s">
        <v>1749</v>
      </c>
      <c r="D223" s="68">
        <v>45933</v>
      </c>
      <c r="E223" s="93" t="s">
        <v>1750</v>
      </c>
      <c r="F223" s="37" t="s">
        <v>1465</v>
      </c>
      <c r="G223" s="27"/>
      <c r="H223" s="40"/>
      <c r="I223" s="40"/>
      <c r="J223" s="114"/>
      <c r="K223" s="48">
        <v>1832000</v>
      </c>
      <c r="L223" s="42"/>
      <c r="M223" s="52"/>
      <c r="N223" s="53"/>
      <c r="O223" s="52"/>
      <c r="P223" s="33"/>
      <c r="Q223" s="33"/>
      <c r="R223" s="70"/>
      <c r="S223" s="70"/>
      <c r="T223" s="70"/>
      <c r="U223" s="43">
        <f t="shared" si="93"/>
        <v>0</v>
      </c>
      <c r="V223" s="48"/>
      <c r="W223" s="48"/>
      <c r="X223" s="48"/>
      <c r="Y223" s="43">
        <f t="shared" si="87"/>
        <v>0</v>
      </c>
      <c r="Z223" s="48"/>
      <c r="AA223" s="48"/>
      <c r="AB223" s="48"/>
      <c r="AC223" s="43">
        <f t="shared" si="88"/>
        <v>0</v>
      </c>
      <c r="AD223" s="48"/>
      <c r="AE223" s="48"/>
      <c r="AF223" s="48">
        <v>1832000</v>
      </c>
      <c r="AG223" s="43">
        <f t="shared" ref="AG223:AG246" si="94">SUM(AD223:AF223)</f>
        <v>1832000</v>
      </c>
      <c r="AH223" s="43">
        <f t="shared" ref="AH223:AH246" si="95">SUM(U223,Y223,AC223,AG223)</f>
        <v>1832000</v>
      </c>
      <c r="AI223" s="59">
        <f t="shared" ref="AI223:AI246" si="96">IF(ISERROR(AH223/$J$216),0,AH223/$J$216)</f>
        <v>2.0436848798554248E-2</v>
      </c>
      <c r="AJ223" s="59">
        <f t="shared" si="92"/>
        <v>1.3117219908459748E-3</v>
      </c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</row>
    <row r="224" spans="1:106" ht="24.95" customHeight="1" outlineLevel="1">
      <c r="A224" s="26"/>
      <c r="B224" s="26"/>
      <c r="C224" s="93" t="s">
        <v>1707</v>
      </c>
      <c r="D224" s="68">
        <v>45944</v>
      </c>
      <c r="E224" s="93" t="s">
        <v>1706</v>
      </c>
      <c r="F224" s="37" t="s">
        <v>1465</v>
      </c>
      <c r="G224" s="27"/>
      <c r="H224" s="40"/>
      <c r="I224" s="40"/>
      <c r="J224" s="114"/>
      <c r="K224" s="94">
        <v>1570000</v>
      </c>
      <c r="L224" s="42"/>
      <c r="M224" s="52"/>
      <c r="N224" s="53"/>
      <c r="O224" s="52"/>
      <c r="P224" s="33"/>
      <c r="Q224" s="33"/>
      <c r="R224" s="70"/>
      <c r="S224" s="70"/>
      <c r="T224" s="70"/>
      <c r="U224" s="43">
        <f t="shared" si="93"/>
        <v>0</v>
      </c>
      <c r="V224" s="48"/>
      <c r="W224" s="48"/>
      <c r="X224" s="48"/>
      <c r="Y224" s="43">
        <f t="shared" si="87"/>
        <v>0</v>
      </c>
      <c r="Z224" s="48"/>
      <c r="AA224" s="48"/>
      <c r="AB224" s="48"/>
      <c r="AC224" s="43">
        <f t="shared" si="88"/>
        <v>0</v>
      </c>
      <c r="AD224" s="48"/>
      <c r="AE224" s="48"/>
      <c r="AF224" s="94">
        <v>1570000</v>
      </c>
      <c r="AG224" s="43">
        <f t="shared" si="94"/>
        <v>1570000</v>
      </c>
      <c r="AH224" s="43">
        <f t="shared" si="95"/>
        <v>1570000</v>
      </c>
      <c r="AI224" s="59">
        <f t="shared" si="96"/>
        <v>1.7514111688717342E-2</v>
      </c>
      <c r="AJ224" s="59">
        <f t="shared" si="92"/>
        <v>1.1241285620241159E-3</v>
      </c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</row>
    <row r="225" spans="1:106" ht="24.95" customHeight="1" outlineLevel="1">
      <c r="A225" s="26"/>
      <c r="B225" s="26"/>
      <c r="C225" s="93" t="s">
        <v>1709</v>
      </c>
      <c r="D225" s="68">
        <v>45933</v>
      </c>
      <c r="E225" s="93" t="s">
        <v>1708</v>
      </c>
      <c r="F225" s="37" t="s">
        <v>1465</v>
      </c>
      <c r="G225" s="27"/>
      <c r="H225" s="40"/>
      <c r="I225" s="40"/>
      <c r="J225" s="114"/>
      <c r="K225" s="94">
        <v>1397000</v>
      </c>
      <c r="L225" s="42"/>
      <c r="M225" s="52"/>
      <c r="N225" s="53"/>
      <c r="O225" s="52"/>
      <c r="P225" s="33"/>
      <c r="Q225" s="33"/>
      <c r="R225" s="70"/>
      <c r="S225" s="70"/>
      <c r="T225" s="70"/>
      <c r="U225" s="43">
        <f t="shared" si="93"/>
        <v>0</v>
      </c>
      <c r="V225" s="48"/>
      <c r="W225" s="48"/>
      <c r="X225" s="48"/>
      <c r="Y225" s="43">
        <f t="shared" si="87"/>
        <v>0</v>
      </c>
      <c r="Z225" s="48"/>
      <c r="AA225" s="48"/>
      <c r="AB225" s="48"/>
      <c r="AC225" s="43">
        <f t="shared" si="88"/>
        <v>0</v>
      </c>
      <c r="AD225" s="48"/>
      <c r="AE225" s="48"/>
      <c r="AF225" s="94">
        <v>1397000</v>
      </c>
      <c r="AG225" s="43">
        <f t="shared" si="94"/>
        <v>1397000</v>
      </c>
      <c r="AH225" s="43">
        <f t="shared" si="95"/>
        <v>1397000</v>
      </c>
      <c r="AI225" s="59">
        <f t="shared" si="96"/>
        <v>1.558421275741282E-2</v>
      </c>
      <c r="AJ225" s="59">
        <f t="shared" si="92"/>
        <v>1.0002596185654077E-3</v>
      </c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</row>
    <row r="226" spans="1:106" ht="24.95" customHeight="1" outlineLevel="1">
      <c r="A226" s="26"/>
      <c r="B226" s="26"/>
      <c r="C226" s="93" t="s">
        <v>1711</v>
      </c>
      <c r="D226" s="68">
        <v>45933</v>
      </c>
      <c r="E226" s="93" t="s">
        <v>1710</v>
      </c>
      <c r="F226" s="37" t="s">
        <v>1465</v>
      </c>
      <c r="G226" s="27"/>
      <c r="H226" s="40"/>
      <c r="I226" s="40"/>
      <c r="J226" s="114"/>
      <c r="K226" s="94">
        <v>1309000</v>
      </c>
      <c r="L226" s="42"/>
      <c r="M226" s="52"/>
      <c r="N226" s="53"/>
      <c r="O226" s="52"/>
      <c r="P226" s="33"/>
      <c r="Q226" s="33"/>
      <c r="R226" s="70"/>
      <c r="S226" s="70"/>
      <c r="T226" s="70"/>
      <c r="U226" s="43">
        <f t="shared" si="93"/>
        <v>0</v>
      </c>
      <c r="V226" s="48"/>
      <c r="W226" s="48"/>
      <c r="X226" s="48"/>
      <c r="Y226" s="43">
        <f t="shared" si="87"/>
        <v>0</v>
      </c>
      <c r="Z226" s="48"/>
      <c r="AA226" s="48"/>
      <c r="AB226" s="48"/>
      <c r="AC226" s="43">
        <f t="shared" si="88"/>
        <v>0</v>
      </c>
      <c r="AD226" s="48"/>
      <c r="AE226" s="48"/>
      <c r="AF226" s="94">
        <v>1309000</v>
      </c>
      <c r="AG226" s="43">
        <f t="shared" si="94"/>
        <v>1309000</v>
      </c>
      <c r="AH226" s="43">
        <f t="shared" si="95"/>
        <v>1309000</v>
      </c>
      <c r="AI226" s="59">
        <f t="shared" si="96"/>
        <v>1.4602530064032485E-2</v>
      </c>
      <c r="AJ226" s="59">
        <f t="shared" si="92"/>
        <v>9.3725113865577572E-4</v>
      </c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</row>
    <row r="227" spans="1:106" ht="24.95" customHeight="1" outlineLevel="1">
      <c r="A227" s="26"/>
      <c r="B227" s="26"/>
      <c r="C227" s="93" t="s">
        <v>1719</v>
      </c>
      <c r="D227" s="68">
        <v>45933</v>
      </c>
      <c r="E227" s="93" t="s">
        <v>1718</v>
      </c>
      <c r="F227" s="37" t="s">
        <v>1465</v>
      </c>
      <c r="G227" s="27"/>
      <c r="H227" s="40"/>
      <c r="I227" s="40"/>
      <c r="J227" s="114"/>
      <c r="K227" s="94">
        <v>1570000</v>
      </c>
      <c r="L227" s="42"/>
      <c r="M227" s="52"/>
      <c r="N227" s="53"/>
      <c r="O227" s="52"/>
      <c r="P227" s="33"/>
      <c r="Q227" s="33"/>
      <c r="R227" s="70"/>
      <c r="S227" s="70"/>
      <c r="T227" s="70"/>
      <c r="U227" s="43">
        <f t="shared" si="93"/>
        <v>0</v>
      </c>
      <c r="V227" s="48"/>
      <c r="W227" s="48"/>
      <c r="X227" s="48"/>
      <c r="Y227" s="43">
        <f t="shared" si="87"/>
        <v>0</v>
      </c>
      <c r="Z227" s="48"/>
      <c r="AA227" s="48"/>
      <c r="AB227" s="48"/>
      <c r="AC227" s="43">
        <f t="shared" si="88"/>
        <v>0</v>
      </c>
      <c r="AD227" s="48"/>
      <c r="AE227" s="48"/>
      <c r="AF227" s="94">
        <v>1570000</v>
      </c>
      <c r="AG227" s="43">
        <f t="shared" si="94"/>
        <v>1570000</v>
      </c>
      <c r="AH227" s="43">
        <f t="shared" si="95"/>
        <v>1570000</v>
      </c>
      <c r="AI227" s="59">
        <f t="shared" si="96"/>
        <v>1.7514111688717342E-2</v>
      </c>
      <c r="AJ227" s="59">
        <f t="shared" si="92"/>
        <v>1.1241285620241159E-3</v>
      </c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</row>
    <row r="228" spans="1:106" ht="24.95" customHeight="1" outlineLevel="1">
      <c r="A228" s="26"/>
      <c r="B228" s="26"/>
      <c r="C228" s="93" t="s">
        <v>1729</v>
      </c>
      <c r="D228" s="68">
        <v>45933</v>
      </c>
      <c r="E228" s="93" t="s">
        <v>1728</v>
      </c>
      <c r="F228" s="37" t="s">
        <v>1465</v>
      </c>
      <c r="G228" s="27"/>
      <c r="H228" s="40"/>
      <c r="I228" s="40"/>
      <c r="J228" s="114"/>
      <c r="K228" s="94">
        <v>1570000</v>
      </c>
      <c r="L228" s="42"/>
      <c r="M228" s="52"/>
      <c r="N228" s="53"/>
      <c r="O228" s="52"/>
      <c r="P228" s="33"/>
      <c r="Q228" s="33"/>
      <c r="R228" s="70"/>
      <c r="S228" s="70"/>
      <c r="T228" s="70"/>
      <c r="U228" s="43">
        <f t="shared" si="93"/>
        <v>0</v>
      </c>
      <c r="V228" s="48"/>
      <c r="W228" s="48"/>
      <c r="X228" s="48"/>
      <c r="Y228" s="43">
        <f t="shared" si="87"/>
        <v>0</v>
      </c>
      <c r="Z228" s="48"/>
      <c r="AA228" s="48"/>
      <c r="AB228" s="48"/>
      <c r="AC228" s="43">
        <f t="shared" si="88"/>
        <v>0</v>
      </c>
      <c r="AD228" s="48"/>
      <c r="AE228" s="48"/>
      <c r="AF228" s="94">
        <v>1570000</v>
      </c>
      <c r="AG228" s="43">
        <f t="shared" si="94"/>
        <v>1570000</v>
      </c>
      <c r="AH228" s="43">
        <f t="shared" si="95"/>
        <v>1570000</v>
      </c>
      <c r="AI228" s="59">
        <f t="shared" si="96"/>
        <v>1.7514111688717342E-2</v>
      </c>
      <c r="AJ228" s="59">
        <f t="shared" si="92"/>
        <v>1.1241285620241159E-3</v>
      </c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</row>
    <row r="229" spans="1:106" ht="24.95" customHeight="1" outlineLevel="1">
      <c r="A229" s="26"/>
      <c r="B229" s="26"/>
      <c r="C229" s="93" t="s">
        <v>1727</v>
      </c>
      <c r="D229" s="68">
        <v>45573</v>
      </c>
      <c r="E229" s="93" t="s">
        <v>1726</v>
      </c>
      <c r="F229" s="37" t="s">
        <v>1465</v>
      </c>
      <c r="G229" s="27"/>
      <c r="H229" s="40"/>
      <c r="I229" s="40"/>
      <c r="J229" s="114"/>
      <c r="K229" s="94">
        <v>4204000</v>
      </c>
      <c r="L229" s="42"/>
      <c r="M229" s="52"/>
      <c r="N229" s="53"/>
      <c r="O229" s="52"/>
      <c r="P229" s="33"/>
      <c r="Q229" s="33"/>
      <c r="R229" s="70"/>
      <c r="S229" s="70"/>
      <c r="T229" s="70"/>
      <c r="U229" s="43">
        <f t="shared" si="93"/>
        <v>0</v>
      </c>
      <c r="V229" s="48"/>
      <c r="W229" s="48"/>
      <c r="X229" s="48"/>
      <c r="Y229" s="43">
        <f t="shared" si="87"/>
        <v>0</v>
      </c>
      <c r="Z229" s="48"/>
      <c r="AA229" s="48"/>
      <c r="AB229" s="48"/>
      <c r="AC229" s="43">
        <f t="shared" si="88"/>
        <v>0</v>
      </c>
      <c r="AD229" s="48"/>
      <c r="AE229" s="48"/>
      <c r="AF229" s="94">
        <v>4204000</v>
      </c>
      <c r="AG229" s="43">
        <f t="shared" si="94"/>
        <v>4204000</v>
      </c>
      <c r="AH229" s="43">
        <f t="shared" si="95"/>
        <v>4204000</v>
      </c>
      <c r="AI229" s="59">
        <f t="shared" si="96"/>
        <v>4.6897659579215101E-2</v>
      </c>
      <c r="AJ229" s="59">
        <f t="shared" si="92"/>
        <v>3.0100869265919641E-3</v>
      </c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</row>
    <row r="230" spans="1:106" ht="24.95" customHeight="1" outlineLevel="1">
      <c r="A230" s="26"/>
      <c r="B230" s="26"/>
      <c r="C230" s="93" t="s">
        <v>1705</v>
      </c>
      <c r="D230" s="68">
        <v>45933</v>
      </c>
      <c r="E230" s="93" t="s">
        <v>1704</v>
      </c>
      <c r="F230" s="37" t="s">
        <v>1465</v>
      </c>
      <c r="G230" s="27"/>
      <c r="H230" s="40"/>
      <c r="I230" s="40"/>
      <c r="J230" s="114"/>
      <c r="K230" s="94">
        <v>1630000</v>
      </c>
      <c r="L230" s="42"/>
      <c r="M230" s="52"/>
      <c r="N230" s="53"/>
      <c r="O230" s="52"/>
      <c r="P230" s="33"/>
      <c r="Q230" s="33"/>
      <c r="R230" s="70"/>
      <c r="S230" s="70"/>
      <c r="T230" s="70"/>
      <c r="U230" s="43">
        <f t="shared" si="93"/>
        <v>0</v>
      </c>
      <c r="V230" s="48"/>
      <c r="W230" s="48"/>
      <c r="X230" s="48"/>
      <c r="Y230" s="43">
        <f t="shared" si="87"/>
        <v>0</v>
      </c>
      <c r="Z230" s="48"/>
      <c r="AA230" s="48"/>
      <c r="AB230" s="48"/>
      <c r="AC230" s="43">
        <f t="shared" si="88"/>
        <v>0</v>
      </c>
      <c r="AD230" s="48"/>
      <c r="AE230" s="48"/>
      <c r="AF230" s="94">
        <v>1630000</v>
      </c>
      <c r="AG230" s="43">
        <f t="shared" si="94"/>
        <v>1630000</v>
      </c>
      <c r="AH230" s="43">
        <f t="shared" si="95"/>
        <v>1630000</v>
      </c>
      <c r="AI230" s="59">
        <f t="shared" si="96"/>
        <v>1.8183440797840299E-2</v>
      </c>
      <c r="AJ230" s="59">
        <f t="shared" si="92"/>
        <v>1.1670888892352288E-3</v>
      </c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</row>
    <row r="231" spans="1:106" ht="24.95" customHeight="1" outlineLevel="1">
      <c r="A231" s="26"/>
      <c r="B231" s="26"/>
      <c r="C231" s="93" t="s">
        <v>1733</v>
      </c>
      <c r="D231" s="68">
        <v>45933</v>
      </c>
      <c r="E231" s="93" t="s">
        <v>1732</v>
      </c>
      <c r="F231" s="37" t="s">
        <v>1465</v>
      </c>
      <c r="G231" s="27"/>
      <c r="H231" s="40"/>
      <c r="I231" s="40"/>
      <c r="J231" s="114"/>
      <c r="K231" s="94">
        <v>1570000</v>
      </c>
      <c r="L231" s="42"/>
      <c r="M231" s="52"/>
      <c r="N231" s="53"/>
      <c r="O231" s="52"/>
      <c r="P231" s="33"/>
      <c r="Q231" s="33"/>
      <c r="R231" s="70"/>
      <c r="S231" s="70"/>
      <c r="T231" s="70"/>
      <c r="U231" s="43">
        <f t="shared" si="93"/>
        <v>0</v>
      </c>
      <c r="V231" s="48"/>
      <c r="W231" s="48"/>
      <c r="X231" s="48"/>
      <c r="Y231" s="43">
        <f t="shared" si="87"/>
        <v>0</v>
      </c>
      <c r="Z231" s="48"/>
      <c r="AA231" s="48"/>
      <c r="AB231" s="48"/>
      <c r="AC231" s="43">
        <f t="shared" si="88"/>
        <v>0</v>
      </c>
      <c r="AD231" s="48"/>
      <c r="AE231" s="48"/>
      <c r="AF231" s="94">
        <v>1570000</v>
      </c>
      <c r="AG231" s="43">
        <f t="shared" si="94"/>
        <v>1570000</v>
      </c>
      <c r="AH231" s="43">
        <f t="shared" si="95"/>
        <v>1570000</v>
      </c>
      <c r="AI231" s="59">
        <f t="shared" si="96"/>
        <v>1.7514111688717342E-2</v>
      </c>
      <c r="AJ231" s="59">
        <f t="shared" si="92"/>
        <v>1.1241285620241159E-3</v>
      </c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</row>
    <row r="232" spans="1:106" ht="24.95" customHeight="1" outlineLevel="1">
      <c r="A232" s="26"/>
      <c r="B232" s="26"/>
      <c r="C232" s="93" t="s">
        <v>1747</v>
      </c>
      <c r="D232" s="68">
        <v>45933</v>
      </c>
      <c r="E232" s="93" t="s">
        <v>1746</v>
      </c>
      <c r="F232" s="37" t="s">
        <v>1465</v>
      </c>
      <c r="G232" s="27"/>
      <c r="H232" s="40"/>
      <c r="I232" s="40"/>
      <c r="J232" s="114"/>
      <c r="K232" s="94">
        <v>1465000</v>
      </c>
      <c r="L232" s="42"/>
      <c r="M232" s="52"/>
      <c r="N232" s="53"/>
      <c r="O232" s="52"/>
      <c r="P232" s="33"/>
      <c r="Q232" s="33"/>
      <c r="R232" s="70"/>
      <c r="S232" s="70"/>
      <c r="T232" s="70"/>
      <c r="U232" s="43">
        <f t="shared" si="93"/>
        <v>0</v>
      </c>
      <c r="V232" s="48"/>
      <c r="W232" s="48"/>
      <c r="X232" s="48"/>
      <c r="Y232" s="43">
        <f t="shared" si="87"/>
        <v>0</v>
      </c>
      <c r="Z232" s="48"/>
      <c r="AA232" s="48"/>
      <c r="AB232" s="48"/>
      <c r="AC232" s="43">
        <f t="shared" si="88"/>
        <v>0</v>
      </c>
      <c r="AD232" s="48"/>
      <c r="AE232" s="48"/>
      <c r="AF232" s="94">
        <v>1465000</v>
      </c>
      <c r="AG232" s="43">
        <f t="shared" si="94"/>
        <v>1465000</v>
      </c>
      <c r="AH232" s="43">
        <f t="shared" si="95"/>
        <v>1465000</v>
      </c>
      <c r="AI232" s="59">
        <f t="shared" si="96"/>
        <v>1.6342785747752171E-2</v>
      </c>
      <c r="AJ232" s="59">
        <f t="shared" si="92"/>
        <v>1.0489479894046688E-3</v>
      </c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</row>
    <row r="233" spans="1:106" ht="24.95" customHeight="1" outlineLevel="1">
      <c r="A233" s="26"/>
      <c r="B233" s="26"/>
      <c r="C233" s="93" t="s">
        <v>1735</v>
      </c>
      <c r="D233" s="68">
        <v>45933</v>
      </c>
      <c r="E233" s="93" t="s">
        <v>1734</v>
      </c>
      <c r="F233" s="37" t="s">
        <v>1465</v>
      </c>
      <c r="G233" s="27"/>
      <c r="H233" s="40"/>
      <c r="I233" s="40"/>
      <c r="J233" s="114"/>
      <c r="K233" s="94">
        <v>1570000</v>
      </c>
      <c r="L233" s="42"/>
      <c r="M233" s="52"/>
      <c r="N233" s="53"/>
      <c r="O233" s="52"/>
      <c r="P233" s="33"/>
      <c r="Q233" s="33"/>
      <c r="R233" s="70"/>
      <c r="S233" s="70"/>
      <c r="T233" s="70"/>
      <c r="U233" s="43">
        <f t="shared" si="93"/>
        <v>0</v>
      </c>
      <c r="V233" s="48"/>
      <c r="W233" s="48"/>
      <c r="X233" s="48"/>
      <c r="Y233" s="43">
        <f t="shared" si="87"/>
        <v>0</v>
      </c>
      <c r="Z233" s="48"/>
      <c r="AA233" s="48"/>
      <c r="AB233" s="48"/>
      <c r="AC233" s="43">
        <f t="shared" si="88"/>
        <v>0</v>
      </c>
      <c r="AD233" s="48"/>
      <c r="AE233" s="48"/>
      <c r="AF233" s="94">
        <v>1570000</v>
      </c>
      <c r="AG233" s="43">
        <f t="shared" si="94"/>
        <v>1570000</v>
      </c>
      <c r="AH233" s="43">
        <f t="shared" si="95"/>
        <v>1570000</v>
      </c>
      <c r="AI233" s="59">
        <f t="shared" si="96"/>
        <v>1.7514111688717342E-2</v>
      </c>
      <c r="AJ233" s="59">
        <f t="shared" si="92"/>
        <v>1.1241285620241159E-3</v>
      </c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</row>
    <row r="234" spans="1:106" ht="24.95" customHeight="1" outlineLevel="1">
      <c r="A234" s="26"/>
      <c r="B234" s="26"/>
      <c r="C234" s="93" t="s">
        <v>1737</v>
      </c>
      <c r="D234" s="68">
        <v>45933</v>
      </c>
      <c r="E234" s="93" t="s">
        <v>1736</v>
      </c>
      <c r="F234" s="37" t="s">
        <v>1465</v>
      </c>
      <c r="G234" s="27"/>
      <c r="H234" s="40"/>
      <c r="I234" s="40"/>
      <c r="J234" s="114"/>
      <c r="K234" s="94">
        <v>1570000</v>
      </c>
      <c r="L234" s="42"/>
      <c r="M234" s="52"/>
      <c r="N234" s="53"/>
      <c r="O234" s="52"/>
      <c r="P234" s="33"/>
      <c r="Q234" s="33"/>
      <c r="R234" s="70"/>
      <c r="S234" s="70"/>
      <c r="T234" s="70"/>
      <c r="U234" s="43">
        <f t="shared" si="93"/>
        <v>0</v>
      </c>
      <c r="V234" s="48"/>
      <c r="W234" s="48"/>
      <c r="X234" s="48"/>
      <c r="Y234" s="43">
        <f t="shared" si="87"/>
        <v>0</v>
      </c>
      <c r="Z234" s="48"/>
      <c r="AA234" s="48"/>
      <c r="AB234" s="48"/>
      <c r="AC234" s="43">
        <f t="shared" si="88"/>
        <v>0</v>
      </c>
      <c r="AD234" s="48"/>
      <c r="AE234" s="48"/>
      <c r="AF234" s="94">
        <v>1570000</v>
      </c>
      <c r="AG234" s="43">
        <f t="shared" si="94"/>
        <v>1570000</v>
      </c>
      <c r="AH234" s="43">
        <f t="shared" si="95"/>
        <v>1570000</v>
      </c>
      <c r="AI234" s="59">
        <f t="shared" si="96"/>
        <v>1.7514111688717342E-2</v>
      </c>
      <c r="AJ234" s="59">
        <f t="shared" si="92"/>
        <v>1.1241285620241159E-3</v>
      </c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</row>
    <row r="235" spans="1:106" ht="24.95" customHeight="1" outlineLevel="1">
      <c r="A235" s="26"/>
      <c r="B235" s="26"/>
      <c r="C235" s="93" t="s">
        <v>1739</v>
      </c>
      <c r="D235" s="68">
        <v>45938</v>
      </c>
      <c r="E235" s="93" t="s">
        <v>1738</v>
      </c>
      <c r="F235" s="37" t="s">
        <v>1465</v>
      </c>
      <c r="G235" s="27"/>
      <c r="H235" s="40"/>
      <c r="I235" s="40"/>
      <c r="J235" s="114"/>
      <c r="K235" s="94">
        <v>1570000</v>
      </c>
      <c r="L235" s="42"/>
      <c r="M235" s="52"/>
      <c r="N235" s="53"/>
      <c r="O235" s="52"/>
      <c r="P235" s="33"/>
      <c r="Q235" s="33"/>
      <c r="R235" s="70"/>
      <c r="S235" s="70"/>
      <c r="T235" s="70"/>
      <c r="U235" s="43">
        <f t="shared" si="93"/>
        <v>0</v>
      </c>
      <c r="V235" s="48"/>
      <c r="W235" s="48"/>
      <c r="X235" s="48"/>
      <c r="Y235" s="43">
        <f t="shared" si="87"/>
        <v>0</v>
      </c>
      <c r="Z235" s="48"/>
      <c r="AA235" s="48"/>
      <c r="AB235" s="48"/>
      <c r="AC235" s="43">
        <f t="shared" si="88"/>
        <v>0</v>
      </c>
      <c r="AD235" s="48"/>
      <c r="AE235" s="48"/>
      <c r="AF235" s="94">
        <v>1570000</v>
      </c>
      <c r="AG235" s="43">
        <f t="shared" si="94"/>
        <v>1570000</v>
      </c>
      <c r="AH235" s="43">
        <f t="shared" si="95"/>
        <v>1570000</v>
      </c>
      <c r="AI235" s="59">
        <f t="shared" si="96"/>
        <v>1.7514111688717342E-2</v>
      </c>
      <c r="AJ235" s="59">
        <f t="shared" si="92"/>
        <v>1.1241285620241159E-3</v>
      </c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</row>
    <row r="236" spans="1:106" ht="24.95" customHeight="1" outlineLevel="1">
      <c r="A236" s="26"/>
      <c r="B236" s="26"/>
      <c r="C236" s="93" t="s">
        <v>1741</v>
      </c>
      <c r="D236" s="68">
        <v>45932</v>
      </c>
      <c r="E236" s="93" t="s">
        <v>1740</v>
      </c>
      <c r="F236" s="37" t="s">
        <v>1465</v>
      </c>
      <c r="G236" s="27"/>
      <c r="H236" s="40"/>
      <c r="I236" s="40"/>
      <c r="J236" s="114"/>
      <c r="K236" s="94">
        <v>1570000</v>
      </c>
      <c r="L236" s="42"/>
      <c r="M236" s="52"/>
      <c r="N236" s="53"/>
      <c r="O236" s="52"/>
      <c r="P236" s="33"/>
      <c r="Q236" s="33"/>
      <c r="R236" s="70"/>
      <c r="S236" s="70"/>
      <c r="T236" s="70"/>
      <c r="U236" s="43">
        <f t="shared" si="93"/>
        <v>0</v>
      </c>
      <c r="V236" s="48"/>
      <c r="W236" s="48"/>
      <c r="X236" s="48"/>
      <c r="Y236" s="43">
        <f t="shared" si="87"/>
        <v>0</v>
      </c>
      <c r="Z236" s="48"/>
      <c r="AA236" s="48"/>
      <c r="AB236" s="48"/>
      <c r="AC236" s="43">
        <f t="shared" si="88"/>
        <v>0</v>
      </c>
      <c r="AD236" s="48"/>
      <c r="AE236" s="48"/>
      <c r="AF236" s="94">
        <v>1570000</v>
      </c>
      <c r="AG236" s="43">
        <f t="shared" si="94"/>
        <v>1570000</v>
      </c>
      <c r="AH236" s="43">
        <f t="shared" si="95"/>
        <v>1570000</v>
      </c>
      <c r="AI236" s="59">
        <f t="shared" si="96"/>
        <v>1.7514111688717342E-2</v>
      </c>
      <c r="AJ236" s="59">
        <f t="shared" si="92"/>
        <v>1.1241285620241159E-3</v>
      </c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</row>
    <row r="237" spans="1:106" ht="24.95" customHeight="1" outlineLevel="1">
      <c r="A237" s="26"/>
      <c r="B237" s="26"/>
      <c r="C237" s="93" t="s">
        <v>1743</v>
      </c>
      <c r="D237" s="68">
        <v>45938</v>
      </c>
      <c r="E237" s="93" t="s">
        <v>1742</v>
      </c>
      <c r="F237" s="37" t="s">
        <v>1465</v>
      </c>
      <c r="G237" s="27"/>
      <c r="H237" s="40"/>
      <c r="I237" s="40"/>
      <c r="J237" s="114"/>
      <c r="K237" s="94">
        <v>1570000</v>
      </c>
      <c r="L237" s="42"/>
      <c r="M237" s="52"/>
      <c r="N237" s="53"/>
      <c r="O237" s="52"/>
      <c r="P237" s="33"/>
      <c r="Q237" s="33"/>
      <c r="R237" s="70"/>
      <c r="S237" s="70"/>
      <c r="T237" s="70"/>
      <c r="U237" s="43">
        <f t="shared" si="93"/>
        <v>0</v>
      </c>
      <c r="V237" s="48"/>
      <c r="W237" s="48"/>
      <c r="X237" s="48"/>
      <c r="Y237" s="43">
        <f t="shared" si="87"/>
        <v>0</v>
      </c>
      <c r="Z237" s="48"/>
      <c r="AA237" s="48"/>
      <c r="AB237" s="48"/>
      <c r="AC237" s="43">
        <f t="shared" si="88"/>
        <v>0</v>
      </c>
      <c r="AD237" s="48"/>
      <c r="AE237" s="48"/>
      <c r="AF237" s="94">
        <v>1570000</v>
      </c>
      <c r="AG237" s="43">
        <f t="shared" si="94"/>
        <v>1570000</v>
      </c>
      <c r="AH237" s="43">
        <f t="shared" si="95"/>
        <v>1570000</v>
      </c>
      <c r="AI237" s="59">
        <f t="shared" si="96"/>
        <v>1.7514111688717342E-2</v>
      </c>
      <c r="AJ237" s="59">
        <f t="shared" si="92"/>
        <v>1.1241285620241159E-3</v>
      </c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</row>
    <row r="238" spans="1:106" ht="24.95" customHeight="1" outlineLevel="1">
      <c r="A238" s="26"/>
      <c r="B238" s="26"/>
      <c r="C238" s="93" t="s">
        <v>1745</v>
      </c>
      <c r="D238" s="68">
        <v>45938</v>
      </c>
      <c r="E238" s="93" t="s">
        <v>1744</v>
      </c>
      <c r="F238" s="37" t="s">
        <v>1465</v>
      </c>
      <c r="G238" s="27"/>
      <c r="H238" s="40"/>
      <c r="I238" s="40"/>
      <c r="J238" s="114"/>
      <c r="K238" s="94">
        <v>1570000</v>
      </c>
      <c r="L238" s="42"/>
      <c r="M238" s="52"/>
      <c r="N238" s="53"/>
      <c r="O238" s="52"/>
      <c r="P238" s="33"/>
      <c r="Q238" s="33"/>
      <c r="R238" s="70"/>
      <c r="S238" s="70"/>
      <c r="T238" s="70"/>
      <c r="U238" s="43">
        <f t="shared" si="93"/>
        <v>0</v>
      </c>
      <c r="V238" s="48"/>
      <c r="W238" s="48"/>
      <c r="X238" s="48"/>
      <c r="Y238" s="43">
        <f t="shared" si="87"/>
        <v>0</v>
      </c>
      <c r="Z238" s="48"/>
      <c r="AA238" s="48"/>
      <c r="AB238" s="48"/>
      <c r="AC238" s="43">
        <f t="shared" si="88"/>
        <v>0</v>
      </c>
      <c r="AD238" s="48"/>
      <c r="AE238" s="48"/>
      <c r="AF238" s="94">
        <v>1570000</v>
      </c>
      <c r="AG238" s="43">
        <f t="shared" si="94"/>
        <v>1570000</v>
      </c>
      <c r="AH238" s="43">
        <f t="shared" si="95"/>
        <v>1570000</v>
      </c>
      <c r="AI238" s="59">
        <f t="shared" si="96"/>
        <v>1.7514111688717342E-2</v>
      </c>
      <c r="AJ238" s="59">
        <f t="shared" si="92"/>
        <v>1.1241285620241159E-3</v>
      </c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</row>
    <row r="239" spans="1:106" ht="24.95" customHeight="1" outlineLevel="1">
      <c r="A239" s="26"/>
      <c r="B239" s="26"/>
      <c r="C239" s="93" t="s">
        <v>1749</v>
      </c>
      <c r="D239" s="68">
        <v>45933</v>
      </c>
      <c r="E239" s="93" t="s">
        <v>1748</v>
      </c>
      <c r="F239" s="37" t="s">
        <v>1465</v>
      </c>
      <c r="G239" s="27"/>
      <c r="H239" s="40"/>
      <c r="I239" s="40"/>
      <c r="J239" s="114"/>
      <c r="K239" s="94">
        <v>1397000</v>
      </c>
      <c r="L239" s="42"/>
      <c r="M239" s="52"/>
      <c r="N239" s="53"/>
      <c r="O239" s="52"/>
      <c r="P239" s="33"/>
      <c r="Q239" s="33"/>
      <c r="R239" s="70"/>
      <c r="S239" s="70"/>
      <c r="T239" s="70"/>
      <c r="U239" s="43">
        <f t="shared" si="93"/>
        <v>0</v>
      </c>
      <c r="V239" s="48"/>
      <c r="W239" s="48"/>
      <c r="X239" s="48"/>
      <c r="Y239" s="43">
        <f t="shared" si="87"/>
        <v>0</v>
      </c>
      <c r="Z239" s="48"/>
      <c r="AA239" s="48"/>
      <c r="AB239" s="48"/>
      <c r="AC239" s="43">
        <f t="shared" si="88"/>
        <v>0</v>
      </c>
      <c r="AD239" s="48"/>
      <c r="AE239" s="48"/>
      <c r="AF239" s="94">
        <v>1397000</v>
      </c>
      <c r="AG239" s="43">
        <f t="shared" si="94"/>
        <v>1397000</v>
      </c>
      <c r="AH239" s="43">
        <f t="shared" si="95"/>
        <v>1397000</v>
      </c>
      <c r="AI239" s="59">
        <f t="shared" si="96"/>
        <v>1.558421275741282E-2</v>
      </c>
      <c r="AJ239" s="59">
        <f t="shared" si="92"/>
        <v>1.0002596185654077E-3</v>
      </c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</row>
    <row r="240" spans="1:106" ht="24.95" customHeight="1" outlineLevel="1">
      <c r="A240" s="26"/>
      <c r="B240" s="26"/>
      <c r="C240" s="93" t="s">
        <v>1713</v>
      </c>
      <c r="D240" s="68">
        <v>45933</v>
      </c>
      <c r="E240" s="93" t="s">
        <v>1712</v>
      </c>
      <c r="F240" s="37" t="s">
        <v>1465</v>
      </c>
      <c r="G240" s="27"/>
      <c r="H240" s="40"/>
      <c r="I240" s="40"/>
      <c r="J240" s="114"/>
      <c r="K240" s="94">
        <v>1597000</v>
      </c>
      <c r="L240" s="42"/>
      <c r="M240" s="52"/>
      <c r="N240" s="53"/>
      <c r="O240" s="52"/>
      <c r="P240" s="33"/>
      <c r="Q240" s="33"/>
      <c r="R240" s="70"/>
      <c r="S240" s="70"/>
      <c r="T240" s="70"/>
      <c r="U240" s="43">
        <f t="shared" si="93"/>
        <v>0</v>
      </c>
      <c r="V240" s="48"/>
      <c r="W240" s="48"/>
      <c r="X240" s="48"/>
      <c r="Y240" s="43">
        <f t="shared" si="87"/>
        <v>0</v>
      </c>
      <c r="Z240" s="48"/>
      <c r="AA240" s="48"/>
      <c r="AB240" s="48"/>
      <c r="AC240" s="43">
        <f t="shared" si="88"/>
        <v>0</v>
      </c>
      <c r="AD240" s="48"/>
      <c r="AE240" s="48"/>
      <c r="AF240" s="94">
        <v>1597000</v>
      </c>
      <c r="AG240" s="43">
        <f t="shared" si="94"/>
        <v>1597000</v>
      </c>
      <c r="AH240" s="43">
        <f t="shared" si="95"/>
        <v>1597000</v>
      </c>
      <c r="AI240" s="59">
        <f t="shared" si="96"/>
        <v>1.7815309787822673E-2</v>
      </c>
      <c r="AJ240" s="59">
        <f t="shared" si="92"/>
        <v>1.1434607092691168E-3</v>
      </c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</row>
    <row r="241" spans="1:106" ht="24.95" customHeight="1" outlineLevel="1">
      <c r="A241" s="26"/>
      <c r="B241" s="26"/>
      <c r="C241" s="93" t="s">
        <v>1715</v>
      </c>
      <c r="D241" s="68">
        <v>45945</v>
      </c>
      <c r="E241" s="93" t="s">
        <v>1714</v>
      </c>
      <c r="F241" s="37" t="s">
        <v>1465</v>
      </c>
      <c r="G241" s="27"/>
      <c r="H241" s="40"/>
      <c r="I241" s="40"/>
      <c r="J241" s="114"/>
      <c r="K241" s="94">
        <v>1309000</v>
      </c>
      <c r="L241" s="42"/>
      <c r="M241" s="52"/>
      <c r="N241" s="53"/>
      <c r="O241" s="52"/>
      <c r="P241" s="33"/>
      <c r="Q241" s="33"/>
      <c r="R241" s="70"/>
      <c r="S241" s="70"/>
      <c r="T241" s="70"/>
      <c r="U241" s="43">
        <f t="shared" si="93"/>
        <v>0</v>
      </c>
      <c r="V241" s="48"/>
      <c r="W241" s="48"/>
      <c r="X241" s="48"/>
      <c r="Y241" s="43">
        <f t="shared" si="87"/>
        <v>0</v>
      </c>
      <c r="Z241" s="48"/>
      <c r="AA241" s="48"/>
      <c r="AB241" s="48"/>
      <c r="AC241" s="43">
        <f t="shared" si="88"/>
        <v>0</v>
      </c>
      <c r="AD241" s="48"/>
      <c r="AE241" s="48"/>
      <c r="AF241" s="94">
        <v>1309000</v>
      </c>
      <c r="AG241" s="43">
        <f t="shared" si="94"/>
        <v>1309000</v>
      </c>
      <c r="AH241" s="43">
        <f t="shared" si="95"/>
        <v>1309000</v>
      </c>
      <c r="AI241" s="59">
        <f t="shared" si="96"/>
        <v>1.4602530064032485E-2</v>
      </c>
      <c r="AJ241" s="59">
        <f t="shared" si="92"/>
        <v>9.3725113865577572E-4</v>
      </c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</row>
    <row r="242" spans="1:106" ht="24.95" customHeight="1" outlineLevel="1">
      <c r="A242" s="26"/>
      <c r="B242" s="26"/>
      <c r="C242" s="93" t="s">
        <v>1717</v>
      </c>
      <c r="D242" s="68">
        <v>45933</v>
      </c>
      <c r="E242" s="93" t="s">
        <v>1716</v>
      </c>
      <c r="F242" s="37" t="s">
        <v>1465</v>
      </c>
      <c r="G242" s="27"/>
      <c r="H242" s="40"/>
      <c r="I242" s="40"/>
      <c r="J242" s="114"/>
      <c r="K242" s="94">
        <v>1570000</v>
      </c>
      <c r="L242" s="42"/>
      <c r="M242" s="52"/>
      <c r="N242" s="53"/>
      <c r="O242" s="52"/>
      <c r="P242" s="33"/>
      <c r="Q242" s="33"/>
      <c r="R242" s="70"/>
      <c r="S242" s="70"/>
      <c r="T242" s="70"/>
      <c r="U242" s="43">
        <f t="shared" si="93"/>
        <v>0</v>
      </c>
      <c r="V242" s="48"/>
      <c r="W242" s="48"/>
      <c r="X242" s="48"/>
      <c r="Y242" s="43">
        <f t="shared" si="87"/>
        <v>0</v>
      </c>
      <c r="Z242" s="48"/>
      <c r="AA242" s="48"/>
      <c r="AB242" s="48"/>
      <c r="AC242" s="43">
        <f t="shared" si="88"/>
        <v>0</v>
      </c>
      <c r="AD242" s="48"/>
      <c r="AE242" s="48"/>
      <c r="AF242" s="94">
        <v>1570000</v>
      </c>
      <c r="AG242" s="43">
        <f t="shared" si="94"/>
        <v>1570000</v>
      </c>
      <c r="AH242" s="43">
        <f t="shared" si="95"/>
        <v>1570000</v>
      </c>
      <c r="AI242" s="59">
        <f t="shared" si="96"/>
        <v>1.7514111688717342E-2</v>
      </c>
      <c r="AJ242" s="59">
        <f t="shared" si="92"/>
        <v>1.1241285620241159E-3</v>
      </c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</row>
    <row r="243" spans="1:106" ht="24.95" customHeight="1" outlineLevel="1">
      <c r="A243" s="26"/>
      <c r="B243" s="26"/>
      <c r="C243" s="93" t="s">
        <v>1721</v>
      </c>
      <c r="D243" s="68">
        <v>45933</v>
      </c>
      <c r="E243" s="93" t="s">
        <v>1720</v>
      </c>
      <c r="F243" s="37" t="s">
        <v>1465</v>
      </c>
      <c r="G243" s="27"/>
      <c r="H243" s="40"/>
      <c r="I243" s="40"/>
      <c r="J243" s="114"/>
      <c r="K243" s="94">
        <v>1660000</v>
      </c>
      <c r="L243" s="42"/>
      <c r="M243" s="52"/>
      <c r="N243" s="53"/>
      <c r="O243" s="52"/>
      <c r="P243" s="33"/>
      <c r="Q243" s="33"/>
      <c r="R243" s="70"/>
      <c r="S243" s="70"/>
      <c r="T243" s="70"/>
      <c r="U243" s="43">
        <f t="shared" si="93"/>
        <v>0</v>
      </c>
      <c r="V243" s="48"/>
      <c r="W243" s="48"/>
      <c r="X243" s="48"/>
      <c r="Y243" s="43">
        <f t="shared" si="87"/>
        <v>0</v>
      </c>
      <c r="Z243" s="48"/>
      <c r="AA243" s="48"/>
      <c r="AB243" s="48"/>
      <c r="AC243" s="43">
        <f t="shared" si="88"/>
        <v>0</v>
      </c>
      <c r="AD243" s="48"/>
      <c r="AE243" s="48"/>
      <c r="AF243" s="94">
        <v>1660000</v>
      </c>
      <c r="AG243" s="43">
        <f t="shared" si="94"/>
        <v>1660000</v>
      </c>
      <c r="AH243" s="43">
        <f t="shared" si="95"/>
        <v>1660000</v>
      </c>
      <c r="AI243" s="59">
        <f t="shared" si="96"/>
        <v>1.8518105352401774E-2</v>
      </c>
      <c r="AJ243" s="59">
        <f t="shared" si="92"/>
        <v>1.1885690528407851E-3</v>
      </c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</row>
    <row r="244" spans="1:106" ht="24.95" customHeight="1" outlineLevel="1">
      <c r="A244" s="26"/>
      <c r="B244" s="26"/>
      <c r="C244" s="93" t="s">
        <v>1722</v>
      </c>
      <c r="D244" s="68">
        <v>45938</v>
      </c>
      <c r="E244" s="93" t="s">
        <v>1723</v>
      </c>
      <c r="F244" s="37" t="s">
        <v>1465</v>
      </c>
      <c r="G244" s="27"/>
      <c r="H244" s="40"/>
      <c r="I244" s="40"/>
      <c r="J244" s="114"/>
      <c r="K244" s="94">
        <v>1832000</v>
      </c>
      <c r="L244" s="42"/>
      <c r="M244" s="52"/>
      <c r="N244" s="53"/>
      <c r="O244" s="52"/>
      <c r="P244" s="33"/>
      <c r="Q244" s="33"/>
      <c r="R244" s="70"/>
      <c r="S244" s="70"/>
      <c r="T244" s="70"/>
      <c r="U244" s="43">
        <f t="shared" si="93"/>
        <v>0</v>
      </c>
      <c r="V244" s="48"/>
      <c r="W244" s="48"/>
      <c r="X244" s="48"/>
      <c r="Y244" s="43">
        <f t="shared" si="87"/>
        <v>0</v>
      </c>
      <c r="Z244" s="48"/>
      <c r="AA244" s="48"/>
      <c r="AB244" s="48"/>
      <c r="AC244" s="43">
        <f t="shared" si="88"/>
        <v>0</v>
      </c>
      <c r="AD244" s="48"/>
      <c r="AE244" s="48"/>
      <c r="AF244" s="94">
        <v>1832000</v>
      </c>
      <c r="AG244" s="43">
        <f t="shared" si="94"/>
        <v>1832000</v>
      </c>
      <c r="AH244" s="43">
        <f t="shared" si="95"/>
        <v>1832000</v>
      </c>
      <c r="AI244" s="59">
        <f t="shared" si="96"/>
        <v>2.0436848798554248E-2</v>
      </c>
      <c r="AJ244" s="59">
        <f t="shared" si="92"/>
        <v>1.3117219908459748E-3</v>
      </c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</row>
    <row r="245" spans="1:106" ht="24.95" customHeight="1" outlineLevel="1">
      <c r="A245" s="26"/>
      <c r="B245" s="26"/>
      <c r="C245" s="93" t="s">
        <v>1725</v>
      </c>
      <c r="D245" s="68">
        <v>45933</v>
      </c>
      <c r="E245" s="93" t="s">
        <v>1724</v>
      </c>
      <c r="F245" s="37" t="s">
        <v>1465</v>
      </c>
      <c r="G245" s="27"/>
      <c r="H245" s="40"/>
      <c r="I245" s="40"/>
      <c r="J245" s="114"/>
      <c r="K245" s="94">
        <v>1397000</v>
      </c>
      <c r="L245" s="42"/>
      <c r="M245" s="52"/>
      <c r="N245" s="53"/>
      <c r="O245" s="52"/>
      <c r="P245" s="33"/>
      <c r="Q245" s="33"/>
      <c r="R245" s="70"/>
      <c r="S245" s="70"/>
      <c r="T245" s="70"/>
      <c r="U245" s="43">
        <f t="shared" si="93"/>
        <v>0</v>
      </c>
      <c r="V245" s="48"/>
      <c r="W245" s="48"/>
      <c r="X245" s="48"/>
      <c r="Y245" s="43">
        <f t="shared" si="87"/>
        <v>0</v>
      </c>
      <c r="Z245" s="48"/>
      <c r="AA245" s="48"/>
      <c r="AB245" s="48"/>
      <c r="AC245" s="43">
        <f t="shared" si="88"/>
        <v>0</v>
      </c>
      <c r="AD245" s="48"/>
      <c r="AE245" s="48"/>
      <c r="AF245" s="94">
        <v>1397000</v>
      </c>
      <c r="AG245" s="43">
        <f t="shared" si="94"/>
        <v>1397000</v>
      </c>
      <c r="AH245" s="43">
        <f t="shared" si="95"/>
        <v>1397000</v>
      </c>
      <c r="AI245" s="59">
        <f t="shared" si="96"/>
        <v>1.558421275741282E-2</v>
      </c>
      <c r="AJ245" s="59">
        <f t="shared" si="92"/>
        <v>1.0002596185654077E-3</v>
      </c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</row>
    <row r="246" spans="1:106" ht="24.95" customHeight="1" outlineLevel="1">
      <c r="A246" s="26"/>
      <c r="B246" s="26"/>
      <c r="C246" s="93" t="s">
        <v>1731</v>
      </c>
      <c r="D246" s="68">
        <v>45938</v>
      </c>
      <c r="E246" s="93" t="s">
        <v>1730</v>
      </c>
      <c r="F246" s="37" t="s">
        <v>1465</v>
      </c>
      <c r="G246" s="27"/>
      <c r="H246" s="40"/>
      <c r="I246" s="40"/>
      <c r="J246" s="114"/>
      <c r="K246" s="94">
        <v>1597000</v>
      </c>
      <c r="L246" s="42"/>
      <c r="M246" s="52"/>
      <c r="N246" s="53"/>
      <c r="O246" s="52"/>
      <c r="P246" s="33"/>
      <c r="Q246" s="33"/>
      <c r="R246" s="70"/>
      <c r="S246" s="70"/>
      <c r="T246" s="70"/>
      <c r="U246" s="43">
        <f t="shared" si="93"/>
        <v>0</v>
      </c>
      <c r="V246" s="48"/>
      <c r="W246" s="48"/>
      <c r="X246" s="48"/>
      <c r="Y246" s="43">
        <f t="shared" si="87"/>
        <v>0</v>
      </c>
      <c r="Z246" s="48"/>
      <c r="AA246" s="48"/>
      <c r="AB246" s="48"/>
      <c r="AC246" s="43">
        <f t="shared" si="88"/>
        <v>0</v>
      </c>
      <c r="AD246" s="48"/>
      <c r="AE246" s="48"/>
      <c r="AF246" s="94">
        <v>1597000</v>
      </c>
      <c r="AG246" s="43">
        <f t="shared" si="94"/>
        <v>1597000</v>
      </c>
      <c r="AH246" s="43">
        <f t="shared" si="95"/>
        <v>1597000</v>
      </c>
      <c r="AI246" s="59">
        <f t="shared" si="96"/>
        <v>1.7815309787822673E-2</v>
      </c>
      <c r="AJ246" s="59">
        <f t="shared" si="92"/>
        <v>1.1434607092691168E-3</v>
      </c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</row>
    <row r="247" spans="1:106" s="19" customFormat="1" ht="24.95" customHeight="1">
      <c r="A247" s="117" t="s">
        <v>67</v>
      </c>
      <c r="B247" s="117"/>
      <c r="C247" s="117"/>
      <c r="D247" s="117"/>
      <c r="E247" s="117"/>
      <c r="F247" s="117"/>
      <c r="G247" s="117"/>
      <c r="H247" s="117"/>
      <c r="I247" s="117"/>
      <c r="J247" s="49">
        <f>+J216</f>
        <v>89642000</v>
      </c>
      <c r="K247" s="49">
        <f>SUM(K217:K246)</f>
        <v>87022918</v>
      </c>
      <c r="L247" s="29"/>
      <c r="M247" s="49">
        <f>SUM(M217:M222)</f>
        <v>0</v>
      </c>
      <c r="N247" s="49">
        <f>SUM(N217:N222)</f>
        <v>0</v>
      </c>
      <c r="O247" s="49">
        <f>SUM(O217:O222)</f>
        <v>0</v>
      </c>
      <c r="P247" s="50"/>
      <c r="Q247" s="56"/>
      <c r="R247" s="49">
        <f>SUM(R217:R246)</f>
        <v>6001655</v>
      </c>
      <c r="S247" s="49">
        <f t="shared" ref="S247:AH247" si="97">SUM(S217:S246)</f>
        <v>1207250</v>
      </c>
      <c r="T247" s="49">
        <f t="shared" si="97"/>
        <v>2031650</v>
      </c>
      <c r="U247" s="49">
        <f t="shared" si="97"/>
        <v>9240555</v>
      </c>
      <c r="V247" s="49">
        <f t="shared" si="97"/>
        <v>8015151</v>
      </c>
      <c r="W247" s="49">
        <f t="shared" si="97"/>
        <v>6744108</v>
      </c>
      <c r="X247" s="49">
        <f t="shared" si="97"/>
        <v>2393370</v>
      </c>
      <c r="Y247" s="49">
        <f t="shared" si="97"/>
        <v>17152629</v>
      </c>
      <c r="Z247" s="49">
        <f t="shared" si="97"/>
        <v>5730995</v>
      </c>
      <c r="AA247" s="49">
        <f t="shared" si="97"/>
        <v>2270537</v>
      </c>
      <c r="AB247" s="49">
        <f t="shared" si="97"/>
        <v>2948152</v>
      </c>
      <c r="AC247" s="49">
        <f t="shared" si="97"/>
        <v>10949684</v>
      </c>
      <c r="AD247" s="49">
        <f t="shared" si="97"/>
        <v>1951936</v>
      </c>
      <c r="AE247" s="49">
        <f t="shared" si="97"/>
        <v>2720206</v>
      </c>
      <c r="AF247" s="49">
        <f t="shared" si="97"/>
        <v>45007908</v>
      </c>
      <c r="AG247" s="49">
        <f t="shared" si="97"/>
        <v>49680050</v>
      </c>
      <c r="AH247" s="49">
        <f t="shared" si="97"/>
        <v>87022918</v>
      </c>
      <c r="AI247" s="61">
        <f>IF(ISERROR(AH247/J247),0,AH247/J247)</f>
        <v>0.97078286963700056</v>
      </c>
      <c r="AJ247" s="61">
        <f>IF(ISERROR(AH247/$AH$355),0,AH247/$AH$355)</f>
        <v>6.2308883869097172E-2</v>
      </c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</row>
    <row r="248" spans="1:106" ht="24.95" customHeight="1">
      <c r="A248" s="118" t="s">
        <v>68</v>
      </c>
      <c r="B248" s="118"/>
      <c r="C248" s="118"/>
      <c r="D248" s="118"/>
      <c r="E248" s="118"/>
      <c r="F248" s="23"/>
      <c r="G248" s="24"/>
      <c r="H248" s="25"/>
      <c r="I248" s="25"/>
      <c r="J248" s="113">
        <v>50733284</v>
      </c>
      <c r="K248" s="43"/>
      <c r="L248" s="44"/>
      <c r="M248" s="45"/>
      <c r="N248" s="45"/>
      <c r="O248" s="45"/>
      <c r="P248" s="24"/>
      <c r="Q248" s="55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57"/>
      <c r="AJ248" s="58"/>
    </row>
    <row r="249" spans="1:106" ht="24.95" customHeight="1" outlineLevel="1">
      <c r="A249" s="26">
        <v>1</v>
      </c>
      <c r="B249" s="41"/>
      <c r="C249" s="41"/>
      <c r="D249" s="34"/>
      <c r="E249" s="42"/>
      <c r="F249" s="42"/>
      <c r="G249" s="24"/>
      <c r="H249" s="40"/>
      <c r="I249" s="40"/>
      <c r="J249" s="114"/>
      <c r="K249" s="51">
        <v>360100</v>
      </c>
      <c r="L249" s="42" t="s">
        <v>64</v>
      </c>
      <c r="M249" s="54"/>
      <c r="N249" s="54"/>
      <c r="O249" s="24"/>
      <c r="P249" s="24"/>
      <c r="Q249" s="24"/>
      <c r="R249" s="70">
        <v>154891</v>
      </c>
      <c r="S249" s="70"/>
      <c r="T249" s="70">
        <v>153907</v>
      </c>
      <c r="U249" s="43">
        <f>SUM(R249:T249)</f>
        <v>308798</v>
      </c>
      <c r="V249" s="48">
        <v>4834941</v>
      </c>
      <c r="W249" s="48">
        <v>51302</v>
      </c>
      <c r="X249" s="48">
        <v>2801695</v>
      </c>
      <c r="Y249" s="43">
        <f>SUM(V249:X249)</f>
        <v>7687938</v>
      </c>
      <c r="Z249" s="48">
        <v>2292664</v>
      </c>
      <c r="AA249" s="48">
        <v>2226279</v>
      </c>
      <c r="AB249" s="48">
        <v>2835656</v>
      </c>
      <c r="AC249" s="43">
        <f>SUM(Z249:AB249)</f>
        <v>7354599</v>
      </c>
      <c r="AD249" s="48"/>
      <c r="AE249" s="48"/>
      <c r="AF249" s="48"/>
      <c r="AG249" s="43">
        <f>SUM(AD249:AF249)</f>
        <v>0</v>
      </c>
      <c r="AH249" s="43">
        <f>SUM(U249,Y249,AC249,AG249)</f>
        <v>15351335</v>
      </c>
      <c r="AI249" s="59">
        <f>IF(ISERROR(AH249/J248),0,AH249/J248)</f>
        <v>0.30258902617066935</v>
      </c>
      <c r="AJ249" s="59">
        <f t="shared" ref="AJ249:AJ256" si="98">IF(ISERROR(AH249/$AH$355),"-",AH249/$AH$355)</f>
        <v>1.0991639578790116E-2</v>
      </c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</row>
    <row r="250" spans="1:106" ht="24.95" customHeight="1" outlineLevel="1">
      <c r="A250" s="26">
        <v>2</v>
      </c>
      <c r="B250" s="26"/>
      <c r="C250" s="27"/>
      <c r="D250" s="28"/>
      <c r="E250" s="27"/>
      <c r="F250" s="27"/>
      <c r="G250" s="27"/>
      <c r="H250" s="28"/>
      <c r="I250" s="28"/>
      <c r="J250" s="114"/>
      <c r="K250" s="51">
        <v>35031949</v>
      </c>
      <c r="L250" s="42" t="s">
        <v>55</v>
      </c>
      <c r="M250" s="48"/>
      <c r="N250" s="48"/>
      <c r="O250" s="48"/>
      <c r="P250" s="27"/>
      <c r="Q250" s="27"/>
      <c r="R250" s="70">
        <v>1480542</v>
      </c>
      <c r="S250" s="70">
        <v>2065098</v>
      </c>
      <c r="T250" s="70">
        <v>2350610</v>
      </c>
      <c r="U250" s="43">
        <f>SUM(R250:T250)</f>
        <v>5896250</v>
      </c>
      <c r="V250" s="48"/>
      <c r="W250" s="48">
        <v>2093604</v>
      </c>
      <c r="X250" s="48"/>
      <c r="Y250" s="43">
        <f>SUM(V250:X250)</f>
        <v>2093604</v>
      </c>
      <c r="Z250" s="48"/>
      <c r="AA250" s="48"/>
      <c r="AB250" s="48"/>
      <c r="AC250" s="43">
        <f>SUM(Z250:AB250)</f>
        <v>0</v>
      </c>
      <c r="AD250" s="48">
        <v>2173544</v>
      </c>
      <c r="AE250" s="48">
        <v>4399991</v>
      </c>
      <c r="AF250" s="48">
        <v>5379411</v>
      </c>
      <c r="AG250" s="43">
        <f>SUM(AD250:AF250)</f>
        <v>11952946</v>
      </c>
      <c r="AH250" s="43">
        <f>SUM(U250,Y250,AC250,AG250)</f>
        <v>19942800</v>
      </c>
      <c r="AI250" s="59">
        <f>IF(ISERROR(AH250/J248),0,AH250/J248)</f>
        <v>0.39309105241442677</v>
      </c>
      <c r="AJ250" s="59">
        <f t="shared" si="98"/>
        <v>1.4279153558429644E-2</v>
      </c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</row>
    <row r="251" spans="1:106" ht="24.95" customHeight="1" outlineLevel="1">
      <c r="A251" s="26">
        <v>3</v>
      </c>
      <c r="B251" s="26"/>
      <c r="C251" s="95" t="s">
        <v>1758</v>
      </c>
      <c r="D251" s="68">
        <v>45971</v>
      </c>
      <c r="E251" s="95" t="s">
        <v>1757</v>
      </c>
      <c r="F251" s="37" t="s">
        <v>1465</v>
      </c>
      <c r="G251" s="27"/>
      <c r="H251" s="28"/>
      <c r="I251" s="28"/>
      <c r="J251" s="114"/>
      <c r="K251" s="51">
        <v>3775000</v>
      </c>
      <c r="L251" s="92" t="s">
        <v>84</v>
      </c>
      <c r="M251" s="48"/>
      <c r="N251" s="48"/>
      <c r="O251" s="48"/>
      <c r="P251" s="27"/>
      <c r="Q251" s="27"/>
      <c r="R251" s="70"/>
      <c r="S251" s="70"/>
      <c r="T251" s="70"/>
      <c r="U251" s="43">
        <f t="shared" ref="U251:U256" si="99">SUM(R251:T251)</f>
        <v>0</v>
      </c>
      <c r="V251" s="48"/>
      <c r="W251" s="48"/>
      <c r="X251" s="48"/>
      <c r="Y251" s="43">
        <f t="shared" ref="Y251:Y256" si="100">SUM(V251:X251)</f>
        <v>0</v>
      </c>
      <c r="Z251" s="48"/>
      <c r="AA251" s="48"/>
      <c r="AB251" s="48"/>
      <c r="AC251" s="43">
        <f t="shared" ref="AC251:AC256" si="101">SUM(Z251:AB251)</f>
        <v>0</v>
      </c>
      <c r="AD251" s="48"/>
      <c r="AE251" s="48"/>
      <c r="AF251" s="51">
        <v>3775000</v>
      </c>
      <c r="AG251" s="43">
        <f t="shared" ref="AG251:AG256" si="102">SUM(AD251:AF251)</f>
        <v>3775000</v>
      </c>
      <c r="AH251" s="43">
        <f t="shared" ref="AH251:AH256" si="103">SUM(U251,Y251,AC251,AG251)</f>
        <v>3775000</v>
      </c>
      <c r="AI251" s="59">
        <f t="shared" ref="AI251:AI256" si="104">IF(ISERROR(AH251/J249),0,AH251/J249)</f>
        <v>0</v>
      </c>
      <c r="AJ251" s="59">
        <f t="shared" si="98"/>
        <v>2.7029205870325083E-3</v>
      </c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</row>
    <row r="252" spans="1:106" ht="24.95" customHeight="1" outlineLevel="1">
      <c r="A252" s="26">
        <v>4</v>
      </c>
      <c r="B252" s="26"/>
      <c r="C252" s="95" t="s">
        <v>1688</v>
      </c>
      <c r="D252" s="28">
        <v>46018</v>
      </c>
      <c r="E252" s="95" t="s">
        <v>1753</v>
      </c>
      <c r="F252" s="37" t="s">
        <v>1465</v>
      </c>
      <c r="G252" s="27"/>
      <c r="H252" s="28"/>
      <c r="I252" s="28"/>
      <c r="J252" s="114"/>
      <c r="K252" s="51">
        <v>1832000</v>
      </c>
      <c r="L252" s="42"/>
      <c r="M252" s="48"/>
      <c r="N252" s="48"/>
      <c r="O252" s="48"/>
      <c r="P252" s="27"/>
      <c r="Q252" s="27"/>
      <c r="R252" s="70"/>
      <c r="S252" s="70"/>
      <c r="T252" s="70"/>
      <c r="U252" s="43">
        <f t="shared" si="99"/>
        <v>0</v>
      </c>
      <c r="V252" s="48"/>
      <c r="W252" s="48"/>
      <c r="X252" s="48"/>
      <c r="Y252" s="43">
        <f t="shared" si="100"/>
        <v>0</v>
      </c>
      <c r="Z252" s="48"/>
      <c r="AA252" s="48"/>
      <c r="AB252" s="48"/>
      <c r="AC252" s="43">
        <f t="shared" si="101"/>
        <v>0</v>
      </c>
      <c r="AD252" s="48"/>
      <c r="AE252" s="48"/>
      <c r="AF252" s="51">
        <v>1832000</v>
      </c>
      <c r="AG252" s="43">
        <f t="shared" si="102"/>
        <v>1832000</v>
      </c>
      <c r="AH252" s="43">
        <f t="shared" si="103"/>
        <v>1832000</v>
      </c>
      <c r="AI252" s="59">
        <f t="shared" si="104"/>
        <v>0</v>
      </c>
      <c r="AJ252" s="59">
        <f t="shared" si="98"/>
        <v>1.3117219908459748E-3</v>
      </c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</row>
    <row r="253" spans="1:106" ht="24.95" customHeight="1" outlineLevel="1">
      <c r="A253" s="26">
        <v>5</v>
      </c>
      <c r="B253" s="26"/>
      <c r="C253" s="95" t="s">
        <v>1654</v>
      </c>
      <c r="D253" s="28">
        <v>46018</v>
      </c>
      <c r="E253" s="95" t="s">
        <v>1754</v>
      </c>
      <c r="F253" s="37" t="s">
        <v>1465</v>
      </c>
      <c r="G253" s="27"/>
      <c r="H253" s="28"/>
      <c r="I253" s="28"/>
      <c r="J253" s="114"/>
      <c r="K253" s="51">
        <v>1832000</v>
      </c>
      <c r="L253" s="42"/>
      <c r="M253" s="48"/>
      <c r="N253" s="48"/>
      <c r="O253" s="48"/>
      <c r="P253" s="27"/>
      <c r="Q253" s="27"/>
      <c r="R253" s="70"/>
      <c r="S253" s="70"/>
      <c r="T253" s="70"/>
      <c r="U253" s="43">
        <f t="shared" si="99"/>
        <v>0</v>
      </c>
      <c r="V253" s="48"/>
      <c r="W253" s="48"/>
      <c r="X253" s="48"/>
      <c r="Y253" s="43">
        <f t="shared" si="100"/>
        <v>0</v>
      </c>
      <c r="Z253" s="48"/>
      <c r="AA253" s="48"/>
      <c r="AB253" s="48"/>
      <c r="AC253" s="43">
        <f t="shared" si="101"/>
        <v>0</v>
      </c>
      <c r="AD253" s="48"/>
      <c r="AE253" s="48"/>
      <c r="AF253" s="51">
        <v>1832000</v>
      </c>
      <c r="AG253" s="43">
        <f t="shared" si="102"/>
        <v>1832000</v>
      </c>
      <c r="AH253" s="43">
        <f t="shared" si="103"/>
        <v>1832000</v>
      </c>
      <c r="AI253" s="59">
        <f t="shared" si="104"/>
        <v>0</v>
      </c>
      <c r="AJ253" s="59">
        <f t="shared" si="98"/>
        <v>1.3117219908459748E-3</v>
      </c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</row>
    <row r="254" spans="1:106" ht="24.95" customHeight="1" outlineLevel="1">
      <c r="A254" s="26">
        <v>6</v>
      </c>
      <c r="B254" s="26"/>
      <c r="C254" s="95" t="s">
        <v>1756</v>
      </c>
      <c r="D254" s="28">
        <v>45957</v>
      </c>
      <c r="E254" s="95" t="s">
        <v>1755</v>
      </c>
      <c r="F254" s="37" t="s">
        <v>1465</v>
      </c>
      <c r="G254" s="27"/>
      <c r="H254" s="28"/>
      <c r="I254" s="28"/>
      <c r="J254" s="114"/>
      <c r="K254" s="51">
        <v>1832000</v>
      </c>
      <c r="L254" s="42"/>
      <c r="M254" s="48"/>
      <c r="N254" s="48"/>
      <c r="O254" s="48"/>
      <c r="P254" s="27"/>
      <c r="Q254" s="27"/>
      <c r="R254" s="70"/>
      <c r="S254" s="70"/>
      <c r="T254" s="70"/>
      <c r="U254" s="43">
        <f t="shared" si="99"/>
        <v>0</v>
      </c>
      <c r="V254" s="48"/>
      <c r="W254" s="48"/>
      <c r="X254" s="48"/>
      <c r="Y254" s="43">
        <f t="shared" si="100"/>
        <v>0</v>
      </c>
      <c r="Z254" s="48"/>
      <c r="AA254" s="48"/>
      <c r="AB254" s="48"/>
      <c r="AC254" s="43">
        <f t="shared" si="101"/>
        <v>0</v>
      </c>
      <c r="AD254" s="48"/>
      <c r="AE254" s="48"/>
      <c r="AF254" s="51">
        <v>1832000</v>
      </c>
      <c r="AG254" s="43">
        <f t="shared" si="102"/>
        <v>1832000</v>
      </c>
      <c r="AH254" s="43">
        <f t="shared" si="103"/>
        <v>1832000</v>
      </c>
      <c r="AI254" s="59">
        <f t="shared" si="104"/>
        <v>0</v>
      </c>
      <c r="AJ254" s="59">
        <f t="shared" si="98"/>
        <v>1.3117219908459748E-3</v>
      </c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</row>
    <row r="255" spans="1:106" ht="24.95" customHeight="1" outlineLevel="1">
      <c r="A255" s="26">
        <v>7</v>
      </c>
      <c r="B255" s="26"/>
      <c r="C255" s="95" t="s">
        <v>1659</v>
      </c>
      <c r="D255" s="28">
        <v>45957</v>
      </c>
      <c r="E255" s="95" t="s">
        <v>1759</v>
      </c>
      <c r="F255" s="37" t="s">
        <v>1465</v>
      </c>
      <c r="G255" s="27"/>
      <c r="H255" s="28"/>
      <c r="I255" s="28"/>
      <c r="J255" s="114"/>
      <c r="K255" s="51">
        <v>1577000</v>
      </c>
      <c r="L255" s="42"/>
      <c r="M255" s="48"/>
      <c r="N255" s="48"/>
      <c r="O255" s="48"/>
      <c r="P255" s="27"/>
      <c r="Q255" s="27"/>
      <c r="R255" s="70"/>
      <c r="S255" s="70"/>
      <c r="T255" s="70"/>
      <c r="U255" s="43">
        <f t="shared" si="99"/>
        <v>0</v>
      </c>
      <c r="V255" s="48"/>
      <c r="W255" s="48"/>
      <c r="X255" s="48"/>
      <c r="Y255" s="43">
        <f t="shared" si="100"/>
        <v>0</v>
      </c>
      <c r="Z255" s="48"/>
      <c r="AA255" s="48"/>
      <c r="AB255" s="48"/>
      <c r="AC255" s="43">
        <f t="shared" si="101"/>
        <v>0</v>
      </c>
      <c r="AD255" s="48"/>
      <c r="AE255" s="48"/>
      <c r="AF255" s="51">
        <v>1577000</v>
      </c>
      <c r="AG255" s="43">
        <f t="shared" si="102"/>
        <v>1577000</v>
      </c>
      <c r="AH255" s="43">
        <f t="shared" si="103"/>
        <v>1577000</v>
      </c>
      <c r="AI255" s="59">
        <f t="shared" si="104"/>
        <v>0</v>
      </c>
      <c r="AJ255" s="59">
        <f t="shared" si="98"/>
        <v>1.1291406001987458E-3</v>
      </c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</row>
    <row r="256" spans="1:106" ht="24.95" customHeight="1" outlineLevel="1">
      <c r="A256" s="26">
        <v>8</v>
      </c>
      <c r="B256" s="26"/>
      <c r="C256" s="95" t="s">
        <v>1752</v>
      </c>
      <c r="D256" s="28">
        <v>45933</v>
      </c>
      <c r="E256" s="95" t="s">
        <v>1751</v>
      </c>
      <c r="F256" s="37" t="s">
        <v>1465</v>
      </c>
      <c r="G256" s="27"/>
      <c r="H256" s="28"/>
      <c r="I256" s="28"/>
      <c r="J256" s="115"/>
      <c r="K256" s="51">
        <v>1863000</v>
      </c>
      <c r="L256" s="42"/>
      <c r="M256" s="48"/>
      <c r="N256" s="48"/>
      <c r="O256" s="48"/>
      <c r="P256" s="27"/>
      <c r="Q256" s="27"/>
      <c r="R256" s="70"/>
      <c r="S256" s="70"/>
      <c r="T256" s="70"/>
      <c r="U256" s="43">
        <f t="shared" si="99"/>
        <v>0</v>
      </c>
      <c r="V256" s="48"/>
      <c r="W256" s="48"/>
      <c r="X256" s="48"/>
      <c r="Y256" s="43">
        <f t="shared" si="100"/>
        <v>0</v>
      </c>
      <c r="Z256" s="48"/>
      <c r="AA256" s="48"/>
      <c r="AB256" s="48"/>
      <c r="AC256" s="43">
        <f t="shared" si="101"/>
        <v>0</v>
      </c>
      <c r="AD256" s="48"/>
      <c r="AE256" s="48"/>
      <c r="AF256" s="51">
        <v>1863000</v>
      </c>
      <c r="AG256" s="43">
        <f t="shared" si="102"/>
        <v>1863000</v>
      </c>
      <c r="AH256" s="43">
        <f t="shared" si="103"/>
        <v>1863000</v>
      </c>
      <c r="AI256" s="59">
        <f t="shared" si="104"/>
        <v>0</v>
      </c>
      <c r="AJ256" s="59">
        <f t="shared" si="98"/>
        <v>1.3339181599050496E-3</v>
      </c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</row>
    <row r="257" spans="1:106" s="19" customFormat="1" ht="24.95" customHeight="1">
      <c r="A257" s="117" t="s">
        <v>69</v>
      </c>
      <c r="B257" s="117"/>
      <c r="C257" s="117"/>
      <c r="D257" s="117"/>
      <c r="E257" s="117"/>
      <c r="F257" s="117"/>
      <c r="G257" s="117"/>
      <c r="H257" s="117"/>
      <c r="I257" s="117"/>
      <c r="J257" s="49">
        <f>+J248</f>
        <v>50733284</v>
      </c>
      <c r="K257" s="49">
        <f>SUM(K249:K256)</f>
        <v>48103049</v>
      </c>
      <c r="L257" s="29"/>
      <c r="M257" s="49">
        <f>SUM(M249:M250)</f>
        <v>0</v>
      </c>
      <c r="N257" s="49">
        <f>SUM(N249:N250)</f>
        <v>0</v>
      </c>
      <c r="O257" s="49">
        <f>SUM(O249:O250)</f>
        <v>0</v>
      </c>
      <c r="P257" s="50"/>
      <c r="Q257" s="56"/>
      <c r="R257" s="49">
        <f>SUM(R249:R256)</f>
        <v>1635433</v>
      </c>
      <c r="S257" s="49">
        <f t="shared" ref="S257:AC257" si="105">SUM(S249:S256)</f>
        <v>2065098</v>
      </c>
      <c r="T257" s="49">
        <f t="shared" si="105"/>
        <v>2504517</v>
      </c>
      <c r="U257" s="49">
        <f t="shared" si="105"/>
        <v>6205048</v>
      </c>
      <c r="V257" s="49">
        <f t="shared" si="105"/>
        <v>4834941</v>
      </c>
      <c r="W257" s="49">
        <f t="shared" si="105"/>
        <v>2144906</v>
      </c>
      <c r="X257" s="49">
        <f t="shared" si="105"/>
        <v>2801695</v>
      </c>
      <c r="Y257" s="49">
        <f t="shared" si="105"/>
        <v>9781542</v>
      </c>
      <c r="Z257" s="49">
        <f t="shared" si="105"/>
        <v>2292664</v>
      </c>
      <c r="AA257" s="49">
        <f t="shared" si="105"/>
        <v>2226279</v>
      </c>
      <c r="AB257" s="49">
        <f t="shared" si="105"/>
        <v>2835656</v>
      </c>
      <c r="AC257" s="49">
        <f t="shared" si="105"/>
        <v>7354599</v>
      </c>
      <c r="AD257" s="49">
        <f>SUM(AD249:AD256)</f>
        <v>2173544</v>
      </c>
      <c r="AE257" s="49">
        <f t="shared" ref="AE257" si="106">SUM(AE249:AE256)</f>
        <v>4399991</v>
      </c>
      <c r="AF257" s="49">
        <f t="shared" ref="AF257" si="107">SUM(AF249:AF256)</f>
        <v>18090411</v>
      </c>
      <c r="AG257" s="49">
        <f t="shared" ref="AG257" si="108">SUM(AG249:AG256)</f>
        <v>24663946</v>
      </c>
      <c r="AH257" s="49">
        <f t="shared" ref="AH257" si="109">SUM(AH249:AH256)</f>
        <v>48005135</v>
      </c>
      <c r="AI257" s="61">
        <f>IF(ISERROR(AH257/J257),0,AH257/J257)</f>
        <v>0.94622565730221608</v>
      </c>
      <c r="AJ257" s="61">
        <f>IF(ISERROR(AH257/$AH$355),0,AH257/$AH$355)</f>
        <v>3.4371938456893986E-2</v>
      </c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</row>
    <row r="258" spans="1:106" ht="24.95" customHeight="1">
      <c r="A258" s="118" t="s">
        <v>70</v>
      </c>
      <c r="B258" s="118"/>
      <c r="C258" s="118"/>
      <c r="D258" s="118"/>
      <c r="E258" s="118"/>
      <c r="F258" s="23"/>
      <c r="G258" s="24"/>
      <c r="H258" s="25"/>
      <c r="I258" s="25"/>
      <c r="J258" s="113">
        <v>31675828</v>
      </c>
      <c r="K258" s="43"/>
      <c r="L258" s="44"/>
      <c r="M258" s="45"/>
      <c r="N258" s="45"/>
      <c r="O258" s="45"/>
      <c r="P258" s="24"/>
      <c r="Q258" s="55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57"/>
      <c r="AJ258" s="58"/>
    </row>
    <row r="259" spans="1:106" ht="24.95" customHeight="1" outlineLevel="1">
      <c r="A259" s="26">
        <v>1</v>
      </c>
      <c r="B259" s="26"/>
      <c r="C259" s="27"/>
      <c r="D259" s="28"/>
      <c r="E259" s="27"/>
      <c r="F259" s="27"/>
      <c r="G259" s="27"/>
      <c r="H259" s="28"/>
      <c r="I259" s="28"/>
      <c r="J259" s="114"/>
      <c r="K259" s="51">
        <v>682788</v>
      </c>
      <c r="L259" s="42" t="s">
        <v>64</v>
      </c>
      <c r="M259" s="48"/>
      <c r="N259" s="48"/>
      <c r="O259" s="48"/>
      <c r="P259" s="27"/>
      <c r="Q259" s="27"/>
      <c r="R259" s="70"/>
      <c r="S259" s="70">
        <v>51302</v>
      </c>
      <c r="T259" s="70"/>
      <c r="U259" s="43">
        <f>SUM(R259:T259)</f>
        <v>51302</v>
      </c>
      <c r="V259" s="48">
        <v>89779</v>
      </c>
      <c r="W259" s="48">
        <v>64128</v>
      </c>
      <c r="X259" s="48">
        <v>51630</v>
      </c>
      <c r="Y259" s="43">
        <f>SUM(V259:X259)</f>
        <v>205537</v>
      </c>
      <c r="Z259" s="48">
        <v>25815</v>
      </c>
      <c r="AA259" s="48">
        <v>51630</v>
      </c>
      <c r="AB259" s="48"/>
      <c r="AC259" s="43">
        <f>SUM(Z259:AB259)</f>
        <v>77445</v>
      </c>
      <c r="AD259" s="48">
        <v>25815</v>
      </c>
      <c r="AE259" s="48">
        <v>116168</v>
      </c>
      <c r="AF259" s="48">
        <v>206521</v>
      </c>
      <c r="AG259" s="43">
        <f>SUM(AD259:AF259)</f>
        <v>348504</v>
      </c>
      <c r="AH259" s="43">
        <f>SUM(U259,Y259,AC259,AG259)</f>
        <v>682788</v>
      </c>
      <c r="AI259" s="59">
        <f>IF(ISERROR(AH259/J258),0,AH259/J258)</f>
        <v>2.1555490199024946E-2</v>
      </c>
      <c r="AJ259" s="59">
        <f>IF(ISERROR(AH259/$AH$355),"-",AH259/$AH$355)</f>
        <v>4.8887993159702045E-4</v>
      </c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</row>
    <row r="260" spans="1:106" ht="24.95" customHeight="1" outlineLevel="1">
      <c r="A260" s="26">
        <v>2</v>
      </c>
      <c r="B260" s="26"/>
      <c r="C260" s="27"/>
      <c r="D260" s="28"/>
      <c r="E260" s="27"/>
      <c r="F260" s="27"/>
      <c r="G260" s="27"/>
      <c r="H260" s="28"/>
      <c r="I260" s="28"/>
      <c r="J260" s="114"/>
      <c r="K260" s="51">
        <v>24193977</v>
      </c>
      <c r="L260" s="42" t="s">
        <v>55</v>
      </c>
      <c r="M260" s="48"/>
      <c r="N260" s="48"/>
      <c r="O260" s="48"/>
      <c r="P260" s="27"/>
      <c r="Q260" s="27"/>
      <c r="R260" s="70">
        <v>113751</v>
      </c>
      <c r="S260" s="70">
        <v>2528522</v>
      </c>
      <c r="T260" s="70">
        <v>902321</v>
      </c>
      <c r="U260" s="43">
        <f>SUM(R260:T260)</f>
        <v>3544594</v>
      </c>
      <c r="V260" s="48">
        <f>643981+21000</f>
        <v>664981</v>
      </c>
      <c r="W260" s="48">
        <v>5199002</v>
      </c>
      <c r="X260" s="48">
        <f>911582+72500</f>
        <v>984082</v>
      </c>
      <c r="Y260" s="43">
        <f>SUM(V260:X260)</f>
        <v>6848065</v>
      </c>
      <c r="Z260" s="48">
        <v>2100546</v>
      </c>
      <c r="AA260" s="48">
        <f>569297+44600</f>
        <v>613897</v>
      </c>
      <c r="AB260" s="48">
        <v>1019538</v>
      </c>
      <c r="AC260" s="43">
        <f>SUM(Z260:AB260)</f>
        <v>3733981</v>
      </c>
      <c r="AD260" s="48">
        <v>4649319</v>
      </c>
      <c r="AE260" s="48">
        <v>3862105</v>
      </c>
      <c r="AF260" s="48">
        <v>1553913</v>
      </c>
      <c r="AG260" s="43">
        <f>SUM(AD260:AF260)</f>
        <v>10065337</v>
      </c>
      <c r="AH260" s="43">
        <f>SUM(U260,Y260,AC260,AG260)</f>
        <v>24191977</v>
      </c>
      <c r="AI260" s="59">
        <f>IF(ISERROR(AH260/J258),0,AH260/J258)</f>
        <v>0.76373621551424009</v>
      </c>
      <c r="AJ260" s="59">
        <f>IF(ISERROR(AH260/$AH$355),"-",AH260/$AH$355)</f>
        <v>1.7321587463395214E-2</v>
      </c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</row>
    <row r="261" spans="1:106" ht="24.95" customHeight="1" outlineLevel="1">
      <c r="A261" s="26">
        <v>3</v>
      </c>
      <c r="B261" s="26"/>
      <c r="C261" s="27" t="s">
        <v>1761</v>
      </c>
      <c r="D261" s="28">
        <v>45912</v>
      </c>
      <c r="E261" s="27" t="s">
        <v>524</v>
      </c>
      <c r="F261" s="37" t="s">
        <v>1465</v>
      </c>
      <c r="G261" s="27"/>
      <c r="H261" s="28"/>
      <c r="I261" s="28"/>
      <c r="J261" s="114"/>
      <c r="K261" s="51">
        <v>3663000</v>
      </c>
      <c r="L261" s="42" t="s">
        <v>1547</v>
      </c>
      <c r="M261" s="48"/>
      <c r="N261" s="48"/>
      <c r="O261" s="48"/>
      <c r="P261" s="27"/>
      <c r="Q261" s="27"/>
      <c r="R261" s="70"/>
      <c r="S261" s="70"/>
      <c r="T261" s="70"/>
      <c r="U261" s="43">
        <f t="shared" ref="U261:U262" si="110">SUM(R261:T261)</f>
        <v>0</v>
      </c>
      <c r="V261" s="48"/>
      <c r="W261" s="48"/>
      <c r="X261" s="48"/>
      <c r="Y261" s="43">
        <f t="shared" ref="Y261:Y262" si="111">SUM(V261:X261)</f>
        <v>0</v>
      </c>
      <c r="Z261" s="48"/>
      <c r="AA261" s="48"/>
      <c r="AB261" s="48"/>
      <c r="AC261" s="43">
        <f t="shared" ref="AC261:AC262" si="112">SUM(Z261:AB261)</f>
        <v>0</v>
      </c>
      <c r="AD261" s="51">
        <v>3663000</v>
      </c>
      <c r="AE261" s="48"/>
      <c r="AF261" s="48"/>
      <c r="AG261" s="43">
        <f>SUM(AD261:AF261)</f>
        <v>3663000</v>
      </c>
      <c r="AH261" s="43">
        <f>SUM(U261,Y261,AC261,AG261)</f>
        <v>3663000</v>
      </c>
      <c r="AI261" s="59">
        <f>IF(ISERROR(AH261/J259),0,AH261/J259)</f>
        <v>0</v>
      </c>
      <c r="AJ261" s="59">
        <f>IF(ISERROR(AH261/$AH$355),"-",AH261/$AH$355)</f>
        <v>2.6227279762384313E-3</v>
      </c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</row>
    <row r="262" spans="1:106" ht="24.95" customHeight="1" outlineLevel="1">
      <c r="A262" s="26">
        <v>4</v>
      </c>
      <c r="B262" s="26"/>
      <c r="C262" s="27" t="s">
        <v>1762</v>
      </c>
      <c r="D262" s="28">
        <v>45912</v>
      </c>
      <c r="E262" s="27" t="s">
        <v>1760</v>
      </c>
      <c r="F262" s="37" t="s">
        <v>1465</v>
      </c>
      <c r="G262" s="27"/>
      <c r="H262" s="28"/>
      <c r="I262" s="28"/>
      <c r="J262" s="114"/>
      <c r="K262" s="51">
        <v>2355000</v>
      </c>
      <c r="L262" s="42" t="s">
        <v>1547</v>
      </c>
      <c r="M262" s="48"/>
      <c r="N262" s="48"/>
      <c r="O262" s="48"/>
      <c r="P262" s="27"/>
      <c r="Q262" s="27"/>
      <c r="R262" s="70"/>
      <c r="S262" s="70"/>
      <c r="T262" s="70"/>
      <c r="U262" s="43">
        <f t="shared" si="110"/>
        <v>0</v>
      </c>
      <c r="V262" s="48"/>
      <c r="W262" s="48"/>
      <c r="X262" s="48"/>
      <c r="Y262" s="43">
        <f t="shared" si="111"/>
        <v>0</v>
      </c>
      <c r="Z262" s="48"/>
      <c r="AA262" s="48"/>
      <c r="AB262" s="48"/>
      <c r="AC262" s="43">
        <f t="shared" si="112"/>
        <v>0</v>
      </c>
      <c r="AD262" s="51">
        <v>2355000</v>
      </c>
      <c r="AE262" s="48"/>
      <c r="AF262" s="48"/>
      <c r="AG262" s="43">
        <f>SUM(AD262:AF262)</f>
        <v>2355000</v>
      </c>
      <c r="AH262" s="43">
        <f>SUM(U262,Y262,AC262,AG262)</f>
        <v>2355000</v>
      </c>
      <c r="AI262" s="59">
        <f>IF(ISERROR(AH262/J260),0,AH262/J260)</f>
        <v>0</v>
      </c>
      <c r="AJ262" s="59">
        <f>IF(ISERROR(AH262/$AH$355),"-",AH262/$AH$355)</f>
        <v>1.6861928430361741E-3</v>
      </c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</row>
    <row r="263" spans="1:106" s="19" customFormat="1" ht="24.95" customHeight="1">
      <c r="A263" s="117" t="s">
        <v>71</v>
      </c>
      <c r="B263" s="117"/>
      <c r="C263" s="117"/>
      <c r="D263" s="117"/>
      <c r="E263" s="117"/>
      <c r="F263" s="117"/>
      <c r="G263" s="117"/>
      <c r="H263" s="117"/>
      <c r="I263" s="117"/>
      <c r="J263" s="49">
        <f>+J258</f>
        <v>31675828</v>
      </c>
      <c r="K263" s="49">
        <f>SUM(K259:K262)</f>
        <v>30894765</v>
      </c>
      <c r="L263" s="29"/>
      <c r="M263" s="49">
        <f>SUM(M259:M260)</f>
        <v>0</v>
      </c>
      <c r="N263" s="49">
        <f>SUM(N259:N260)</f>
        <v>0</v>
      </c>
      <c r="O263" s="49">
        <f>SUM(O259:O260)</f>
        <v>0</v>
      </c>
      <c r="P263" s="50"/>
      <c r="Q263" s="56"/>
      <c r="R263" s="49">
        <f>SUM(R259:R262)</f>
        <v>113751</v>
      </c>
      <c r="S263" s="49">
        <f t="shared" ref="S263:Z263" si="113">SUM(S259:S262)</f>
        <v>2579824</v>
      </c>
      <c r="T263" s="49">
        <f t="shared" si="113"/>
        <v>902321</v>
      </c>
      <c r="U263" s="49">
        <f t="shared" si="113"/>
        <v>3595896</v>
      </c>
      <c r="V263" s="49">
        <f t="shared" si="113"/>
        <v>754760</v>
      </c>
      <c r="W263" s="49">
        <f t="shared" si="113"/>
        <v>5263130</v>
      </c>
      <c r="X263" s="49">
        <f t="shared" si="113"/>
        <v>1035712</v>
      </c>
      <c r="Y263" s="49">
        <f t="shared" si="113"/>
        <v>7053602</v>
      </c>
      <c r="Z263" s="49">
        <f t="shared" si="113"/>
        <v>2126361</v>
      </c>
      <c r="AA263" s="49">
        <f t="shared" ref="AA263" si="114">SUM(AA259:AA262)</f>
        <v>665527</v>
      </c>
      <c r="AB263" s="49">
        <f t="shared" ref="AB263" si="115">SUM(AB259:AB262)</f>
        <v>1019538</v>
      </c>
      <c r="AC263" s="49">
        <f t="shared" ref="AC263" si="116">SUM(AC259:AC262)</f>
        <v>3811426</v>
      </c>
      <c r="AD263" s="49">
        <f t="shared" ref="AD263" si="117">SUM(AD259:AD262)</f>
        <v>10693134</v>
      </c>
      <c r="AE263" s="49">
        <f t="shared" ref="AE263" si="118">SUM(AE259:AE262)</f>
        <v>3978273</v>
      </c>
      <c r="AF263" s="49">
        <f t="shared" ref="AF263" si="119">SUM(AF259:AF262)</f>
        <v>1760434</v>
      </c>
      <c r="AG263" s="49">
        <f t="shared" ref="AG263:AH263" si="120">SUM(AG259:AG262)</f>
        <v>16431841</v>
      </c>
      <c r="AH263" s="49">
        <f t="shared" si="120"/>
        <v>30892765</v>
      </c>
      <c r="AI263" s="61">
        <f>IF(ISERROR(AH263/J263),0,AH263/J263)</f>
        <v>0.97527884669660414</v>
      </c>
      <c r="AJ263" s="61">
        <f>IF(ISERROR(AH263/$AH$355),0,AH263/$AH$355)</f>
        <v>2.2119388214266841E-2</v>
      </c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</row>
    <row r="264" spans="1:106" ht="24.95" customHeight="1">
      <c r="A264" s="118" t="s">
        <v>72</v>
      </c>
      <c r="B264" s="118"/>
      <c r="C264" s="118"/>
      <c r="D264" s="118"/>
      <c r="E264" s="118"/>
      <c r="F264" s="23"/>
      <c r="G264" s="24"/>
      <c r="H264" s="25"/>
      <c r="I264" s="25"/>
      <c r="J264" s="113">
        <v>62052222</v>
      </c>
      <c r="K264" s="43"/>
      <c r="L264" s="44"/>
      <c r="M264" s="45"/>
      <c r="N264" s="45"/>
      <c r="O264" s="45"/>
      <c r="P264" s="24"/>
      <c r="Q264" s="55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57"/>
      <c r="AJ264" s="58"/>
    </row>
    <row r="265" spans="1:106" ht="24.95" customHeight="1" outlineLevel="1">
      <c r="A265" s="26">
        <v>1</v>
      </c>
      <c r="B265" s="26"/>
      <c r="C265" s="27"/>
      <c r="D265" s="28"/>
      <c r="E265" s="27"/>
      <c r="F265" s="27"/>
      <c r="G265" s="27"/>
      <c r="H265" s="28"/>
      <c r="I265" s="28"/>
      <c r="J265" s="114"/>
      <c r="K265" s="51">
        <v>34399588</v>
      </c>
      <c r="L265" s="42" t="s">
        <v>55</v>
      </c>
      <c r="M265" s="48"/>
      <c r="N265" s="48"/>
      <c r="O265" s="48"/>
      <c r="P265" s="27"/>
      <c r="Q265" s="27"/>
      <c r="R265" s="70">
        <v>2562235</v>
      </c>
      <c r="S265" s="70">
        <v>2657287</v>
      </c>
      <c r="T265" s="70">
        <v>2676649</v>
      </c>
      <c r="U265" s="43">
        <f>SUM(R265:T265)</f>
        <v>7896171</v>
      </c>
      <c r="V265" s="48">
        <v>2764933</v>
      </c>
      <c r="W265" s="48">
        <v>2706786</v>
      </c>
      <c r="X265" s="48">
        <v>2738239</v>
      </c>
      <c r="Y265" s="43">
        <f>SUM(V265:X265)</f>
        <v>8209958</v>
      </c>
      <c r="Z265" s="51">
        <v>2906215</v>
      </c>
      <c r="AA265" s="51">
        <v>3051848</v>
      </c>
      <c r="AB265" s="51">
        <v>2858876</v>
      </c>
      <c r="AC265" s="43">
        <f>SUM(Z265:AB265)</f>
        <v>8816939</v>
      </c>
      <c r="AD265" s="48">
        <v>3274899</v>
      </c>
      <c r="AE265" s="48">
        <v>2827033</v>
      </c>
      <c r="AF265" s="48">
        <v>2890578</v>
      </c>
      <c r="AG265" s="43">
        <f>SUM(AD265:AF265)</f>
        <v>8992510</v>
      </c>
      <c r="AH265" s="43">
        <f>SUM(U265,Y265,AC265,AG265)</f>
        <v>33915578</v>
      </c>
      <c r="AI265" s="59">
        <f>IF(ISERROR(AH265/$J$264),0,AH265/$J$264)</f>
        <v>0.54656508513103685</v>
      </c>
      <c r="AJ265" s="59">
        <f t="shared" ref="AJ265:AJ277" si="121">IF(ISERROR(AH265/$AH$355),"-",AH265/$AH$355)</f>
        <v>2.4283738807233595E-2</v>
      </c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</row>
    <row r="266" spans="1:106" ht="24.95" customHeight="1" outlineLevel="1">
      <c r="A266" s="26">
        <v>2</v>
      </c>
      <c r="B266" s="26"/>
      <c r="C266" s="37" t="s">
        <v>1514</v>
      </c>
      <c r="D266" s="68">
        <v>45923</v>
      </c>
      <c r="E266" s="37" t="s">
        <v>546</v>
      </c>
      <c r="F266" s="37" t="s">
        <v>1465</v>
      </c>
      <c r="G266" s="27"/>
      <c r="H266" s="28"/>
      <c r="I266" s="28"/>
      <c r="J266" s="114"/>
      <c r="K266" s="96">
        <v>1832000</v>
      </c>
      <c r="L266" s="92" t="s">
        <v>84</v>
      </c>
      <c r="M266" s="48"/>
      <c r="N266" s="48"/>
      <c r="O266" s="48"/>
      <c r="P266" s="27"/>
      <c r="Q266" s="27"/>
      <c r="R266" s="70"/>
      <c r="S266" s="70"/>
      <c r="T266" s="70"/>
      <c r="U266" s="43">
        <f t="shared" ref="U266:U275" si="122">SUM(R266:T266)</f>
        <v>0</v>
      </c>
      <c r="V266" s="48"/>
      <c r="W266" s="48"/>
      <c r="X266" s="48"/>
      <c r="Y266" s="43">
        <f t="shared" ref="Y266:Y275" si="123">SUM(V266:X266)</f>
        <v>0</v>
      </c>
      <c r="Z266" s="48"/>
      <c r="AA266" s="48"/>
      <c r="AB266" s="48"/>
      <c r="AC266" s="43">
        <f t="shared" ref="AC266:AC275" si="124">SUM(Z266:AB266)</f>
        <v>0</v>
      </c>
      <c r="AD266" s="96">
        <v>1832000</v>
      </c>
      <c r="AE266" s="48"/>
      <c r="AF266" s="48"/>
      <c r="AG266" s="43">
        <f t="shared" ref="AG266:AG277" si="125">SUM(AD266:AF266)</f>
        <v>1832000</v>
      </c>
      <c r="AH266" s="43">
        <f t="shared" ref="AH266:AH277" si="126">SUM(U266,Y266,AC266,AG266)</f>
        <v>1832000</v>
      </c>
      <c r="AI266" s="59">
        <f t="shared" ref="AI266:AI275" si="127">IF(ISERROR(AH266/$J$264),0,AH266/$J$264)</f>
        <v>2.9523519721823984E-2</v>
      </c>
      <c r="AJ266" s="59">
        <f t="shared" si="121"/>
        <v>1.3117219908459748E-3</v>
      </c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</row>
    <row r="267" spans="1:106" ht="24.95" customHeight="1" outlineLevel="1">
      <c r="A267" s="26">
        <v>3</v>
      </c>
      <c r="B267" s="26"/>
      <c r="C267" s="37" t="s">
        <v>1515</v>
      </c>
      <c r="D267" s="68">
        <v>45905</v>
      </c>
      <c r="E267" s="37" t="s">
        <v>532</v>
      </c>
      <c r="F267" s="37" t="s">
        <v>1465</v>
      </c>
      <c r="G267" s="27"/>
      <c r="H267" s="28"/>
      <c r="I267" s="28"/>
      <c r="J267" s="114"/>
      <c r="K267" s="96">
        <v>1832000</v>
      </c>
      <c r="L267" s="92" t="s">
        <v>84</v>
      </c>
      <c r="M267" s="48"/>
      <c r="N267" s="48"/>
      <c r="O267" s="48"/>
      <c r="P267" s="27"/>
      <c r="Q267" s="27"/>
      <c r="R267" s="70"/>
      <c r="S267" s="70"/>
      <c r="T267" s="70"/>
      <c r="U267" s="43">
        <f t="shared" si="122"/>
        <v>0</v>
      </c>
      <c r="V267" s="48"/>
      <c r="W267" s="48"/>
      <c r="X267" s="48"/>
      <c r="Y267" s="43">
        <f t="shared" si="123"/>
        <v>0</v>
      </c>
      <c r="Z267" s="48"/>
      <c r="AA267" s="48"/>
      <c r="AB267" s="48"/>
      <c r="AC267" s="43">
        <f t="shared" si="124"/>
        <v>0</v>
      </c>
      <c r="AD267" s="96">
        <v>1832000</v>
      </c>
      <c r="AE267" s="48"/>
      <c r="AF267" s="48"/>
      <c r="AG267" s="43">
        <f t="shared" si="125"/>
        <v>1832000</v>
      </c>
      <c r="AH267" s="43">
        <f t="shared" si="126"/>
        <v>1832000</v>
      </c>
      <c r="AI267" s="59">
        <f t="shared" si="127"/>
        <v>2.9523519721823984E-2</v>
      </c>
      <c r="AJ267" s="59">
        <f t="shared" si="121"/>
        <v>1.3117219908459748E-3</v>
      </c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</row>
    <row r="268" spans="1:106" ht="24.95" customHeight="1" outlineLevel="1">
      <c r="A268" s="26">
        <v>4</v>
      </c>
      <c r="B268" s="26"/>
      <c r="C268" s="37" t="s">
        <v>1371</v>
      </c>
      <c r="D268" s="68">
        <v>45905</v>
      </c>
      <c r="E268" s="37" t="s">
        <v>540</v>
      </c>
      <c r="F268" s="37" t="s">
        <v>1465</v>
      </c>
      <c r="G268" s="27"/>
      <c r="H268" s="28"/>
      <c r="I268" s="28"/>
      <c r="J268" s="114"/>
      <c r="K268" s="96">
        <v>1832000</v>
      </c>
      <c r="L268" s="92" t="s">
        <v>84</v>
      </c>
      <c r="M268" s="48"/>
      <c r="N268" s="48"/>
      <c r="O268" s="48"/>
      <c r="P268" s="27"/>
      <c r="Q268" s="27"/>
      <c r="R268" s="70"/>
      <c r="S268" s="70"/>
      <c r="T268" s="70"/>
      <c r="U268" s="43">
        <f t="shared" si="122"/>
        <v>0</v>
      </c>
      <c r="V268" s="48"/>
      <c r="W268" s="48"/>
      <c r="X268" s="48"/>
      <c r="Y268" s="43">
        <f t="shared" si="123"/>
        <v>0</v>
      </c>
      <c r="Z268" s="48"/>
      <c r="AA268" s="48"/>
      <c r="AB268" s="48"/>
      <c r="AC268" s="43">
        <f t="shared" si="124"/>
        <v>0</v>
      </c>
      <c r="AD268" s="96">
        <v>1832000</v>
      </c>
      <c r="AE268" s="48"/>
      <c r="AF268" s="48"/>
      <c r="AG268" s="43">
        <f t="shared" si="125"/>
        <v>1832000</v>
      </c>
      <c r="AH268" s="43">
        <f t="shared" si="126"/>
        <v>1832000</v>
      </c>
      <c r="AI268" s="59">
        <f t="shared" si="127"/>
        <v>2.9523519721823984E-2</v>
      </c>
      <c r="AJ268" s="59">
        <f t="shared" si="121"/>
        <v>1.3117219908459748E-3</v>
      </c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</row>
    <row r="269" spans="1:106" ht="24.95" customHeight="1" outlineLevel="1">
      <c r="A269" s="26">
        <v>5</v>
      </c>
      <c r="B269" s="26"/>
      <c r="C269" s="37" t="s">
        <v>1419</v>
      </c>
      <c r="D269" s="68">
        <v>45875</v>
      </c>
      <c r="E269" s="37" t="s">
        <v>542</v>
      </c>
      <c r="F269" s="37" t="s">
        <v>1465</v>
      </c>
      <c r="G269" s="27"/>
      <c r="H269" s="28"/>
      <c r="I269" s="28"/>
      <c r="J269" s="114"/>
      <c r="K269" s="96">
        <v>1832000</v>
      </c>
      <c r="L269" s="92" t="s">
        <v>84</v>
      </c>
      <c r="M269" s="48"/>
      <c r="N269" s="48"/>
      <c r="O269" s="48"/>
      <c r="P269" s="27"/>
      <c r="Q269" s="27"/>
      <c r="R269" s="70"/>
      <c r="S269" s="70"/>
      <c r="T269" s="70"/>
      <c r="U269" s="43">
        <f t="shared" si="122"/>
        <v>0</v>
      </c>
      <c r="V269" s="48"/>
      <c r="W269" s="48"/>
      <c r="X269" s="48"/>
      <c r="Y269" s="43">
        <f t="shared" si="123"/>
        <v>0</v>
      </c>
      <c r="Z269" s="48"/>
      <c r="AA269" s="48"/>
      <c r="AB269" s="48"/>
      <c r="AC269" s="43">
        <f t="shared" si="124"/>
        <v>0</v>
      </c>
      <c r="AD269" s="96">
        <v>1832000</v>
      </c>
      <c r="AE269" s="48"/>
      <c r="AF269" s="48"/>
      <c r="AG269" s="43">
        <f t="shared" si="125"/>
        <v>1832000</v>
      </c>
      <c r="AH269" s="43">
        <f t="shared" si="126"/>
        <v>1832000</v>
      </c>
      <c r="AI269" s="59">
        <f t="shared" si="127"/>
        <v>2.9523519721823984E-2</v>
      </c>
      <c r="AJ269" s="59">
        <f t="shared" si="121"/>
        <v>1.3117219908459748E-3</v>
      </c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</row>
    <row r="270" spans="1:106" ht="24.95" customHeight="1" outlineLevel="1">
      <c r="A270" s="26">
        <v>6</v>
      </c>
      <c r="B270" s="26"/>
      <c r="C270" s="37" t="s">
        <v>1336</v>
      </c>
      <c r="D270" s="68">
        <v>45889</v>
      </c>
      <c r="E270" s="37" t="s">
        <v>530</v>
      </c>
      <c r="F270" s="37" t="s">
        <v>1465</v>
      </c>
      <c r="G270" s="27"/>
      <c r="H270" s="28"/>
      <c r="I270" s="28"/>
      <c r="J270" s="114"/>
      <c r="K270" s="96">
        <v>1832000</v>
      </c>
      <c r="L270" s="92" t="s">
        <v>84</v>
      </c>
      <c r="M270" s="48"/>
      <c r="N270" s="48"/>
      <c r="O270" s="48"/>
      <c r="P270" s="27"/>
      <c r="Q270" s="27"/>
      <c r="R270" s="70"/>
      <c r="S270" s="70"/>
      <c r="T270" s="70"/>
      <c r="U270" s="43">
        <f t="shared" si="122"/>
        <v>0</v>
      </c>
      <c r="V270" s="48"/>
      <c r="W270" s="48"/>
      <c r="X270" s="48"/>
      <c r="Y270" s="43">
        <f t="shared" si="123"/>
        <v>0</v>
      </c>
      <c r="Z270" s="48"/>
      <c r="AA270" s="48"/>
      <c r="AB270" s="48"/>
      <c r="AC270" s="43">
        <f t="shared" si="124"/>
        <v>0</v>
      </c>
      <c r="AD270" s="96">
        <v>1832000</v>
      </c>
      <c r="AE270" s="48"/>
      <c r="AF270" s="48"/>
      <c r="AG270" s="43">
        <f t="shared" si="125"/>
        <v>1832000</v>
      </c>
      <c r="AH270" s="43">
        <f t="shared" si="126"/>
        <v>1832000</v>
      </c>
      <c r="AI270" s="59">
        <f t="shared" si="127"/>
        <v>2.9523519721823984E-2</v>
      </c>
      <c r="AJ270" s="59">
        <f t="shared" si="121"/>
        <v>1.3117219908459748E-3</v>
      </c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</row>
    <row r="271" spans="1:106" ht="24.95" customHeight="1" outlineLevel="1">
      <c r="A271" s="26">
        <v>7</v>
      </c>
      <c r="B271" s="26"/>
      <c r="C271" s="37" t="s">
        <v>1337</v>
      </c>
      <c r="D271" s="68">
        <v>45889</v>
      </c>
      <c r="E271" s="37" t="s">
        <v>526</v>
      </c>
      <c r="F271" s="37" t="s">
        <v>1465</v>
      </c>
      <c r="G271" s="27"/>
      <c r="H271" s="28"/>
      <c r="I271" s="28"/>
      <c r="J271" s="114"/>
      <c r="K271" s="96">
        <v>3140000</v>
      </c>
      <c r="L271" s="92" t="s">
        <v>84</v>
      </c>
      <c r="M271" s="48"/>
      <c r="N271" s="48"/>
      <c r="O271" s="48"/>
      <c r="P271" s="27"/>
      <c r="Q271" s="27"/>
      <c r="R271" s="70"/>
      <c r="S271" s="70"/>
      <c r="T271" s="70"/>
      <c r="U271" s="43">
        <f t="shared" si="122"/>
        <v>0</v>
      </c>
      <c r="V271" s="48"/>
      <c r="W271" s="48"/>
      <c r="X271" s="48"/>
      <c r="Y271" s="43">
        <f t="shared" si="123"/>
        <v>0</v>
      </c>
      <c r="Z271" s="48"/>
      <c r="AA271" s="48"/>
      <c r="AB271" s="48"/>
      <c r="AC271" s="43">
        <f t="shared" si="124"/>
        <v>0</v>
      </c>
      <c r="AD271" s="96">
        <v>3140000</v>
      </c>
      <c r="AE271" s="48"/>
      <c r="AF271" s="48"/>
      <c r="AG271" s="43">
        <f t="shared" si="125"/>
        <v>3140000</v>
      </c>
      <c r="AH271" s="43">
        <f t="shared" si="126"/>
        <v>3140000</v>
      </c>
      <c r="AI271" s="59">
        <f t="shared" si="127"/>
        <v>5.0602539261204858E-2</v>
      </c>
      <c r="AJ271" s="59">
        <f t="shared" si="121"/>
        <v>2.2482571240482318E-3</v>
      </c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</row>
    <row r="272" spans="1:106" ht="24.95" customHeight="1" outlineLevel="1">
      <c r="A272" s="26">
        <v>8</v>
      </c>
      <c r="B272" s="26"/>
      <c r="C272" s="37" t="s">
        <v>1338</v>
      </c>
      <c r="D272" s="68">
        <v>45889</v>
      </c>
      <c r="E272" s="37" t="s">
        <v>536</v>
      </c>
      <c r="F272" s="37" t="s">
        <v>1465</v>
      </c>
      <c r="G272" s="27"/>
      <c r="H272" s="28"/>
      <c r="I272" s="28"/>
      <c r="J272" s="114"/>
      <c r="K272" s="96">
        <v>1788000</v>
      </c>
      <c r="L272" s="92" t="s">
        <v>84</v>
      </c>
      <c r="M272" s="48"/>
      <c r="N272" s="48"/>
      <c r="O272" s="48"/>
      <c r="P272" s="27"/>
      <c r="Q272" s="27"/>
      <c r="R272" s="70"/>
      <c r="S272" s="70"/>
      <c r="T272" s="70"/>
      <c r="U272" s="43">
        <f t="shared" si="122"/>
        <v>0</v>
      </c>
      <c r="V272" s="48"/>
      <c r="W272" s="48"/>
      <c r="X272" s="48"/>
      <c r="Y272" s="43">
        <f t="shared" si="123"/>
        <v>0</v>
      </c>
      <c r="Z272" s="48"/>
      <c r="AA272" s="48"/>
      <c r="AB272" s="48"/>
      <c r="AC272" s="43">
        <f t="shared" si="124"/>
        <v>0</v>
      </c>
      <c r="AD272" s="96">
        <v>1788000</v>
      </c>
      <c r="AE272" s="48"/>
      <c r="AF272" s="48"/>
      <c r="AG272" s="43">
        <f t="shared" si="125"/>
        <v>1788000</v>
      </c>
      <c r="AH272" s="43">
        <f t="shared" si="126"/>
        <v>1788000</v>
      </c>
      <c r="AI272" s="59">
        <f t="shared" si="127"/>
        <v>2.8814439553832578E-2</v>
      </c>
      <c r="AJ272" s="59">
        <f t="shared" si="121"/>
        <v>1.2802177508911589E-3</v>
      </c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</row>
    <row r="273" spans="1:106" ht="24.95" customHeight="1" outlineLevel="1">
      <c r="A273" s="26">
        <v>9</v>
      </c>
      <c r="B273" s="26"/>
      <c r="C273" s="37" t="s">
        <v>1439</v>
      </c>
      <c r="D273" s="68">
        <v>45889</v>
      </c>
      <c r="E273" s="37" t="s">
        <v>534</v>
      </c>
      <c r="F273" s="37" t="s">
        <v>1465</v>
      </c>
      <c r="G273" s="27"/>
      <c r="H273" s="28"/>
      <c r="I273" s="28"/>
      <c r="J273" s="114"/>
      <c r="K273" s="96">
        <v>1788000</v>
      </c>
      <c r="L273" s="92" t="s">
        <v>84</v>
      </c>
      <c r="M273" s="48"/>
      <c r="N273" s="48"/>
      <c r="O273" s="48"/>
      <c r="P273" s="27"/>
      <c r="Q273" s="27"/>
      <c r="R273" s="70"/>
      <c r="S273" s="70"/>
      <c r="T273" s="70"/>
      <c r="U273" s="43">
        <f t="shared" si="122"/>
        <v>0</v>
      </c>
      <c r="V273" s="48"/>
      <c r="W273" s="48"/>
      <c r="X273" s="48"/>
      <c r="Y273" s="43">
        <f t="shared" si="123"/>
        <v>0</v>
      </c>
      <c r="Z273" s="48"/>
      <c r="AA273" s="48"/>
      <c r="AB273" s="48">
        <v>1788000</v>
      </c>
      <c r="AC273" s="43">
        <f t="shared" si="124"/>
        <v>1788000</v>
      </c>
      <c r="AD273" s="94"/>
      <c r="AE273" s="48"/>
      <c r="AF273" s="48"/>
      <c r="AG273" s="43">
        <f t="shared" si="125"/>
        <v>0</v>
      </c>
      <c r="AH273" s="43">
        <f t="shared" si="126"/>
        <v>1788000</v>
      </c>
      <c r="AI273" s="59">
        <f t="shared" si="127"/>
        <v>2.8814439553832578E-2</v>
      </c>
      <c r="AJ273" s="59">
        <f t="shared" si="121"/>
        <v>1.2802177508911589E-3</v>
      </c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</row>
    <row r="274" spans="1:106" ht="24.95" customHeight="1" outlineLevel="1">
      <c r="A274" s="26">
        <v>10</v>
      </c>
      <c r="B274" s="26"/>
      <c r="C274" s="37" t="s">
        <v>1516</v>
      </c>
      <c r="D274" s="68">
        <v>45881</v>
      </c>
      <c r="E274" s="37" t="s">
        <v>528</v>
      </c>
      <c r="F274" s="37" t="s">
        <v>1465</v>
      </c>
      <c r="G274" s="27"/>
      <c r="H274" s="28"/>
      <c r="I274" s="28"/>
      <c r="J274" s="114"/>
      <c r="K274" s="96">
        <v>1832000</v>
      </c>
      <c r="L274" s="92" t="s">
        <v>84</v>
      </c>
      <c r="M274" s="48"/>
      <c r="N274" s="48"/>
      <c r="O274" s="48"/>
      <c r="P274" s="27"/>
      <c r="Q274" s="27"/>
      <c r="R274" s="70"/>
      <c r="S274" s="70"/>
      <c r="T274" s="70"/>
      <c r="U274" s="43">
        <f t="shared" si="122"/>
        <v>0</v>
      </c>
      <c r="V274" s="48"/>
      <c r="W274" s="48"/>
      <c r="X274" s="48"/>
      <c r="Y274" s="43">
        <f t="shared" si="123"/>
        <v>0</v>
      </c>
      <c r="Z274" s="48"/>
      <c r="AA274" s="48"/>
      <c r="AB274" s="48"/>
      <c r="AC274" s="43">
        <f t="shared" si="124"/>
        <v>0</v>
      </c>
      <c r="AD274" s="96">
        <v>1832000</v>
      </c>
      <c r="AE274" s="48"/>
      <c r="AF274" s="48"/>
      <c r="AG274" s="43">
        <f t="shared" si="125"/>
        <v>1832000</v>
      </c>
      <c r="AH274" s="43">
        <f t="shared" si="126"/>
        <v>1832000</v>
      </c>
      <c r="AI274" s="59">
        <f t="shared" si="127"/>
        <v>2.9523519721823984E-2</v>
      </c>
      <c r="AJ274" s="59">
        <f t="shared" si="121"/>
        <v>1.3117219908459748E-3</v>
      </c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</row>
    <row r="275" spans="1:106" ht="24.95" customHeight="1" outlineLevel="1">
      <c r="A275" s="26">
        <v>11</v>
      </c>
      <c r="B275" s="26"/>
      <c r="C275" s="37" t="s">
        <v>1322</v>
      </c>
      <c r="D275" s="68">
        <v>45890</v>
      </c>
      <c r="E275" s="37" t="s">
        <v>1517</v>
      </c>
      <c r="F275" s="37" t="s">
        <v>1465</v>
      </c>
      <c r="G275" s="27"/>
      <c r="H275" s="28"/>
      <c r="I275" s="28"/>
      <c r="J275" s="114"/>
      <c r="K275" s="96">
        <v>1832000</v>
      </c>
      <c r="L275" s="92" t="s">
        <v>84</v>
      </c>
      <c r="M275" s="48"/>
      <c r="N275" s="48"/>
      <c r="O275" s="48"/>
      <c r="P275" s="27"/>
      <c r="Q275" s="27"/>
      <c r="R275" s="70"/>
      <c r="S275" s="70"/>
      <c r="T275" s="70"/>
      <c r="U275" s="43">
        <f t="shared" si="122"/>
        <v>0</v>
      </c>
      <c r="V275" s="48"/>
      <c r="W275" s="48"/>
      <c r="X275" s="48"/>
      <c r="Y275" s="43">
        <f t="shared" si="123"/>
        <v>0</v>
      </c>
      <c r="Z275" s="48"/>
      <c r="AA275" s="48"/>
      <c r="AB275" s="48"/>
      <c r="AC275" s="43">
        <f t="shared" si="124"/>
        <v>0</v>
      </c>
      <c r="AD275" s="96">
        <v>1832000</v>
      </c>
      <c r="AE275" s="48"/>
      <c r="AF275" s="48"/>
      <c r="AG275" s="43">
        <f t="shared" si="125"/>
        <v>1832000</v>
      </c>
      <c r="AH275" s="43">
        <f t="shared" si="126"/>
        <v>1832000</v>
      </c>
      <c r="AI275" s="59">
        <f t="shared" si="127"/>
        <v>2.9523519721823984E-2</v>
      </c>
      <c r="AJ275" s="59">
        <f t="shared" si="121"/>
        <v>1.3117219908459748E-3</v>
      </c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</row>
    <row r="276" spans="1:106" ht="24.95" customHeight="1" outlineLevel="1">
      <c r="A276" s="26">
        <v>12</v>
      </c>
      <c r="B276" s="26"/>
      <c r="C276" s="93" t="s">
        <v>850</v>
      </c>
      <c r="D276" s="68">
        <v>45936</v>
      </c>
      <c r="E276" s="93" t="s">
        <v>1765</v>
      </c>
      <c r="F276" s="37" t="s">
        <v>1465</v>
      </c>
      <c r="G276" s="27"/>
      <c r="H276" s="28"/>
      <c r="I276" s="28"/>
      <c r="J276" s="114"/>
      <c r="K276" s="96">
        <v>1832000</v>
      </c>
      <c r="L276" s="92" t="s">
        <v>84</v>
      </c>
      <c r="M276" s="48"/>
      <c r="N276" s="48"/>
      <c r="O276" s="48"/>
      <c r="P276" s="27"/>
      <c r="Q276" s="27"/>
      <c r="R276" s="70"/>
      <c r="S276" s="70"/>
      <c r="T276" s="70"/>
      <c r="U276" s="43">
        <f>SUM(R276:T276)</f>
        <v>0</v>
      </c>
      <c r="V276" s="48"/>
      <c r="W276" s="48"/>
      <c r="X276" s="48"/>
      <c r="Y276" s="43">
        <f>SUM(V276:X276)</f>
        <v>0</v>
      </c>
      <c r="Z276" s="48"/>
      <c r="AA276" s="48"/>
      <c r="AB276" s="48"/>
      <c r="AC276" s="43">
        <f>SUM(Z276:AB276)</f>
        <v>0</v>
      </c>
      <c r="AD276" s="96">
        <v>1832000</v>
      </c>
      <c r="AE276" s="48"/>
      <c r="AF276" s="48"/>
      <c r="AG276" s="43">
        <f t="shared" si="125"/>
        <v>1832000</v>
      </c>
      <c r="AH276" s="43">
        <f t="shared" si="126"/>
        <v>1832000</v>
      </c>
      <c r="AI276" s="59">
        <f>IF(ISERROR(AH276/$J$264),0,AH276/$J$264)</f>
        <v>2.9523519721823984E-2</v>
      </c>
      <c r="AJ276" s="59">
        <f t="shared" si="121"/>
        <v>1.3117219908459748E-3</v>
      </c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</row>
    <row r="277" spans="1:106" ht="24.95" customHeight="1" outlineLevel="1">
      <c r="A277" s="26">
        <v>13</v>
      </c>
      <c r="B277" s="26"/>
      <c r="C277" s="93" t="s">
        <v>1764</v>
      </c>
      <c r="D277" s="68">
        <v>45945</v>
      </c>
      <c r="E277" s="93" t="s">
        <v>1763</v>
      </c>
      <c r="F277" s="37" t="s">
        <v>1465</v>
      </c>
      <c r="G277" s="27"/>
      <c r="H277" s="28"/>
      <c r="I277" s="28"/>
      <c r="J277" s="115"/>
      <c r="K277" s="96">
        <v>2574000</v>
      </c>
      <c r="L277" s="92" t="s">
        <v>84</v>
      </c>
      <c r="M277" s="48"/>
      <c r="N277" s="48"/>
      <c r="O277" s="48"/>
      <c r="P277" s="27"/>
      <c r="Q277" s="27"/>
      <c r="R277" s="70"/>
      <c r="S277" s="70"/>
      <c r="T277" s="70"/>
      <c r="U277" s="43">
        <f>SUM(R277:T277)</f>
        <v>0</v>
      </c>
      <c r="V277" s="48"/>
      <c r="W277" s="48"/>
      <c r="X277" s="48"/>
      <c r="Y277" s="43">
        <f>SUM(V277:X277)</f>
        <v>0</v>
      </c>
      <c r="Z277" s="48"/>
      <c r="AA277" s="48"/>
      <c r="AB277" s="48"/>
      <c r="AC277" s="43">
        <f>SUM(Z277:AB277)</f>
        <v>0</v>
      </c>
      <c r="AD277" s="96">
        <v>2574000</v>
      </c>
      <c r="AE277" s="48"/>
      <c r="AF277" s="48"/>
      <c r="AG277" s="43">
        <f t="shared" si="125"/>
        <v>2574000</v>
      </c>
      <c r="AH277" s="43">
        <f t="shared" si="126"/>
        <v>2574000</v>
      </c>
      <c r="AI277" s="59">
        <f>IF(ISERROR(AH277/$J$264),0,AH277/$J$264)</f>
        <v>4.1481189827497232E-2</v>
      </c>
      <c r="AJ277" s="59">
        <f t="shared" si="121"/>
        <v>1.8429980373567353E-3</v>
      </c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</row>
    <row r="278" spans="1:106" s="19" customFormat="1" ht="24.95" customHeight="1">
      <c r="A278" s="117" t="s">
        <v>73</v>
      </c>
      <c r="B278" s="117"/>
      <c r="C278" s="117"/>
      <c r="D278" s="117"/>
      <c r="E278" s="117"/>
      <c r="F278" s="117"/>
      <c r="G278" s="117"/>
      <c r="H278" s="117"/>
      <c r="I278" s="117"/>
      <c r="J278" s="49">
        <f>+J264</f>
        <v>62052222</v>
      </c>
      <c r="K278" s="49">
        <f>SUM(K265:K277)</f>
        <v>58345588</v>
      </c>
      <c r="L278" s="29"/>
      <c r="M278" s="49">
        <f>SUM(M265:M275)</f>
        <v>0</v>
      </c>
      <c r="N278" s="49">
        <f>SUM(N265:N275)</f>
        <v>0</v>
      </c>
      <c r="O278" s="49">
        <f>SUM(O265:O275)</f>
        <v>0</v>
      </c>
      <c r="P278" s="50"/>
      <c r="Q278" s="56"/>
      <c r="R278" s="49">
        <f>SUM(R265:R277)</f>
        <v>2562235</v>
      </c>
      <c r="S278" s="49">
        <f t="shared" ref="S278:T278" si="128">SUM(S265:S277)</f>
        <v>2657287</v>
      </c>
      <c r="T278" s="49">
        <f t="shared" si="128"/>
        <v>2676649</v>
      </c>
      <c r="U278" s="49">
        <f>SUM(U265:U277)</f>
        <v>7896171</v>
      </c>
      <c r="V278" s="49">
        <f>SUM(V265:V277)</f>
        <v>2764933</v>
      </c>
      <c r="W278" s="49">
        <f t="shared" ref="W278:X278" si="129">SUM(W265:W277)</f>
        <v>2706786</v>
      </c>
      <c r="X278" s="49">
        <f t="shared" si="129"/>
        <v>2738239</v>
      </c>
      <c r="Y278" s="49">
        <f>SUM(Y265:Y277)</f>
        <v>8209958</v>
      </c>
      <c r="Z278" s="49">
        <f>SUM(Z265:Z277)</f>
        <v>2906215</v>
      </c>
      <c r="AA278" s="49">
        <f t="shared" ref="AA278:AB278" si="130">SUM(AA265:AA277)</f>
        <v>3051848</v>
      </c>
      <c r="AB278" s="49">
        <f t="shared" si="130"/>
        <v>4646876</v>
      </c>
      <c r="AC278" s="49">
        <f>SUM(AC265:AC277)</f>
        <v>10604939</v>
      </c>
      <c r="AD278" s="49">
        <f>SUM(AD265:AD277)</f>
        <v>25432899</v>
      </c>
      <c r="AE278" s="49">
        <f>SUM(AE265:AE277)</f>
        <v>2827033</v>
      </c>
      <c r="AF278" s="49">
        <f>SUM(AF265:AF277)</f>
        <v>2890578</v>
      </c>
      <c r="AG278" s="49">
        <f>SUM(AG265:AG277)</f>
        <v>31150510</v>
      </c>
      <c r="AH278" s="49">
        <f>SUM(AH265:AH277)</f>
        <v>57861578</v>
      </c>
      <c r="AI278" s="61">
        <f>IF(ISERROR(AH278/J278),0,AH278/J278)</f>
        <v>0.93246585110199598</v>
      </c>
      <c r="AJ278" s="61">
        <f>IF(ISERROR(AH278/$AH$355),0,AH278/$AH$355)</f>
        <v>4.1429205397188675E-2</v>
      </c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</row>
    <row r="279" spans="1:106" ht="24.95" customHeight="1">
      <c r="A279" s="118" t="s">
        <v>74</v>
      </c>
      <c r="B279" s="118"/>
      <c r="C279" s="118"/>
      <c r="D279" s="118"/>
      <c r="E279" s="118"/>
      <c r="F279" s="23"/>
      <c r="G279" s="24"/>
      <c r="H279" s="25"/>
      <c r="I279" s="25"/>
      <c r="J279" s="113">
        <v>36602112</v>
      </c>
      <c r="K279" s="43"/>
      <c r="L279" s="44"/>
      <c r="M279" s="45"/>
      <c r="N279" s="45"/>
      <c r="O279" s="45"/>
      <c r="P279" s="24"/>
      <c r="Q279" s="55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57"/>
      <c r="AJ279" s="58"/>
    </row>
    <row r="280" spans="1:106" ht="24.95" customHeight="1" outlineLevel="1">
      <c r="A280" s="26">
        <v>1</v>
      </c>
      <c r="B280" s="26"/>
      <c r="C280" s="27"/>
      <c r="D280" s="28"/>
      <c r="E280" s="27"/>
      <c r="F280" s="27"/>
      <c r="G280" s="27"/>
      <c r="H280" s="28"/>
      <c r="I280" s="28"/>
      <c r="J280" s="114"/>
      <c r="K280" s="51">
        <v>28987112</v>
      </c>
      <c r="L280" s="42" t="s">
        <v>55</v>
      </c>
      <c r="M280" s="48"/>
      <c r="N280" s="48"/>
      <c r="O280" s="48"/>
      <c r="P280" s="27"/>
      <c r="Q280" s="27"/>
      <c r="R280" s="70">
        <v>1164888</v>
      </c>
      <c r="S280" s="70">
        <v>1211018</v>
      </c>
      <c r="T280" s="70">
        <v>1195529</v>
      </c>
      <c r="U280" s="43">
        <f>SUM(R280:T280)</f>
        <v>3571435</v>
      </c>
      <c r="V280" s="48">
        <v>1385133</v>
      </c>
      <c r="W280" s="48">
        <v>1410000</v>
      </c>
      <c r="X280" s="48">
        <v>2943523</v>
      </c>
      <c r="Y280" s="43">
        <f>SUM(V280:X280)</f>
        <v>5738656</v>
      </c>
      <c r="Z280" s="48">
        <v>1538580</v>
      </c>
      <c r="AA280" s="48">
        <v>1166531</v>
      </c>
      <c r="AB280" s="48">
        <v>1030858</v>
      </c>
      <c r="AC280" s="43">
        <f>SUM(Z280:AB280)</f>
        <v>3735969</v>
      </c>
      <c r="AD280" s="48">
        <v>3342864</v>
      </c>
      <c r="AE280" s="48">
        <v>2140146</v>
      </c>
      <c r="AF280" s="48">
        <v>10458042</v>
      </c>
      <c r="AG280" s="43">
        <f>SUM(AD280:AF280)</f>
        <v>15941052</v>
      </c>
      <c r="AH280" s="43">
        <f>SUM(U280,Y280,AC280,AG280)</f>
        <v>28987112</v>
      </c>
      <c r="AI280" s="59">
        <f>IF(ISERROR(AH280/J279),0,AH280/J279)</f>
        <v>0.79195189610916439</v>
      </c>
      <c r="AJ280" s="59">
        <f>IF(ISERROR(AH280/$AH$355),"-",AH280/$AH$355)</f>
        <v>2.0754930273752865E-2</v>
      </c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</row>
    <row r="281" spans="1:106" ht="24.95" customHeight="1" outlineLevel="1">
      <c r="A281" s="26">
        <v>2</v>
      </c>
      <c r="B281" s="26"/>
      <c r="C281" s="37" t="s">
        <v>1518</v>
      </c>
      <c r="D281" s="68">
        <v>45901</v>
      </c>
      <c r="E281" s="37" t="s">
        <v>1087</v>
      </c>
      <c r="F281" s="37" t="s">
        <v>1465</v>
      </c>
      <c r="G281" s="27"/>
      <c r="H281" s="28"/>
      <c r="I281" s="28"/>
      <c r="J281" s="114"/>
      <c r="K281" s="51">
        <v>1309000</v>
      </c>
      <c r="L281" s="92" t="s">
        <v>84</v>
      </c>
      <c r="M281" s="48"/>
      <c r="N281" s="48"/>
      <c r="O281" s="48"/>
      <c r="P281" s="27"/>
      <c r="Q281" s="27"/>
      <c r="R281" s="48"/>
      <c r="S281" s="48"/>
      <c r="T281" s="48"/>
      <c r="U281" s="43">
        <f>SUM(R281:T281)</f>
        <v>0</v>
      </c>
      <c r="V281" s="48"/>
      <c r="W281" s="48"/>
      <c r="X281" s="48"/>
      <c r="Y281" s="43">
        <f>SUM(V281:X281)</f>
        <v>0</v>
      </c>
      <c r="Z281" s="48"/>
      <c r="AA281" s="48"/>
      <c r="AB281" s="48">
        <v>1309000</v>
      </c>
      <c r="AC281" s="43">
        <f>SUM(Z281:AB281)</f>
        <v>1309000</v>
      </c>
      <c r="AD281" s="48"/>
      <c r="AE281" s="48"/>
      <c r="AF281" s="48"/>
      <c r="AG281" s="43">
        <f>SUM(AD281:AF281)</f>
        <v>0</v>
      </c>
      <c r="AH281" s="43">
        <f>SUM(U281,Y281,AC281,AG281)</f>
        <v>1309000</v>
      </c>
      <c r="AI281" s="59">
        <f>IF(ISERROR(AH281/J279),0,AH281/J279)</f>
        <v>3.5762963623519869E-2</v>
      </c>
      <c r="AJ281" s="59">
        <f>IF(ISERROR(AH281/$AH$355),"-",AH281/$AH$355)</f>
        <v>9.3725113865577572E-4</v>
      </c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</row>
    <row r="282" spans="1:106" ht="24.95" customHeight="1" outlineLevel="1">
      <c r="A282" s="26">
        <v>3</v>
      </c>
      <c r="B282" s="26"/>
      <c r="C282" s="93" t="s">
        <v>1766</v>
      </c>
      <c r="D282" s="68">
        <v>45901</v>
      </c>
      <c r="E282" s="93" t="s">
        <v>550</v>
      </c>
      <c r="F282" s="37" t="s">
        <v>1465</v>
      </c>
      <c r="G282" s="27"/>
      <c r="H282" s="28"/>
      <c r="I282" s="28"/>
      <c r="J282" s="114"/>
      <c r="K282" s="51">
        <v>6306000</v>
      </c>
      <c r="L282" s="92" t="s">
        <v>84</v>
      </c>
      <c r="M282" s="48"/>
      <c r="N282" s="48"/>
      <c r="O282" s="48"/>
      <c r="P282" s="27"/>
      <c r="Q282" s="27"/>
      <c r="R282" s="48"/>
      <c r="S282" s="48"/>
      <c r="T282" s="48"/>
      <c r="U282" s="43">
        <f t="shared" ref="U282:U283" si="131">SUM(R282:T282)</f>
        <v>0</v>
      </c>
      <c r="V282" s="48"/>
      <c r="W282" s="48"/>
      <c r="X282" s="48"/>
      <c r="Y282" s="43">
        <f t="shared" ref="Y282:Y283" si="132">SUM(V282:X282)</f>
        <v>0</v>
      </c>
      <c r="Z282" s="48"/>
      <c r="AA282" s="48"/>
      <c r="AB282" s="48"/>
      <c r="AC282" s="43">
        <f t="shared" ref="AC282:AC283" si="133">SUM(Z282:AB282)</f>
        <v>0</v>
      </c>
      <c r="AD282" s="51">
        <v>6306000</v>
      </c>
      <c r="AE282" s="48"/>
      <c r="AF282" s="48"/>
      <c r="AG282" s="43">
        <f>SUM(AD282:AF282)</f>
        <v>6306000</v>
      </c>
      <c r="AH282" s="43">
        <f>SUM(U282,Y282,AC282,AG282)</f>
        <v>6306000</v>
      </c>
      <c r="AI282" s="59">
        <f>IF(ISERROR(AH282/J280),0,AH282/J280)</f>
        <v>0</v>
      </c>
      <c r="AJ282" s="59">
        <f>IF(ISERROR(AH282/$AH$355),"-",AH282/$AH$355)</f>
        <v>4.5151303898879457E-3</v>
      </c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</row>
    <row r="283" spans="1:106" ht="24.95" customHeight="1" outlineLevel="1">
      <c r="A283" s="26"/>
      <c r="B283" s="26"/>
      <c r="C283" s="37"/>
      <c r="D283" s="68"/>
      <c r="E283" s="37"/>
      <c r="F283" s="37"/>
      <c r="G283" s="27"/>
      <c r="H283" s="28"/>
      <c r="I283" s="28"/>
      <c r="J283" s="115"/>
      <c r="K283" s="51"/>
      <c r="L283" s="27"/>
      <c r="M283" s="48"/>
      <c r="N283" s="48"/>
      <c r="O283" s="48"/>
      <c r="P283" s="27"/>
      <c r="Q283" s="27"/>
      <c r="R283" s="48"/>
      <c r="S283" s="48"/>
      <c r="T283" s="48"/>
      <c r="U283" s="43">
        <f t="shared" si="131"/>
        <v>0</v>
      </c>
      <c r="V283" s="48"/>
      <c r="W283" s="48"/>
      <c r="X283" s="48"/>
      <c r="Y283" s="43">
        <f t="shared" si="132"/>
        <v>0</v>
      </c>
      <c r="Z283" s="48"/>
      <c r="AA283" s="48"/>
      <c r="AB283" s="48"/>
      <c r="AC283" s="43">
        <f t="shared" si="133"/>
        <v>0</v>
      </c>
      <c r="AD283" s="48"/>
      <c r="AE283" s="48"/>
      <c r="AF283" s="48"/>
      <c r="AG283" s="43">
        <f>SUM(AD283:AF283)</f>
        <v>0</v>
      </c>
      <c r="AH283" s="43">
        <f>SUM(U283,Y283,AC283,AG283)</f>
        <v>0</v>
      </c>
      <c r="AI283" s="59">
        <f>IF(ISERROR(AH283/J281),0,AH283/J281)</f>
        <v>0</v>
      </c>
      <c r="AJ283" s="59">
        <f>IF(ISERROR(AH283/$AH$355),"-",AH283/$AH$355)</f>
        <v>0</v>
      </c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</row>
    <row r="284" spans="1:106" s="19" customFormat="1" ht="24.95" customHeight="1">
      <c r="A284" s="117" t="s">
        <v>75</v>
      </c>
      <c r="B284" s="117"/>
      <c r="C284" s="117"/>
      <c r="D284" s="117"/>
      <c r="E284" s="117"/>
      <c r="F284" s="117"/>
      <c r="G284" s="117"/>
      <c r="H284" s="117"/>
      <c r="I284" s="117"/>
      <c r="J284" s="49">
        <f>+J279</f>
        <v>36602112</v>
      </c>
      <c r="K284" s="49">
        <f>SUM(K280:K283)</f>
        <v>36602112</v>
      </c>
      <c r="L284" s="29"/>
      <c r="M284" s="49">
        <f>SUM(M280:M281)</f>
        <v>0</v>
      </c>
      <c r="N284" s="49">
        <f>SUM(N280:N281)</f>
        <v>0</v>
      </c>
      <c r="O284" s="49">
        <f>SUM(O280:O281)</f>
        <v>0</v>
      </c>
      <c r="P284" s="50"/>
      <c r="Q284" s="56"/>
      <c r="R284" s="49">
        <f t="shared" ref="R284:AC284" si="134">SUM(R280:R281)</f>
        <v>1164888</v>
      </c>
      <c r="S284" s="49">
        <f t="shared" si="134"/>
        <v>1211018</v>
      </c>
      <c r="T284" s="49">
        <f t="shared" si="134"/>
        <v>1195529</v>
      </c>
      <c r="U284" s="49">
        <f t="shared" si="134"/>
        <v>3571435</v>
      </c>
      <c r="V284" s="49">
        <f>SUM(V280:V283)</f>
        <v>1385133</v>
      </c>
      <c r="W284" s="49">
        <f>SUM(W280:W283)</f>
        <v>1410000</v>
      </c>
      <c r="X284" s="49">
        <f>SUM(X280:X283)</f>
        <v>2943523</v>
      </c>
      <c r="Y284" s="49">
        <f>SUM(Y280:Y283)</f>
        <v>5738656</v>
      </c>
      <c r="Z284" s="49">
        <f>SUM(Z280:Z283)</f>
        <v>1538580</v>
      </c>
      <c r="AA284" s="49">
        <f>SUM(AA280:AA283)</f>
        <v>1166531</v>
      </c>
      <c r="AB284" s="49">
        <f>SUM(AB280:AB283)</f>
        <v>2339858</v>
      </c>
      <c r="AC284" s="49">
        <f>SUM(AC280:AC283)</f>
        <v>5044969</v>
      </c>
      <c r="AD284" s="49">
        <f>SUM(AD280:AD283)</f>
        <v>9648864</v>
      </c>
      <c r="AE284" s="49">
        <f>SUM(AE280:AE283)</f>
        <v>2140146</v>
      </c>
      <c r="AF284" s="49">
        <f>SUM(AF280:AF283)</f>
        <v>10458042</v>
      </c>
      <c r="AG284" s="49">
        <f>SUM(AG280:AG283)</f>
        <v>22247052</v>
      </c>
      <c r="AH284" s="49">
        <f>SUM(AH280:AH283)</f>
        <v>36602112</v>
      </c>
      <c r="AI284" s="61">
        <f>IF(ISERROR(AH284/J284),0,AH284/J284)</f>
        <v>1</v>
      </c>
      <c r="AJ284" s="61">
        <f>IF(ISERROR(AH284/$AH$355),0,AH284/$AH$355)</f>
        <v>2.6207311802296587E-2</v>
      </c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</row>
    <row r="285" spans="1:106" ht="24.95" customHeight="1">
      <c r="A285" s="118" t="s">
        <v>76</v>
      </c>
      <c r="B285" s="118"/>
      <c r="C285" s="118"/>
      <c r="D285" s="118"/>
      <c r="E285" s="118"/>
      <c r="F285" s="23"/>
      <c r="G285" s="24"/>
      <c r="H285" s="25"/>
      <c r="I285" s="25"/>
      <c r="J285" s="113">
        <v>42350000</v>
      </c>
      <c r="K285" s="43"/>
      <c r="L285" s="44"/>
      <c r="M285" s="45"/>
      <c r="N285" s="45"/>
      <c r="O285" s="45"/>
      <c r="P285" s="24"/>
      <c r="Q285" s="55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57"/>
      <c r="AJ285" s="58"/>
    </row>
    <row r="286" spans="1:106" ht="24.95" customHeight="1" outlineLevel="1">
      <c r="A286" s="26">
        <v>1</v>
      </c>
      <c r="B286" s="26"/>
      <c r="C286" s="95" t="s">
        <v>1784</v>
      </c>
      <c r="D286" s="28">
        <v>45981</v>
      </c>
      <c r="E286" s="95" t="s">
        <v>1767</v>
      </c>
      <c r="F286" s="27"/>
      <c r="G286" s="27"/>
      <c r="H286" s="28"/>
      <c r="I286" s="28"/>
      <c r="J286" s="114"/>
      <c r="K286" s="51">
        <v>1570000</v>
      </c>
      <c r="L286" s="92" t="s">
        <v>84</v>
      </c>
      <c r="M286" s="48"/>
      <c r="N286" s="48"/>
      <c r="O286" s="48"/>
      <c r="P286" s="27"/>
      <c r="Q286" s="27"/>
      <c r="R286" s="48"/>
      <c r="S286" s="48"/>
      <c r="T286" s="48"/>
      <c r="U286" s="43">
        <f>SUM(R286:T286)</f>
        <v>0</v>
      </c>
      <c r="V286" s="48"/>
      <c r="W286" s="48"/>
      <c r="X286" s="48"/>
      <c r="Y286" s="43">
        <f>SUM(V286:X286)</f>
        <v>0</v>
      </c>
      <c r="Z286" s="48"/>
      <c r="AA286" s="48"/>
      <c r="AB286" s="48"/>
      <c r="AC286" s="43">
        <f>SUM(Z286:AB286)</f>
        <v>0</v>
      </c>
      <c r="AD286" s="48"/>
      <c r="AE286" s="48"/>
      <c r="AF286" s="51">
        <v>1570000</v>
      </c>
      <c r="AG286" s="43">
        <f>SUM(AD286:AF286)</f>
        <v>1570000</v>
      </c>
      <c r="AH286" s="43">
        <f>SUM(U286,Y286,AC286,AG286)</f>
        <v>1570000</v>
      </c>
      <c r="AI286" s="59">
        <f>IF(ISERROR(AH286/J285),0,AH286/J285)</f>
        <v>3.707201889020071E-2</v>
      </c>
      <c r="AJ286" s="59">
        <f t="shared" ref="AJ286:AJ306" si="135">IF(ISERROR(AH286/$AH$355),"-",AH286/$AH$355)</f>
        <v>1.1241285620241159E-3</v>
      </c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</row>
    <row r="287" spans="1:106" ht="24.95" customHeight="1" outlineLevel="1">
      <c r="A287" s="26">
        <v>2</v>
      </c>
      <c r="B287" s="26"/>
      <c r="C287" s="95" t="s">
        <v>1785</v>
      </c>
      <c r="D287" s="28">
        <v>45992</v>
      </c>
      <c r="E287" s="95" t="s">
        <v>1768</v>
      </c>
      <c r="F287" s="27"/>
      <c r="G287" s="27"/>
      <c r="H287" s="28"/>
      <c r="I287" s="28"/>
      <c r="J287" s="114"/>
      <c r="K287" s="51">
        <v>5588000</v>
      </c>
      <c r="L287" s="92" t="s">
        <v>84</v>
      </c>
      <c r="M287" s="48"/>
      <c r="N287" s="48"/>
      <c r="O287" s="48"/>
      <c r="P287" s="27"/>
      <c r="Q287" s="27"/>
      <c r="R287" s="48"/>
      <c r="S287" s="48"/>
      <c r="T287" s="48"/>
      <c r="U287" s="43">
        <f t="shared" ref="U287:U306" si="136">SUM(R287:T287)</f>
        <v>0</v>
      </c>
      <c r="V287" s="48"/>
      <c r="W287" s="48"/>
      <c r="X287" s="48"/>
      <c r="Y287" s="43">
        <f t="shared" ref="Y287:Y306" si="137">SUM(V287:X287)</f>
        <v>0</v>
      </c>
      <c r="Z287" s="48"/>
      <c r="AA287" s="48"/>
      <c r="AB287" s="48"/>
      <c r="AC287" s="43">
        <f t="shared" ref="AC287:AC306" si="138">SUM(Z287:AB287)</f>
        <v>0</v>
      </c>
      <c r="AD287" s="48"/>
      <c r="AE287" s="48"/>
      <c r="AF287" s="51">
        <v>5588000</v>
      </c>
      <c r="AG287" s="43">
        <f t="shared" ref="AG287:AG306" si="139">SUM(AD287:AF287)</f>
        <v>5588000</v>
      </c>
      <c r="AH287" s="43">
        <f t="shared" ref="AH287:AH306" si="140">SUM(U287,Y287,AC287,AG287)</f>
        <v>5588000</v>
      </c>
      <c r="AI287" s="59">
        <f t="shared" ref="AI287:AI306" si="141">IF(ISERROR(AH287/J286),0,AH287/J286)</f>
        <v>0</v>
      </c>
      <c r="AJ287" s="59">
        <f t="shared" si="135"/>
        <v>4.001038474261631E-3</v>
      </c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</row>
    <row r="288" spans="1:106" ht="24.95" customHeight="1" outlineLevel="1">
      <c r="A288" s="26">
        <v>3</v>
      </c>
      <c r="B288" s="26"/>
      <c r="C288" s="95" t="s">
        <v>1786</v>
      </c>
      <c r="D288" s="28">
        <v>45982</v>
      </c>
      <c r="E288" s="95" t="s">
        <v>1769</v>
      </c>
      <c r="F288" s="27"/>
      <c r="G288" s="27"/>
      <c r="H288" s="28"/>
      <c r="I288" s="28"/>
      <c r="J288" s="114"/>
      <c r="K288" s="51">
        <v>2617000</v>
      </c>
      <c r="L288" s="92" t="s">
        <v>84</v>
      </c>
      <c r="M288" s="48"/>
      <c r="N288" s="48"/>
      <c r="O288" s="48"/>
      <c r="P288" s="27"/>
      <c r="Q288" s="27"/>
      <c r="R288" s="48"/>
      <c r="S288" s="48"/>
      <c r="T288" s="48"/>
      <c r="U288" s="43">
        <f t="shared" si="136"/>
        <v>0</v>
      </c>
      <c r="V288" s="48"/>
      <c r="W288" s="48"/>
      <c r="X288" s="48"/>
      <c r="Y288" s="43">
        <f t="shared" si="137"/>
        <v>0</v>
      </c>
      <c r="Z288" s="48"/>
      <c r="AA288" s="48"/>
      <c r="AB288" s="48"/>
      <c r="AC288" s="43">
        <f t="shared" si="138"/>
        <v>0</v>
      </c>
      <c r="AD288" s="48"/>
      <c r="AE288" s="48"/>
      <c r="AF288" s="51">
        <v>2617000</v>
      </c>
      <c r="AG288" s="43">
        <f t="shared" si="139"/>
        <v>2617000</v>
      </c>
      <c r="AH288" s="43">
        <f t="shared" si="140"/>
        <v>2617000</v>
      </c>
      <c r="AI288" s="59">
        <f t="shared" si="141"/>
        <v>0</v>
      </c>
      <c r="AJ288" s="59">
        <f t="shared" si="135"/>
        <v>1.8737862718580327E-3</v>
      </c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</row>
    <row r="289" spans="1:106" ht="24.95" customHeight="1" outlineLevel="1">
      <c r="A289" s="26">
        <v>4</v>
      </c>
      <c r="B289" s="26"/>
      <c r="C289" s="95" t="s">
        <v>1787</v>
      </c>
      <c r="D289" s="28">
        <v>45992</v>
      </c>
      <c r="E289" s="95" t="s">
        <v>1770</v>
      </c>
      <c r="F289" s="27"/>
      <c r="G289" s="27"/>
      <c r="H289" s="28"/>
      <c r="I289" s="28"/>
      <c r="J289" s="114"/>
      <c r="K289" s="51">
        <v>1788000</v>
      </c>
      <c r="L289" s="92" t="s">
        <v>84</v>
      </c>
      <c r="M289" s="48"/>
      <c r="N289" s="48"/>
      <c r="O289" s="48"/>
      <c r="P289" s="27"/>
      <c r="Q289" s="27"/>
      <c r="R289" s="48"/>
      <c r="S289" s="48"/>
      <c r="T289" s="48"/>
      <c r="U289" s="43">
        <f t="shared" si="136"/>
        <v>0</v>
      </c>
      <c r="V289" s="48"/>
      <c r="W289" s="48"/>
      <c r="X289" s="48"/>
      <c r="Y289" s="43">
        <f t="shared" si="137"/>
        <v>0</v>
      </c>
      <c r="Z289" s="48"/>
      <c r="AA289" s="48"/>
      <c r="AB289" s="48"/>
      <c r="AC289" s="43">
        <f t="shared" si="138"/>
        <v>0</v>
      </c>
      <c r="AD289" s="48"/>
      <c r="AE289" s="48"/>
      <c r="AF289" s="51">
        <v>1788000</v>
      </c>
      <c r="AG289" s="43">
        <f t="shared" si="139"/>
        <v>1788000</v>
      </c>
      <c r="AH289" s="43">
        <f t="shared" si="140"/>
        <v>1788000</v>
      </c>
      <c r="AI289" s="59">
        <f t="shared" si="141"/>
        <v>0</v>
      </c>
      <c r="AJ289" s="59">
        <f t="shared" si="135"/>
        <v>1.2802177508911589E-3</v>
      </c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</row>
    <row r="290" spans="1:106" ht="24.95" customHeight="1" outlineLevel="1">
      <c r="A290" s="26">
        <v>5</v>
      </c>
      <c r="B290" s="26"/>
      <c r="C290" s="95" t="s">
        <v>1788</v>
      </c>
      <c r="D290" s="28">
        <v>45978</v>
      </c>
      <c r="E290" s="95" t="s">
        <v>1771</v>
      </c>
      <c r="F290" s="27"/>
      <c r="G290" s="27"/>
      <c r="H290" s="28"/>
      <c r="I290" s="28"/>
      <c r="J290" s="114"/>
      <c r="K290" s="51">
        <v>1570000</v>
      </c>
      <c r="L290" s="92" t="s">
        <v>84</v>
      </c>
      <c r="M290" s="48"/>
      <c r="N290" s="48"/>
      <c r="O290" s="48"/>
      <c r="P290" s="27"/>
      <c r="Q290" s="27"/>
      <c r="R290" s="48"/>
      <c r="S290" s="48"/>
      <c r="T290" s="48"/>
      <c r="U290" s="43">
        <f t="shared" si="136"/>
        <v>0</v>
      </c>
      <c r="V290" s="48"/>
      <c r="W290" s="48"/>
      <c r="X290" s="48"/>
      <c r="Y290" s="43">
        <f t="shared" si="137"/>
        <v>0</v>
      </c>
      <c r="Z290" s="48"/>
      <c r="AA290" s="48"/>
      <c r="AB290" s="48"/>
      <c r="AC290" s="43">
        <f t="shared" si="138"/>
        <v>0</v>
      </c>
      <c r="AD290" s="48"/>
      <c r="AE290" s="48"/>
      <c r="AF290" s="51">
        <v>1570000</v>
      </c>
      <c r="AG290" s="43">
        <f t="shared" si="139"/>
        <v>1570000</v>
      </c>
      <c r="AH290" s="43">
        <f t="shared" si="140"/>
        <v>1570000</v>
      </c>
      <c r="AI290" s="59">
        <f t="shared" si="141"/>
        <v>0</v>
      </c>
      <c r="AJ290" s="59">
        <f t="shared" si="135"/>
        <v>1.1241285620241159E-3</v>
      </c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</row>
    <row r="291" spans="1:106" ht="24.95" customHeight="1" outlineLevel="1">
      <c r="A291" s="26">
        <v>6</v>
      </c>
      <c r="B291" s="26"/>
      <c r="C291" s="95" t="s">
        <v>1789</v>
      </c>
      <c r="D291" s="28">
        <v>45982</v>
      </c>
      <c r="E291" s="95" t="s">
        <v>1107</v>
      </c>
      <c r="F291" s="27"/>
      <c r="G291" s="27"/>
      <c r="H291" s="28"/>
      <c r="I291" s="28"/>
      <c r="J291" s="114"/>
      <c r="K291" s="51">
        <v>1570000</v>
      </c>
      <c r="L291" s="92" t="s">
        <v>84</v>
      </c>
      <c r="M291" s="48"/>
      <c r="N291" s="48"/>
      <c r="O291" s="48"/>
      <c r="P291" s="27"/>
      <c r="Q291" s="27"/>
      <c r="R291" s="48"/>
      <c r="S291" s="48"/>
      <c r="T291" s="48"/>
      <c r="U291" s="43">
        <f t="shared" si="136"/>
        <v>0</v>
      </c>
      <c r="V291" s="48"/>
      <c r="W291" s="48"/>
      <c r="X291" s="48"/>
      <c r="Y291" s="43">
        <f t="shared" si="137"/>
        <v>0</v>
      </c>
      <c r="Z291" s="48"/>
      <c r="AA291" s="48"/>
      <c r="AB291" s="48"/>
      <c r="AC291" s="43">
        <f t="shared" si="138"/>
        <v>0</v>
      </c>
      <c r="AD291" s="48"/>
      <c r="AE291" s="48"/>
      <c r="AF291" s="51">
        <v>1570000</v>
      </c>
      <c r="AG291" s="43">
        <f t="shared" si="139"/>
        <v>1570000</v>
      </c>
      <c r="AH291" s="43">
        <f t="shared" si="140"/>
        <v>1570000</v>
      </c>
      <c r="AI291" s="59">
        <f t="shared" si="141"/>
        <v>0</v>
      </c>
      <c r="AJ291" s="59">
        <f t="shared" si="135"/>
        <v>1.1241285620241159E-3</v>
      </c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</row>
    <row r="292" spans="1:106" ht="24.95" customHeight="1" outlineLevel="1">
      <c r="A292" s="26">
        <v>7</v>
      </c>
      <c r="B292" s="26"/>
      <c r="C292" s="95" t="s">
        <v>1790</v>
      </c>
      <c r="D292" s="28">
        <v>45978</v>
      </c>
      <c r="E292" s="95" t="s">
        <v>1772</v>
      </c>
      <c r="F292" s="27"/>
      <c r="G292" s="27"/>
      <c r="H292" s="28"/>
      <c r="I292" s="28"/>
      <c r="J292" s="114"/>
      <c r="K292" s="51">
        <v>1570000</v>
      </c>
      <c r="L292" s="92" t="s">
        <v>84</v>
      </c>
      <c r="M292" s="48"/>
      <c r="N292" s="48"/>
      <c r="O292" s="48"/>
      <c r="P292" s="27"/>
      <c r="Q292" s="27"/>
      <c r="R292" s="48"/>
      <c r="S292" s="48"/>
      <c r="T292" s="48"/>
      <c r="U292" s="43">
        <f t="shared" si="136"/>
        <v>0</v>
      </c>
      <c r="V292" s="48"/>
      <c r="W292" s="48"/>
      <c r="X292" s="48"/>
      <c r="Y292" s="43">
        <f t="shared" si="137"/>
        <v>0</v>
      </c>
      <c r="Z292" s="48"/>
      <c r="AA292" s="48"/>
      <c r="AB292" s="48"/>
      <c r="AC292" s="43">
        <f t="shared" si="138"/>
        <v>0</v>
      </c>
      <c r="AD292" s="48"/>
      <c r="AE292" s="48"/>
      <c r="AF292" s="51">
        <v>1570000</v>
      </c>
      <c r="AG292" s="43">
        <f t="shared" si="139"/>
        <v>1570000</v>
      </c>
      <c r="AH292" s="43">
        <f t="shared" si="140"/>
        <v>1570000</v>
      </c>
      <c r="AI292" s="59">
        <f t="shared" si="141"/>
        <v>0</v>
      </c>
      <c r="AJ292" s="59">
        <f t="shared" si="135"/>
        <v>1.1241285620241159E-3</v>
      </c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</row>
    <row r="293" spans="1:106" ht="24.95" customHeight="1" outlineLevel="1">
      <c r="A293" s="26">
        <v>8</v>
      </c>
      <c r="B293" s="26"/>
      <c r="C293" s="95" t="s">
        <v>1791</v>
      </c>
      <c r="D293" s="28">
        <v>45978</v>
      </c>
      <c r="E293" s="95" t="s">
        <v>1773</v>
      </c>
      <c r="F293" s="27"/>
      <c r="G293" s="27"/>
      <c r="H293" s="28"/>
      <c r="I293" s="28"/>
      <c r="J293" s="114"/>
      <c r="K293" s="51">
        <v>1570000</v>
      </c>
      <c r="L293" s="92" t="s">
        <v>84</v>
      </c>
      <c r="M293" s="48"/>
      <c r="N293" s="48"/>
      <c r="O293" s="48"/>
      <c r="P293" s="27"/>
      <c r="Q293" s="27"/>
      <c r="R293" s="48"/>
      <c r="S293" s="48"/>
      <c r="T293" s="48"/>
      <c r="U293" s="43">
        <f t="shared" si="136"/>
        <v>0</v>
      </c>
      <c r="V293" s="48"/>
      <c r="W293" s="48"/>
      <c r="X293" s="48"/>
      <c r="Y293" s="43">
        <f t="shared" si="137"/>
        <v>0</v>
      </c>
      <c r="Z293" s="48"/>
      <c r="AA293" s="48"/>
      <c r="AB293" s="48"/>
      <c r="AC293" s="43">
        <f t="shared" si="138"/>
        <v>0</v>
      </c>
      <c r="AD293" s="48"/>
      <c r="AE293" s="48"/>
      <c r="AF293" s="51">
        <v>1570000</v>
      </c>
      <c r="AG293" s="43">
        <f t="shared" si="139"/>
        <v>1570000</v>
      </c>
      <c r="AH293" s="43">
        <f t="shared" si="140"/>
        <v>1570000</v>
      </c>
      <c r="AI293" s="59">
        <f t="shared" si="141"/>
        <v>0</v>
      </c>
      <c r="AJ293" s="59">
        <f t="shared" si="135"/>
        <v>1.1241285620241159E-3</v>
      </c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</row>
    <row r="294" spans="1:106" ht="24.95" customHeight="1" outlineLevel="1">
      <c r="A294" s="26">
        <v>9</v>
      </c>
      <c r="B294" s="26"/>
      <c r="C294" s="95" t="s">
        <v>1812</v>
      </c>
      <c r="D294" s="28">
        <v>45982</v>
      </c>
      <c r="E294" s="95" t="s">
        <v>578</v>
      </c>
      <c r="F294" s="27"/>
      <c r="G294" s="27"/>
      <c r="H294" s="28"/>
      <c r="I294" s="28"/>
      <c r="J294" s="114"/>
      <c r="K294" s="51">
        <v>1570000</v>
      </c>
      <c r="L294" s="92" t="s">
        <v>84</v>
      </c>
      <c r="M294" s="48"/>
      <c r="N294" s="48"/>
      <c r="O294" s="48"/>
      <c r="P294" s="27"/>
      <c r="Q294" s="27"/>
      <c r="R294" s="48"/>
      <c r="S294" s="48"/>
      <c r="T294" s="48"/>
      <c r="U294" s="43">
        <f t="shared" si="136"/>
        <v>0</v>
      </c>
      <c r="V294" s="48"/>
      <c r="W294" s="48"/>
      <c r="X294" s="48"/>
      <c r="Y294" s="43">
        <f t="shared" si="137"/>
        <v>0</v>
      </c>
      <c r="Z294" s="48"/>
      <c r="AA294" s="48"/>
      <c r="AB294" s="48"/>
      <c r="AC294" s="43">
        <f t="shared" si="138"/>
        <v>0</v>
      </c>
      <c r="AD294" s="48"/>
      <c r="AE294" s="48"/>
      <c r="AF294" s="51">
        <v>1570000</v>
      </c>
      <c r="AG294" s="43">
        <f t="shared" si="139"/>
        <v>1570000</v>
      </c>
      <c r="AH294" s="43">
        <f t="shared" si="140"/>
        <v>1570000</v>
      </c>
      <c r="AI294" s="59">
        <f t="shared" si="141"/>
        <v>0</v>
      </c>
      <c r="AJ294" s="59">
        <f t="shared" si="135"/>
        <v>1.1241285620241159E-3</v>
      </c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</row>
    <row r="295" spans="1:106" ht="24.95" customHeight="1" outlineLevel="1">
      <c r="A295" s="26">
        <v>10</v>
      </c>
      <c r="B295" s="26"/>
      <c r="C295" s="95" t="s">
        <v>1813</v>
      </c>
      <c r="D295" s="28">
        <v>45994</v>
      </c>
      <c r="E295" s="95" t="s">
        <v>1774</v>
      </c>
      <c r="F295" s="27"/>
      <c r="G295" s="27"/>
      <c r="H295" s="28"/>
      <c r="I295" s="28"/>
      <c r="J295" s="114"/>
      <c r="K295" s="51">
        <v>1570000</v>
      </c>
      <c r="L295" s="92" t="s">
        <v>84</v>
      </c>
      <c r="M295" s="48"/>
      <c r="N295" s="48"/>
      <c r="O295" s="48"/>
      <c r="P295" s="27"/>
      <c r="Q295" s="27"/>
      <c r="R295" s="48"/>
      <c r="S295" s="48"/>
      <c r="T295" s="48"/>
      <c r="U295" s="43">
        <f t="shared" si="136"/>
        <v>0</v>
      </c>
      <c r="V295" s="48"/>
      <c r="W295" s="48"/>
      <c r="X295" s="48"/>
      <c r="Y295" s="43">
        <f t="shared" si="137"/>
        <v>0</v>
      </c>
      <c r="Z295" s="48"/>
      <c r="AA295" s="48"/>
      <c r="AB295" s="48"/>
      <c r="AC295" s="43">
        <f t="shared" si="138"/>
        <v>0</v>
      </c>
      <c r="AD295" s="48"/>
      <c r="AE295" s="48"/>
      <c r="AF295" s="51">
        <v>1570000</v>
      </c>
      <c r="AG295" s="43">
        <f t="shared" si="139"/>
        <v>1570000</v>
      </c>
      <c r="AH295" s="43">
        <f t="shared" si="140"/>
        <v>1570000</v>
      </c>
      <c r="AI295" s="59">
        <f t="shared" si="141"/>
        <v>0</v>
      </c>
      <c r="AJ295" s="59">
        <f t="shared" si="135"/>
        <v>1.1241285620241159E-3</v>
      </c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</row>
    <row r="296" spans="1:106" ht="24.95" customHeight="1" outlineLevel="1">
      <c r="A296" s="26">
        <v>11</v>
      </c>
      <c r="B296" s="26"/>
      <c r="C296" s="95" t="s">
        <v>1814</v>
      </c>
      <c r="D296" s="28">
        <v>45979</v>
      </c>
      <c r="E296" s="95" t="s">
        <v>1775</v>
      </c>
      <c r="F296" s="27"/>
      <c r="G296" s="27"/>
      <c r="H296" s="28"/>
      <c r="I296" s="28"/>
      <c r="J296" s="114"/>
      <c r="K296" s="51">
        <v>1570000</v>
      </c>
      <c r="L296" s="92" t="s">
        <v>84</v>
      </c>
      <c r="M296" s="48"/>
      <c r="N296" s="48"/>
      <c r="O296" s="48"/>
      <c r="P296" s="27"/>
      <c r="Q296" s="27"/>
      <c r="R296" s="48"/>
      <c r="S296" s="48"/>
      <c r="T296" s="48"/>
      <c r="U296" s="43">
        <f t="shared" si="136"/>
        <v>0</v>
      </c>
      <c r="V296" s="48"/>
      <c r="W296" s="48"/>
      <c r="X296" s="48"/>
      <c r="Y296" s="43">
        <f t="shared" si="137"/>
        <v>0</v>
      </c>
      <c r="Z296" s="48"/>
      <c r="AA296" s="48"/>
      <c r="AB296" s="48"/>
      <c r="AC296" s="43">
        <f t="shared" si="138"/>
        <v>0</v>
      </c>
      <c r="AD296" s="48"/>
      <c r="AE296" s="48"/>
      <c r="AF296" s="51">
        <v>1570000</v>
      </c>
      <c r="AG296" s="43">
        <f t="shared" si="139"/>
        <v>1570000</v>
      </c>
      <c r="AH296" s="43">
        <f t="shared" si="140"/>
        <v>1570000</v>
      </c>
      <c r="AI296" s="59">
        <f t="shared" si="141"/>
        <v>0</v>
      </c>
      <c r="AJ296" s="59">
        <f t="shared" si="135"/>
        <v>1.1241285620241159E-3</v>
      </c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</row>
    <row r="297" spans="1:106" ht="24.95" customHeight="1" outlineLevel="1">
      <c r="A297" s="26">
        <v>12</v>
      </c>
      <c r="B297" s="26"/>
      <c r="C297" s="95" t="s">
        <v>1579</v>
      </c>
      <c r="D297" s="28">
        <v>45979</v>
      </c>
      <c r="E297" s="95" t="s">
        <v>1776</v>
      </c>
      <c r="F297" s="27"/>
      <c r="G297" s="27"/>
      <c r="H297" s="28"/>
      <c r="I297" s="28"/>
      <c r="J297" s="114"/>
      <c r="K297" s="51">
        <v>2617000</v>
      </c>
      <c r="L297" s="92" t="s">
        <v>84</v>
      </c>
      <c r="M297" s="48"/>
      <c r="N297" s="48"/>
      <c r="O297" s="48"/>
      <c r="P297" s="27"/>
      <c r="Q297" s="27"/>
      <c r="R297" s="48"/>
      <c r="S297" s="48"/>
      <c r="T297" s="48"/>
      <c r="U297" s="43">
        <f t="shared" si="136"/>
        <v>0</v>
      </c>
      <c r="V297" s="48"/>
      <c r="W297" s="48"/>
      <c r="X297" s="48"/>
      <c r="Y297" s="43">
        <f t="shared" si="137"/>
        <v>0</v>
      </c>
      <c r="Z297" s="48"/>
      <c r="AA297" s="48"/>
      <c r="AB297" s="48"/>
      <c r="AC297" s="43">
        <f t="shared" si="138"/>
        <v>0</v>
      </c>
      <c r="AD297" s="48"/>
      <c r="AE297" s="48"/>
      <c r="AF297" s="51">
        <v>2617000</v>
      </c>
      <c r="AG297" s="43">
        <f t="shared" si="139"/>
        <v>2617000</v>
      </c>
      <c r="AH297" s="43">
        <f t="shared" si="140"/>
        <v>2617000</v>
      </c>
      <c r="AI297" s="59">
        <f t="shared" si="141"/>
        <v>0</v>
      </c>
      <c r="AJ297" s="59">
        <f t="shared" si="135"/>
        <v>1.8737862718580327E-3</v>
      </c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</row>
    <row r="298" spans="1:106" ht="24.95" customHeight="1" outlineLevel="1">
      <c r="A298" s="26">
        <v>13</v>
      </c>
      <c r="B298" s="26"/>
      <c r="C298" s="95" t="s">
        <v>1815</v>
      </c>
      <c r="D298" s="28">
        <v>45994</v>
      </c>
      <c r="E298" s="95" t="s">
        <v>1777</v>
      </c>
      <c r="F298" s="27"/>
      <c r="G298" s="27"/>
      <c r="H298" s="28"/>
      <c r="I298" s="28"/>
      <c r="J298" s="114"/>
      <c r="K298" s="51">
        <v>3725000</v>
      </c>
      <c r="L298" s="92" t="s">
        <v>84</v>
      </c>
      <c r="M298" s="48"/>
      <c r="N298" s="48"/>
      <c r="O298" s="48"/>
      <c r="P298" s="27"/>
      <c r="Q298" s="27"/>
      <c r="R298" s="48"/>
      <c r="S298" s="48"/>
      <c r="T298" s="48"/>
      <c r="U298" s="43">
        <f t="shared" si="136"/>
        <v>0</v>
      </c>
      <c r="V298" s="48"/>
      <c r="W298" s="48"/>
      <c r="X298" s="48"/>
      <c r="Y298" s="43">
        <f t="shared" si="137"/>
        <v>0</v>
      </c>
      <c r="Z298" s="48"/>
      <c r="AA298" s="48"/>
      <c r="AB298" s="48"/>
      <c r="AC298" s="43">
        <f t="shared" si="138"/>
        <v>0</v>
      </c>
      <c r="AD298" s="48"/>
      <c r="AE298" s="48"/>
      <c r="AF298" s="51">
        <v>3725000</v>
      </c>
      <c r="AG298" s="43">
        <f t="shared" si="139"/>
        <v>3725000</v>
      </c>
      <c r="AH298" s="43">
        <f t="shared" si="140"/>
        <v>3725000</v>
      </c>
      <c r="AI298" s="59">
        <f t="shared" si="141"/>
        <v>0</v>
      </c>
      <c r="AJ298" s="59">
        <f t="shared" si="135"/>
        <v>2.667120314356581E-3</v>
      </c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</row>
    <row r="299" spans="1:106" ht="24.95" customHeight="1" outlineLevel="1">
      <c r="A299" s="26">
        <v>14</v>
      </c>
      <c r="B299" s="26"/>
      <c r="C299" s="95" t="s">
        <v>1816</v>
      </c>
      <c r="D299" s="28">
        <v>45994</v>
      </c>
      <c r="E299" s="95" t="s">
        <v>1778</v>
      </c>
      <c r="F299" s="27"/>
      <c r="G299" s="27"/>
      <c r="H299" s="28"/>
      <c r="I299" s="28"/>
      <c r="J299" s="114"/>
      <c r="K299" s="51">
        <v>1465000</v>
      </c>
      <c r="L299" s="92" t="s">
        <v>84</v>
      </c>
      <c r="M299" s="48"/>
      <c r="N299" s="48"/>
      <c r="O299" s="48"/>
      <c r="P299" s="27"/>
      <c r="Q299" s="27"/>
      <c r="R299" s="48"/>
      <c r="S299" s="48"/>
      <c r="T299" s="48"/>
      <c r="U299" s="43">
        <f t="shared" si="136"/>
        <v>0</v>
      </c>
      <c r="V299" s="48"/>
      <c r="W299" s="48"/>
      <c r="X299" s="48"/>
      <c r="Y299" s="43">
        <f t="shared" si="137"/>
        <v>0</v>
      </c>
      <c r="Z299" s="48"/>
      <c r="AA299" s="48"/>
      <c r="AB299" s="48"/>
      <c r="AC299" s="43">
        <f t="shared" si="138"/>
        <v>0</v>
      </c>
      <c r="AD299" s="48"/>
      <c r="AE299" s="48"/>
      <c r="AF299" s="51">
        <v>1465000</v>
      </c>
      <c r="AG299" s="43">
        <f t="shared" si="139"/>
        <v>1465000</v>
      </c>
      <c r="AH299" s="43">
        <f t="shared" si="140"/>
        <v>1465000</v>
      </c>
      <c r="AI299" s="59">
        <f t="shared" si="141"/>
        <v>0</v>
      </c>
      <c r="AJ299" s="59">
        <f t="shared" si="135"/>
        <v>1.0489479894046688E-3</v>
      </c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</row>
    <row r="300" spans="1:106" ht="24.95" customHeight="1" outlineLevel="1">
      <c r="A300" s="26">
        <v>15</v>
      </c>
      <c r="B300" s="26"/>
      <c r="C300" s="95" t="s">
        <v>1817</v>
      </c>
      <c r="D300" s="28">
        <v>45994</v>
      </c>
      <c r="E300" s="95" t="s">
        <v>1114</v>
      </c>
      <c r="F300" s="27"/>
      <c r="G300" s="27"/>
      <c r="H300" s="28"/>
      <c r="I300" s="28"/>
      <c r="J300" s="114"/>
      <c r="K300" s="51">
        <v>1570000</v>
      </c>
      <c r="L300" s="92" t="s">
        <v>84</v>
      </c>
      <c r="M300" s="48"/>
      <c r="N300" s="48"/>
      <c r="O300" s="48"/>
      <c r="P300" s="27"/>
      <c r="Q300" s="27"/>
      <c r="R300" s="48"/>
      <c r="S300" s="48"/>
      <c r="T300" s="48"/>
      <c r="U300" s="43">
        <f t="shared" si="136"/>
        <v>0</v>
      </c>
      <c r="V300" s="48"/>
      <c r="W300" s="48"/>
      <c r="X300" s="48"/>
      <c r="Y300" s="43">
        <f t="shared" si="137"/>
        <v>0</v>
      </c>
      <c r="Z300" s="48"/>
      <c r="AA300" s="48"/>
      <c r="AB300" s="48"/>
      <c r="AC300" s="43">
        <f t="shared" si="138"/>
        <v>0</v>
      </c>
      <c r="AD300" s="48"/>
      <c r="AE300" s="48"/>
      <c r="AF300" s="51">
        <v>1570000</v>
      </c>
      <c r="AG300" s="43">
        <f t="shared" si="139"/>
        <v>1570000</v>
      </c>
      <c r="AH300" s="43">
        <f t="shared" si="140"/>
        <v>1570000</v>
      </c>
      <c r="AI300" s="59">
        <f t="shared" si="141"/>
        <v>0</v>
      </c>
      <c r="AJ300" s="59">
        <f t="shared" si="135"/>
        <v>1.1241285620241159E-3</v>
      </c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</row>
    <row r="301" spans="1:106" ht="24.95" customHeight="1" outlineLevel="1">
      <c r="A301" s="26">
        <v>16</v>
      </c>
      <c r="B301" s="26"/>
      <c r="C301" s="95" t="s">
        <v>1818</v>
      </c>
      <c r="D301" s="28">
        <v>45978</v>
      </c>
      <c r="E301" s="95" t="s">
        <v>1779</v>
      </c>
      <c r="F301" s="27"/>
      <c r="G301" s="27"/>
      <c r="H301" s="28"/>
      <c r="I301" s="28"/>
      <c r="J301" s="114"/>
      <c r="K301" s="51">
        <v>1570000</v>
      </c>
      <c r="L301" s="92" t="s">
        <v>84</v>
      </c>
      <c r="M301" s="48"/>
      <c r="N301" s="48"/>
      <c r="O301" s="48"/>
      <c r="P301" s="27"/>
      <c r="Q301" s="27"/>
      <c r="R301" s="48"/>
      <c r="S301" s="48"/>
      <c r="T301" s="48"/>
      <c r="U301" s="43">
        <f t="shared" si="136"/>
        <v>0</v>
      </c>
      <c r="V301" s="48"/>
      <c r="W301" s="48"/>
      <c r="X301" s="48"/>
      <c r="Y301" s="43">
        <f t="shared" si="137"/>
        <v>0</v>
      </c>
      <c r="Z301" s="48"/>
      <c r="AA301" s="48"/>
      <c r="AB301" s="48"/>
      <c r="AC301" s="43">
        <f t="shared" si="138"/>
        <v>0</v>
      </c>
      <c r="AD301" s="48"/>
      <c r="AE301" s="48"/>
      <c r="AF301" s="51">
        <v>1570000</v>
      </c>
      <c r="AG301" s="43">
        <f t="shared" si="139"/>
        <v>1570000</v>
      </c>
      <c r="AH301" s="43">
        <f t="shared" si="140"/>
        <v>1570000</v>
      </c>
      <c r="AI301" s="59">
        <f t="shared" si="141"/>
        <v>0</v>
      </c>
      <c r="AJ301" s="59">
        <f t="shared" si="135"/>
        <v>1.1241285620241159E-3</v>
      </c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</row>
    <row r="302" spans="1:106" ht="24.95" customHeight="1" outlineLevel="1">
      <c r="A302" s="26">
        <v>17</v>
      </c>
      <c r="B302" s="26"/>
      <c r="C302" s="95" t="s">
        <v>1819</v>
      </c>
      <c r="D302" s="28">
        <v>45982</v>
      </c>
      <c r="E302" s="95" t="s">
        <v>1780</v>
      </c>
      <c r="F302" s="27"/>
      <c r="G302" s="27"/>
      <c r="H302" s="28"/>
      <c r="I302" s="28"/>
      <c r="J302" s="114"/>
      <c r="K302" s="51">
        <v>1570000</v>
      </c>
      <c r="L302" s="92" t="s">
        <v>84</v>
      </c>
      <c r="M302" s="48"/>
      <c r="N302" s="48"/>
      <c r="O302" s="48"/>
      <c r="P302" s="27"/>
      <c r="Q302" s="27"/>
      <c r="R302" s="48"/>
      <c r="S302" s="48"/>
      <c r="T302" s="48"/>
      <c r="U302" s="43">
        <f t="shared" si="136"/>
        <v>0</v>
      </c>
      <c r="V302" s="48"/>
      <c r="W302" s="48"/>
      <c r="X302" s="48"/>
      <c r="Y302" s="43">
        <f t="shared" si="137"/>
        <v>0</v>
      </c>
      <c r="Z302" s="48"/>
      <c r="AA302" s="48"/>
      <c r="AB302" s="48"/>
      <c r="AC302" s="43">
        <f t="shared" si="138"/>
        <v>0</v>
      </c>
      <c r="AD302" s="48"/>
      <c r="AE302" s="48"/>
      <c r="AF302" s="51">
        <v>1570000</v>
      </c>
      <c r="AG302" s="43">
        <f t="shared" si="139"/>
        <v>1570000</v>
      </c>
      <c r="AH302" s="43">
        <f t="shared" si="140"/>
        <v>1570000</v>
      </c>
      <c r="AI302" s="59">
        <f t="shared" si="141"/>
        <v>0</v>
      </c>
      <c r="AJ302" s="59">
        <f t="shared" si="135"/>
        <v>1.1241285620241159E-3</v>
      </c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</row>
    <row r="303" spans="1:106" ht="24.95" customHeight="1" outlineLevel="1">
      <c r="A303" s="26">
        <v>18</v>
      </c>
      <c r="B303" s="26"/>
      <c r="C303" s="95" t="s">
        <v>1820</v>
      </c>
      <c r="D303" s="28">
        <v>45978</v>
      </c>
      <c r="E303" s="95" t="s">
        <v>1781</v>
      </c>
      <c r="F303" s="27"/>
      <c r="G303" s="27"/>
      <c r="H303" s="28"/>
      <c r="I303" s="28"/>
      <c r="J303" s="114"/>
      <c r="K303" s="51">
        <v>1570000</v>
      </c>
      <c r="L303" s="92" t="s">
        <v>84</v>
      </c>
      <c r="M303" s="48"/>
      <c r="N303" s="48"/>
      <c r="O303" s="48"/>
      <c r="P303" s="27"/>
      <c r="Q303" s="27"/>
      <c r="R303" s="48"/>
      <c r="S303" s="48"/>
      <c r="T303" s="48"/>
      <c r="U303" s="43">
        <f t="shared" si="136"/>
        <v>0</v>
      </c>
      <c r="V303" s="48"/>
      <c r="W303" s="48"/>
      <c r="X303" s="48"/>
      <c r="Y303" s="43">
        <f t="shared" si="137"/>
        <v>0</v>
      </c>
      <c r="Z303" s="48"/>
      <c r="AA303" s="48"/>
      <c r="AB303" s="48"/>
      <c r="AC303" s="43">
        <f t="shared" si="138"/>
        <v>0</v>
      </c>
      <c r="AD303" s="48"/>
      <c r="AE303" s="48"/>
      <c r="AF303" s="51">
        <v>1570000</v>
      </c>
      <c r="AG303" s="43">
        <f t="shared" si="139"/>
        <v>1570000</v>
      </c>
      <c r="AH303" s="43">
        <f t="shared" si="140"/>
        <v>1570000</v>
      </c>
      <c r="AI303" s="59">
        <f t="shared" si="141"/>
        <v>0</v>
      </c>
      <c r="AJ303" s="59">
        <f t="shared" si="135"/>
        <v>1.1241285620241159E-3</v>
      </c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</row>
    <row r="304" spans="1:106" ht="24.95" customHeight="1" outlineLevel="1">
      <c r="A304" s="26">
        <v>19</v>
      </c>
      <c r="B304" s="26"/>
      <c r="C304" s="95" t="s">
        <v>1821</v>
      </c>
      <c r="D304" s="28">
        <v>45992</v>
      </c>
      <c r="E304" s="95" t="s">
        <v>1782</v>
      </c>
      <c r="F304" s="27"/>
      <c r="G304" s="27"/>
      <c r="H304" s="28"/>
      <c r="I304" s="28"/>
      <c r="J304" s="114"/>
      <c r="K304" s="51">
        <v>1570000</v>
      </c>
      <c r="L304" s="92" t="s">
        <v>84</v>
      </c>
      <c r="M304" s="48"/>
      <c r="N304" s="48"/>
      <c r="O304" s="48"/>
      <c r="P304" s="27"/>
      <c r="Q304" s="27"/>
      <c r="R304" s="48"/>
      <c r="S304" s="48"/>
      <c r="T304" s="48"/>
      <c r="U304" s="43">
        <f t="shared" si="136"/>
        <v>0</v>
      </c>
      <c r="V304" s="48"/>
      <c r="W304" s="48"/>
      <c r="X304" s="48"/>
      <c r="Y304" s="43">
        <f t="shared" si="137"/>
        <v>0</v>
      </c>
      <c r="Z304" s="48"/>
      <c r="AA304" s="48"/>
      <c r="AB304" s="48"/>
      <c r="AC304" s="43">
        <f t="shared" si="138"/>
        <v>0</v>
      </c>
      <c r="AD304" s="48"/>
      <c r="AE304" s="48"/>
      <c r="AF304" s="51">
        <v>1570000</v>
      </c>
      <c r="AG304" s="43">
        <f t="shared" si="139"/>
        <v>1570000</v>
      </c>
      <c r="AH304" s="43">
        <f t="shared" si="140"/>
        <v>1570000</v>
      </c>
      <c r="AI304" s="59">
        <f t="shared" si="141"/>
        <v>0</v>
      </c>
      <c r="AJ304" s="59">
        <f t="shared" si="135"/>
        <v>1.1241285620241159E-3</v>
      </c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</row>
    <row r="305" spans="1:106" ht="24.95" customHeight="1" outlineLevel="1">
      <c r="A305" s="26">
        <v>20</v>
      </c>
      <c r="B305" s="26"/>
      <c r="C305" s="95" t="s">
        <v>1792</v>
      </c>
      <c r="D305" s="28">
        <v>46010</v>
      </c>
      <c r="E305" s="95" t="s">
        <v>580</v>
      </c>
      <c r="F305" s="27"/>
      <c r="G305" s="27"/>
      <c r="H305" s="28"/>
      <c r="I305" s="28"/>
      <c r="J305" s="114"/>
      <c r="K305" s="51">
        <v>1570000</v>
      </c>
      <c r="L305" s="92" t="s">
        <v>84</v>
      </c>
      <c r="M305" s="48"/>
      <c r="N305" s="48"/>
      <c r="O305" s="48"/>
      <c r="P305" s="27"/>
      <c r="Q305" s="27"/>
      <c r="R305" s="48"/>
      <c r="S305" s="48"/>
      <c r="T305" s="48"/>
      <c r="U305" s="43">
        <f t="shared" si="136"/>
        <v>0</v>
      </c>
      <c r="V305" s="48"/>
      <c r="W305" s="48"/>
      <c r="X305" s="48"/>
      <c r="Y305" s="43">
        <f t="shared" si="137"/>
        <v>0</v>
      </c>
      <c r="Z305" s="48"/>
      <c r="AA305" s="48"/>
      <c r="AB305" s="48"/>
      <c r="AC305" s="43">
        <f t="shared" si="138"/>
        <v>0</v>
      </c>
      <c r="AD305" s="48"/>
      <c r="AE305" s="48"/>
      <c r="AF305" s="51">
        <v>1570000</v>
      </c>
      <c r="AG305" s="43">
        <f t="shared" si="139"/>
        <v>1570000</v>
      </c>
      <c r="AH305" s="43">
        <f t="shared" si="140"/>
        <v>1570000</v>
      </c>
      <c r="AI305" s="59">
        <f t="shared" si="141"/>
        <v>0</v>
      </c>
      <c r="AJ305" s="59">
        <f t="shared" si="135"/>
        <v>1.1241285620241159E-3</v>
      </c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</row>
    <row r="306" spans="1:106" ht="24.95" customHeight="1" outlineLevel="1">
      <c r="A306" s="26">
        <v>21</v>
      </c>
      <c r="B306" s="26"/>
      <c r="C306" s="95" t="s">
        <v>1822</v>
      </c>
      <c r="D306" s="28">
        <v>45982</v>
      </c>
      <c r="E306" s="95" t="s">
        <v>1783</v>
      </c>
      <c r="F306" s="27"/>
      <c r="G306" s="27"/>
      <c r="H306" s="28"/>
      <c r="I306" s="28"/>
      <c r="J306" s="114"/>
      <c r="K306" s="51">
        <v>1570000</v>
      </c>
      <c r="L306" s="92" t="s">
        <v>84</v>
      </c>
      <c r="M306" s="48"/>
      <c r="N306" s="48"/>
      <c r="O306" s="48"/>
      <c r="P306" s="27"/>
      <c r="Q306" s="27"/>
      <c r="R306" s="48"/>
      <c r="S306" s="48"/>
      <c r="T306" s="48"/>
      <c r="U306" s="43">
        <f t="shared" si="136"/>
        <v>0</v>
      </c>
      <c r="V306" s="48"/>
      <c r="W306" s="48"/>
      <c r="X306" s="48"/>
      <c r="Y306" s="43">
        <f t="shared" si="137"/>
        <v>0</v>
      </c>
      <c r="Z306" s="48"/>
      <c r="AA306" s="48"/>
      <c r="AB306" s="48"/>
      <c r="AC306" s="43">
        <f t="shared" si="138"/>
        <v>0</v>
      </c>
      <c r="AD306" s="48"/>
      <c r="AE306" s="48"/>
      <c r="AF306" s="51">
        <v>1570000</v>
      </c>
      <c r="AG306" s="43">
        <f t="shared" si="139"/>
        <v>1570000</v>
      </c>
      <c r="AH306" s="43">
        <f t="shared" si="140"/>
        <v>1570000</v>
      </c>
      <c r="AI306" s="59">
        <f t="shared" si="141"/>
        <v>0</v>
      </c>
      <c r="AJ306" s="59">
        <f t="shared" si="135"/>
        <v>1.1241285620241159E-3</v>
      </c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</row>
    <row r="307" spans="1:106" s="19" customFormat="1" ht="24.95" customHeight="1">
      <c r="A307" s="117" t="s">
        <v>94</v>
      </c>
      <c r="B307" s="117"/>
      <c r="C307" s="117"/>
      <c r="D307" s="117"/>
      <c r="E307" s="117"/>
      <c r="F307" s="117"/>
      <c r="G307" s="117"/>
      <c r="H307" s="117"/>
      <c r="I307" s="117"/>
      <c r="J307" s="49">
        <f>+J285</f>
        <v>42350000</v>
      </c>
      <c r="K307" s="49">
        <f>SUM(K286:K306)</f>
        <v>41350000</v>
      </c>
      <c r="L307" s="29"/>
      <c r="M307" s="49">
        <f>SUM(M286:M306)</f>
        <v>0</v>
      </c>
      <c r="N307" s="49">
        <f>SUM(N286:N306)</f>
        <v>0</v>
      </c>
      <c r="O307" s="49">
        <f>SUM(O286:O306)</f>
        <v>0</v>
      </c>
      <c r="P307" s="50"/>
      <c r="Q307" s="56"/>
      <c r="R307" s="49">
        <f t="shared" ref="R307:AH307" si="142">SUM(R286:R306)</f>
        <v>0</v>
      </c>
      <c r="S307" s="49">
        <f t="shared" si="142"/>
        <v>0</v>
      </c>
      <c r="T307" s="49">
        <f t="shared" si="142"/>
        <v>0</v>
      </c>
      <c r="U307" s="49">
        <f t="shared" si="142"/>
        <v>0</v>
      </c>
      <c r="V307" s="49">
        <f t="shared" si="142"/>
        <v>0</v>
      </c>
      <c r="W307" s="49">
        <f t="shared" si="142"/>
        <v>0</v>
      </c>
      <c r="X307" s="49">
        <f t="shared" si="142"/>
        <v>0</v>
      </c>
      <c r="Y307" s="49">
        <f t="shared" si="142"/>
        <v>0</v>
      </c>
      <c r="Z307" s="49">
        <f t="shared" si="142"/>
        <v>0</v>
      </c>
      <c r="AA307" s="49">
        <f t="shared" si="142"/>
        <v>0</v>
      </c>
      <c r="AB307" s="49">
        <f t="shared" si="142"/>
        <v>0</v>
      </c>
      <c r="AC307" s="49">
        <f t="shared" si="142"/>
        <v>0</v>
      </c>
      <c r="AD307" s="49">
        <f t="shared" si="142"/>
        <v>0</v>
      </c>
      <c r="AE307" s="49">
        <f t="shared" si="142"/>
        <v>0</v>
      </c>
      <c r="AF307" s="49">
        <f t="shared" si="142"/>
        <v>41350000</v>
      </c>
      <c r="AG307" s="49">
        <f t="shared" si="142"/>
        <v>41350000</v>
      </c>
      <c r="AH307" s="49">
        <f t="shared" si="142"/>
        <v>41350000</v>
      </c>
      <c r="AI307" s="61">
        <f>IF(ISERROR(AH307/J307),0,AH307/J307)</f>
        <v>0.97638724911452179</v>
      </c>
      <c r="AJ307" s="61">
        <f>IF(ISERROR(AH307/$AH$355),0,AH307/$AH$355)</f>
        <v>2.9606825502991846E-2</v>
      </c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</row>
    <row r="308" spans="1:106" ht="24.95" customHeight="1">
      <c r="A308" s="118" t="s">
        <v>78</v>
      </c>
      <c r="B308" s="118"/>
      <c r="C308" s="118"/>
      <c r="D308" s="118"/>
      <c r="E308" s="118"/>
      <c r="F308" s="23"/>
      <c r="G308" s="24"/>
      <c r="H308" s="25"/>
      <c r="I308" s="25"/>
      <c r="J308" s="113">
        <v>239994657</v>
      </c>
      <c r="K308" s="43"/>
      <c r="L308" s="44"/>
      <c r="M308" s="45"/>
      <c r="N308" s="45"/>
      <c r="O308" s="45"/>
      <c r="P308" s="24"/>
      <c r="Q308" s="55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57"/>
      <c r="AJ308" s="58"/>
    </row>
    <row r="309" spans="1:106" ht="24.95" customHeight="1" outlineLevel="1">
      <c r="A309" s="26">
        <v>1</v>
      </c>
      <c r="B309" s="26"/>
      <c r="C309" s="71"/>
      <c r="D309" s="28"/>
      <c r="E309" s="71"/>
      <c r="F309" s="71"/>
      <c r="G309" s="71"/>
      <c r="H309" s="28"/>
      <c r="I309" s="28"/>
      <c r="J309" s="114"/>
      <c r="K309" s="64">
        <v>28560</v>
      </c>
      <c r="L309" s="42" t="s">
        <v>64</v>
      </c>
      <c r="M309" s="48"/>
      <c r="N309" s="48"/>
      <c r="O309" s="48"/>
      <c r="P309" s="27"/>
      <c r="Q309" s="27"/>
      <c r="R309" s="51">
        <v>14280</v>
      </c>
      <c r="S309" s="51"/>
      <c r="T309" s="51">
        <v>14280</v>
      </c>
      <c r="U309" s="43">
        <f>SUM(R309:T309)</f>
        <v>28560</v>
      </c>
      <c r="V309" s="48"/>
      <c r="W309" s="48"/>
      <c r="X309" s="48"/>
      <c r="Y309" s="43">
        <f>SUM(V309:X309)</f>
        <v>0</v>
      </c>
      <c r="Z309" s="48"/>
      <c r="AA309" s="48"/>
      <c r="AB309" s="48"/>
      <c r="AC309" s="43">
        <f>SUM(Z309:AB309)</f>
        <v>0</v>
      </c>
      <c r="AD309" s="48"/>
      <c r="AE309" s="48"/>
      <c r="AF309" s="48"/>
      <c r="AG309" s="43">
        <f>SUM(AD309:AF309)</f>
        <v>0</v>
      </c>
      <c r="AH309" s="43">
        <f>SUM(U309,Y309,AC309,AG309)</f>
        <v>28560</v>
      </c>
      <c r="AI309" s="59">
        <f>IF(ISERROR(AH309/$J$308),0,AH309/$J$308)</f>
        <v>1.1900264929647997E-4</v>
      </c>
      <c r="AJ309" s="59">
        <f t="shared" ref="AJ309:AJ337" si="143">IF(ISERROR(AH309/$AH$355),"-",AH309/$AH$355)</f>
        <v>2.0449115752489652E-5</v>
      </c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</row>
    <row r="310" spans="1:106" ht="24.95" customHeight="1" outlineLevel="1">
      <c r="A310" s="26">
        <v>2</v>
      </c>
      <c r="B310" s="26"/>
      <c r="C310" s="71"/>
      <c r="D310" s="28"/>
      <c r="E310" s="71"/>
      <c r="F310" s="71"/>
      <c r="G310" s="71"/>
      <c r="H310" s="28"/>
      <c r="I310" s="28"/>
      <c r="J310" s="114"/>
      <c r="K310" s="64">
        <v>73685568</v>
      </c>
      <c r="L310" s="42" t="s">
        <v>55</v>
      </c>
      <c r="M310" s="48"/>
      <c r="N310" s="48"/>
      <c r="O310" s="48"/>
      <c r="P310" s="27"/>
      <c r="Q310" s="27"/>
      <c r="R310" s="51">
        <v>8802918</v>
      </c>
      <c r="S310" s="51">
        <v>4431546</v>
      </c>
      <c r="T310" s="51">
        <v>4675948</v>
      </c>
      <c r="U310" s="43">
        <f>SUM(R310:T310)</f>
        <v>17910412</v>
      </c>
      <c r="V310" s="48">
        <v>4628749</v>
      </c>
      <c r="W310" s="48">
        <v>6034043</v>
      </c>
      <c r="X310" s="48">
        <v>188972</v>
      </c>
      <c r="Y310" s="43">
        <f t="shared" ref="Y310:Y349" si="144">SUM(V310:X310)</f>
        <v>10851764</v>
      </c>
      <c r="Z310" s="64">
        <v>6314960</v>
      </c>
      <c r="AA310" s="64">
        <v>12863616</v>
      </c>
      <c r="AB310" s="64">
        <v>10207809</v>
      </c>
      <c r="AC310" s="43">
        <f t="shared" ref="AC310:AC349" si="145">SUM(Z310:AB310)</f>
        <v>29386385</v>
      </c>
      <c r="AD310" s="48">
        <v>2779366</v>
      </c>
      <c r="AE310" s="48">
        <v>10932915</v>
      </c>
      <c r="AF310" s="48">
        <v>1824726</v>
      </c>
      <c r="AG310" s="43">
        <f t="shared" ref="AG310:AG330" si="146">SUM(AD310:AF310)</f>
        <v>15537007</v>
      </c>
      <c r="AH310" s="43">
        <f t="shared" ref="AH310:AH330" si="147">SUM(U310,Y310,AC310,AG310)</f>
        <v>73685568</v>
      </c>
      <c r="AI310" s="59">
        <f t="shared" ref="AI310:AI330" si="148">IF(ISERROR(AH310/$J$308),0,AH310/$J$308)</f>
        <v>0.30703003525615991</v>
      </c>
      <c r="AJ310" s="59">
        <f t="shared" si="143"/>
        <v>5.2759268533611604E-2</v>
      </c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</row>
    <row r="311" spans="1:106" ht="24.95" customHeight="1" outlineLevel="1">
      <c r="A311" s="26">
        <v>3</v>
      </c>
      <c r="B311" s="26"/>
      <c r="C311" s="69" t="s">
        <v>1519</v>
      </c>
      <c r="D311" s="68">
        <v>45741</v>
      </c>
      <c r="E311" s="69" t="s">
        <v>592</v>
      </c>
      <c r="F311" s="69" t="s">
        <v>1465</v>
      </c>
      <c r="G311" s="71"/>
      <c r="H311" s="28"/>
      <c r="I311" s="28"/>
      <c r="J311" s="114"/>
      <c r="K311" s="64">
        <v>8117000</v>
      </c>
      <c r="L311" s="92" t="s">
        <v>84</v>
      </c>
      <c r="M311" s="48"/>
      <c r="N311" s="48"/>
      <c r="O311" s="48"/>
      <c r="P311" s="27"/>
      <c r="Q311" s="27"/>
      <c r="R311" s="51"/>
      <c r="S311" s="51"/>
      <c r="T311" s="51"/>
      <c r="U311" s="43">
        <f t="shared" ref="U311:U349" si="149">SUM(R311:T311)</f>
        <v>0</v>
      </c>
      <c r="V311" s="48"/>
      <c r="W311" s="48"/>
      <c r="X311" s="48">
        <v>8117000</v>
      </c>
      <c r="Y311" s="43">
        <f t="shared" si="144"/>
        <v>8117000</v>
      </c>
      <c r="Z311" s="48"/>
      <c r="AA311" s="48"/>
      <c r="AB311" s="48"/>
      <c r="AC311" s="43">
        <f t="shared" si="145"/>
        <v>0</v>
      </c>
      <c r="AD311" s="48"/>
      <c r="AE311" s="48"/>
      <c r="AF311" s="48"/>
      <c r="AG311" s="43">
        <f t="shared" si="146"/>
        <v>0</v>
      </c>
      <c r="AH311" s="43">
        <f t="shared" si="147"/>
        <v>8117000</v>
      </c>
      <c r="AI311" s="59">
        <f t="shared" si="148"/>
        <v>3.3821586286398031E-2</v>
      </c>
      <c r="AJ311" s="59">
        <f t="shared" si="143"/>
        <v>5.8118162662100315E-3</v>
      </c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</row>
    <row r="312" spans="1:106" ht="24.95" customHeight="1" outlineLevel="1">
      <c r="A312" s="26">
        <v>4</v>
      </c>
      <c r="B312" s="26"/>
      <c r="C312" s="69" t="s">
        <v>1520</v>
      </c>
      <c r="D312" s="68">
        <v>45757</v>
      </c>
      <c r="E312" s="69" t="s">
        <v>612</v>
      </c>
      <c r="F312" s="69" t="s">
        <v>1465</v>
      </c>
      <c r="G312" s="71"/>
      <c r="H312" s="28"/>
      <c r="I312" s="28"/>
      <c r="J312" s="114"/>
      <c r="K312" s="64">
        <v>4059000</v>
      </c>
      <c r="L312" s="42"/>
      <c r="M312" s="48"/>
      <c r="N312" s="48"/>
      <c r="O312" s="48"/>
      <c r="P312" s="27"/>
      <c r="Q312" s="27"/>
      <c r="R312" s="51"/>
      <c r="S312" s="51"/>
      <c r="T312" s="51"/>
      <c r="U312" s="43">
        <f t="shared" si="149"/>
        <v>0</v>
      </c>
      <c r="V312" s="48"/>
      <c r="W312" s="48"/>
      <c r="X312" s="48">
        <v>4059000</v>
      </c>
      <c r="Y312" s="43">
        <f t="shared" si="144"/>
        <v>4059000</v>
      </c>
      <c r="Z312" s="48"/>
      <c r="AA312" s="48"/>
      <c r="AB312" s="48"/>
      <c r="AC312" s="43">
        <f t="shared" si="145"/>
        <v>0</v>
      </c>
      <c r="AD312" s="48"/>
      <c r="AE312" s="48"/>
      <c r="AF312" s="48"/>
      <c r="AG312" s="43">
        <f t="shared" si="146"/>
        <v>0</v>
      </c>
      <c r="AH312" s="43">
        <f t="shared" si="147"/>
        <v>4059000</v>
      </c>
      <c r="AI312" s="59">
        <f t="shared" si="148"/>
        <v>1.6912876522913591E-2</v>
      </c>
      <c r="AJ312" s="59">
        <f t="shared" si="143"/>
        <v>2.9062661358317749E-3</v>
      </c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</row>
    <row r="313" spans="1:106" ht="24.95" customHeight="1" outlineLevel="1">
      <c r="A313" s="26">
        <v>5</v>
      </c>
      <c r="B313" s="26"/>
      <c r="C313" s="69" t="s">
        <v>247</v>
      </c>
      <c r="D313" s="68">
        <v>45762</v>
      </c>
      <c r="E313" s="69" t="s">
        <v>1452</v>
      </c>
      <c r="F313" s="69" t="s">
        <v>1465</v>
      </c>
      <c r="G313" s="71"/>
      <c r="H313" s="28"/>
      <c r="I313" s="28"/>
      <c r="J313" s="114"/>
      <c r="K313" s="64">
        <v>1945000</v>
      </c>
      <c r="L313" s="42"/>
      <c r="M313" s="48"/>
      <c r="N313" s="48"/>
      <c r="O313" s="48"/>
      <c r="P313" s="27"/>
      <c r="Q313" s="27"/>
      <c r="R313" s="51"/>
      <c r="S313" s="51"/>
      <c r="T313" s="51"/>
      <c r="U313" s="43">
        <f t="shared" si="149"/>
        <v>0</v>
      </c>
      <c r="V313" s="48"/>
      <c r="W313" s="48"/>
      <c r="X313" s="48">
        <v>1945000</v>
      </c>
      <c r="Y313" s="43">
        <f t="shared" si="144"/>
        <v>1945000</v>
      </c>
      <c r="Z313" s="48"/>
      <c r="AA313" s="48"/>
      <c r="AB313" s="48"/>
      <c r="AC313" s="43">
        <f t="shared" si="145"/>
        <v>0</v>
      </c>
      <c r="AD313" s="48"/>
      <c r="AE313" s="48"/>
      <c r="AF313" s="48"/>
      <c r="AG313" s="43">
        <f t="shared" si="146"/>
        <v>0</v>
      </c>
      <c r="AH313" s="43">
        <f t="shared" si="147"/>
        <v>1945000</v>
      </c>
      <c r="AI313" s="59">
        <f t="shared" si="148"/>
        <v>8.1043470896937503E-3</v>
      </c>
      <c r="AJ313" s="59">
        <f t="shared" si="143"/>
        <v>1.3926306070935705E-3</v>
      </c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</row>
    <row r="314" spans="1:106" ht="24.95" customHeight="1" outlineLevel="1">
      <c r="A314" s="26">
        <v>6</v>
      </c>
      <c r="B314" s="26"/>
      <c r="C314" s="69" t="s">
        <v>1521</v>
      </c>
      <c r="D314" s="68">
        <v>45726</v>
      </c>
      <c r="E314" s="69" t="s">
        <v>628</v>
      </c>
      <c r="F314" s="69" t="s">
        <v>1465</v>
      </c>
      <c r="G314" s="71"/>
      <c r="H314" s="28"/>
      <c r="I314" s="28"/>
      <c r="J314" s="114"/>
      <c r="K314" s="64">
        <v>10146000</v>
      </c>
      <c r="L314" s="42"/>
      <c r="M314" s="48"/>
      <c r="N314" s="48"/>
      <c r="O314" s="48"/>
      <c r="P314" s="27"/>
      <c r="Q314" s="27"/>
      <c r="R314" s="51"/>
      <c r="S314" s="51"/>
      <c r="T314" s="51"/>
      <c r="U314" s="43">
        <f t="shared" si="149"/>
        <v>0</v>
      </c>
      <c r="V314" s="48"/>
      <c r="W314" s="48"/>
      <c r="X314" s="48">
        <v>10146000</v>
      </c>
      <c r="Y314" s="43">
        <f t="shared" si="144"/>
        <v>10146000</v>
      </c>
      <c r="Z314" s="48"/>
      <c r="AA314" s="48"/>
      <c r="AB314" s="48"/>
      <c r="AC314" s="43">
        <f t="shared" si="145"/>
        <v>0</v>
      </c>
      <c r="AD314" s="48"/>
      <c r="AE314" s="48"/>
      <c r="AF314" s="48"/>
      <c r="AG314" s="43">
        <f t="shared" si="146"/>
        <v>0</v>
      </c>
      <c r="AH314" s="43">
        <f t="shared" si="147"/>
        <v>10146000</v>
      </c>
      <c r="AI314" s="59">
        <f t="shared" si="148"/>
        <v>4.2275941168140256E-2</v>
      </c>
      <c r="AJ314" s="59">
        <f t="shared" si="143"/>
        <v>7.2645913313991598E-3</v>
      </c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</row>
    <row r="315" spans="1:106" ht="24.95" customHeight="1" outlineLevel="1">
      <c r="A315" s="26">
        <v>7</v>
      </c>
      <c r="B315" s="26"/>
      <c r="C315" s="69" t="s">
        <v>1522</v>
      </c>
      <c r="D315" s="68">
        <v>45757</v>
      </c>
      <c r="E315" s="69" t="s">
        <v>632</v>
      </c>
      <c r="F315" s="69" t="s">
        <v>1465</v>
      </c>
      <c r="G315" s="71"/>
      <c r="H315" s="28"/>
      <c r="I315" s="28"/>
      <c r="J315" s="114"/>
      <c r="K315" s="64">
        <v>2030000</v>
      </c>
      <c r="L315" s="42"/>
      <c r="M315" s="48"/>
      <c r="N315" s="48"/>
      <c r="O315" s="48"/>
      <c r="P315" s="27"/>
      <c r="Q315" s="27"/>
      <c r="R315" s="51"/>
      <c r="S315" s="51"/>
      <c r="T315" s="51"/>
      <c r="U315" s="43">
        <f t="shared" si="149"/>
        <v>0</v>
      </c>
      <c r="V315" s="48"/>
      <c r="W315" s="48">
        <v>2030000</v>
      </c>
      <c r="X315" s="48"/>
      <c r="Y315" s="43">
        <f t="shared" si="144"/>
        <v>2030000</v>
      </c>
      <c r="Z315" s="48"/>
      <c r="AA315" s="48"/>
      <c r="AB315" s="48"/>
      <c r="AC315" s="43">
        <f t="shared" si="145"/>
        <v>0</v>
      </c>
      <c r="AD315" s="48"/>
      <c r="AE315" s="48"/>
      <c r="AF315" s="48"/>
      <c r="AG315" s="43">
        <f t="shared" si="146"/>
        <v>0</v>
      </c>
      <c r="AH315" s="43">
        <f t="shared" si="147"/>
        <v>2030000</v>
      </c>
      <c r="AI315" s="59">
        <f t="shared" si="148"/>
        <v>8.4585216411713696E-3</v>
      </c>
      <c r="AJ315" s="59">
        <f t="shared" si="143"/>
        <v>1.4534910706426468E-3</v>
      </c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</row>
    <row r="316" spans="1:106" ht="24.95" customHeight="1" outlineLevel="1">
      <c r="A316" s="26">
        <v>8</v>
      </c>
      <c r="B316" s="26"/>
      <c r="C316" s="69" t="s">
        <v>1112</v>
      </c>
      <c r="D316" s="68">
        <v>45741</v>
      </c>
      <c r="E316" s="69" t="s">
        <v>655</v>
      </c>
      <c r="F316" s="69" t="s">
        <v>1465</v>
      </c>
      <c r="G316" s="71"/>
      <c r="H316" s="28"/>
      <c r="I316" s="28"/>
      <c r="J316" s="114"/>
      <c r="K316" s="64">
        <v>10146000</v>
      </c>
      <c r="L316" s="42"/>
      <c r="M316" s="48"/>
      <c r="N316" s="48"/>
      <c r="O316" s="48"/>
      <c r="P316" s="27"/>
      <c r="Q316" s="27"/>
      <c r="R316" s="51"/>
      <c r="S316" s="51"/>
      <c r="T316" s="51"/>
      <c r="U316" s="43">
        <f t="shared" si="149"/>
        <v>0</v>
      </c>
      <c r="V316" s="48"/>
      <c r="W316" s="48">
        <v>10146000</v>
      </c>
      <c r="X316" s="48"/>
      <c r="Y316" s="43">
        <f t="shared" si="144"/>
        <v>10146000</v>
      </c>
      <c r="Z316" s="48"/>
      <c r="AA316" s="48"/>
      <c r="AB316" s="48"/>
      <c r="AC316" s="43">
        <f t="shared" si="145"/>
        <v>0</v>
      </c>
      <c r="AD316" s="48"/>
      <c r="AE316" s="48"/>
      <c r="AF316" s="48"/>
      <c r="AG316" s="43">
        <f t="shared" si="146"/>
        <v>0</v>
      </c>
      <c r="AH316" s="43">
        <f t="shared" si="147"/>
        <v>10146000</v>
      </c>
      <c r="AI316" s="59">
        <f t="shared" si="148"/>
        <v>4.2275941168140256E-2</v>
      </c>
      <c r="AJ316" s="59">
        <f t="shared" si="143"/>
        <v>7.2645913313991598E-3</v>
      </c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</row>
    <row r="317" spans="1:106" ht="24.95" customHeight="1" outlineLevel="1">
      <c r="A317" s="26">
        <v>9</v>
      </c>
      <c r="B317" s="26"/>
      <c r="C317" s="69" t="s">
        <v>1523</v>
      </c>
      <c r="D317" s="68">
        <v>45741</v>
      </c>
      <c r="E317" s="69" t="s">
        <v>663</v>
      </c>
      <c r="F317" s="69" t="s">
        <v>1465</v>
      </c>
      <c r="G317" s="71"/>
      <c r="H317" s="28"/>
      <c r="I317" s="28"/>
      <c r="J317" s="114"/>
      <c r="K317" s="64">
        <v>1945000</v>
      </c>
      <c r="L317" s="42"/>
      <c r="M317" s="48"/>
      <c r="N317" s="48"/>
      <c r="O317" s="48"/>
      <c r="P317" s="27"/>
      <c r="Q317" s="27"/>
      <c r="R317" s="51"/>
      <c r="S317" s="51"/>
      <c r="T317" s="51"/>
      <c r="U317" s="43">
        <f t="shared" si="149"/>
        <v>0</v>
      </c>
      <c r="V317" s="48"/>
      <c r="W317" s="48"/>
      <c r="X317" s="48">
        <v>1945000</v>
      </c>
      <c r="Y317" s="43">
        <f t="shared" si="144"/>
        <v>1945000</v>
      </c>
      <c r="Z317" s="48"/>
      <c r="AA317" s="48"/>
      <c r="AB317" s="48"/>
      <c r="AC317" s="43">
        <f t="shared" si="145"/>
        <v>0</v>
      </c>
      <c r="AD317" s="48"/>
      <c r="AE317" s="48"/>
      <c r="AF317" s="48"/>
      <c r="AG317" s="43">
        <f t="shared" si="146"/>
        <v>0</v>
      </c>
      <c r="AH317" s="43">
        <f t="shared" si="147"/>
        <v>1945000</v>
      </c>
      <c r="AI317" s="59">
        <f t="shared" si="148"/>
        <v>8.1043470896937503E-3</v>
      </c>
      <c r="AJ317" s="59">
        <f t="shared" si="143"/>
        <v>1.3926306070935705E-3</v>
      </c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</row>
    <row r="318" spans="1:106" ht="24.95" customHeight="1" outlineLevel="1">
      <c r="A318" s="26">
        <v>10</v>
      </c>
      <c r="B318" s="26"/>
      <c r="C318" s="69" t="s">
        <v>1524</v>
      </c>
      <c r="D318" s="68">
        <v>45768</v>
      </c>
      <c r="E318" s="69" t="s">
        <v>1163</v>
      </c>
      <c r="F318" s="69" t="s">
        <v>1465</v>
      </c>
      <c r="G318" s="71"/>
      <c r="H318" s="28"/>
      <c r="I318" s="28"/>
      <c r="J318" s="114"/>
      <c r="K318" s="64">
        <v>3983000</v>
      </c>
      <c r="L318" s="42"/>
      <c r="M318" s="48"/>
      <c r="N318" s="48"/>
      <c r="O318" s="48"/>
      <c r="P318" s="27"/>
      <c r="Q318" s="27"/>
      <c r="R318" s="51"/>
      <c r="S318" s="51"/>
      <c r="T318" s="51"/>
      <c r="U318" s="43">
        <f t="shared" si="149"/>
        <v>0</v>
      </c>
      <c r="V318" s="48"/>
      <c r="W318" s="48">
        <v>3983000</v>
      </c>
      <c r="X318" s="48"/>
      <c r="Y318" s="43">
        <f t="shared" si="144"/>
        <v>3983000</v>
      </c>
      <c r="Z318" s="48"/>
      <c r="AA318" s="48"/>
      <c r="AB318" s="48"/>
      <c r="AC318" s="43">
        <f t="shared" si="145"/>
        <v>0</v>
      </c>
      <c r="AD318" s="48"/>
      <c r="AE318" s="48"/>
      <c r="AF318" s="48"/>
      <c r="AG318" s="43">
        <f t="shared" si="146"/>
        <v>0</v>
      </c>
      <c r="AH318" s="43">
        <f t="shared" si="147"/>
        <v>3983000</v>
      </c>
      <c r="AI318" s="59">
        <f t="shared" si="148"/>
        <v>1.659620280629831E-2</v>
      </c>
      <c r="AJ318" s="59">
        <f t="shared" si="143"/>
        <v>2.8518497213643654E-3</v>
      </c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</row>
    <row r="319" spans="1:106" ht="24.95" customHeight="1" outlineLevel="1">
      <c r="A319" s="26">
        <v>11</v>
      </c>
      <c r="B319" s="26"/>
      <c r="C319" s="69" t="s">
        <v>1525</v>
      </c>
      <c r="D319" s="68">
        <v>45741</v>
      </c>
      <c r="E319" s="69" t="s">
        <v>653</v>
      </c>
      <c r="F319" s="69" t="s">
        <v>1465</v>
      </c>
      <c r="G319" s="71"/>
      <c r="H319" s="28"/>
      <c r="I319" s="28"/>
      <c r="J319" s="114"/>
      <c r="K319" s="64">
        <v>4059000</v>
      </c>
      <c r="L319" s="42"/>
      <c r="M319" s="48"/>
      <c r="N319" s="48"/>
      <c r="O319" s="48"/>
      <c r="P319" s="27"/>
      <c r="Q319" s="27"/>
      <c r="R319" s="51"/>
      <c r="S319" s="51"/>
      <c r="T319" s="51"/>
      <c r="U319" s="43">
        <f t="shared" si="149"/>
        <v>0</v>
      </c>
      <c r="V319" s="48"/>
      <c r="W319" s="48">
        <v>4059000</v>
      </c>
      <c r="X319" s="48"/>
      <c r="Y319" s="43">
        <f t="shared" si="144"/>
        <v>4059000</v>
      </c>
      <c r="Z319" s="48"/>
      <c r="AA319" s="48"/>
      <c r="AB319" s="48"/>
      <c r="AC319" s="43">
        <f t="shared" si="145"/>
        <v>0</v>
      </c>
      <c r="AD319" s="48"/>
      <c r="AE319" s="48"/>
      <c r="AF319" s="48"/>
      <c r="AG319" s="43">
        <f t="shared" si="146"/>
        <v>0</v>
      </c>
      <c r="AH319" s="43">
        <f t="shared" si="147"/>
        <v>4059000</v>
      </c>
      <c r="AI319" s="59">
        <f t="shared" si="148"/>
        <v>1.6912876522913591E-2</v>
      </c>
      <c r="AJ319" s="59">
        <f t="shared" si="143"/>
        <v>2.9062661358317749E-3</v>
      </c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</row>
    <row r="320" spans="1:106" ht="24.95" customHeight="1" outlineLevel="1">
      <c r="A320" s="26">
        <v>12</v>
      </c>
      <c r="B320" s="26"/>
      <c r="C320" s="69" t="s">
        <v>1526</v>
      </c>
      <c r="D320" s="68">
        <v>45741</v>
      </c>
      <c r="E320" s="69" t="s">
        <v>652</v>
      </c>
      <c r="F320" s="69" t="s">
        <v>1465</v>
      </c>
      <c r="G320" s="71"/>
      <c r="H320" s="28"/>
      <c r="I320" s="28"/>
      <c r="J320" s="114"/>
      <c r="K320" s="64">
        <v>4059000</v>
      </c>
      <c r="L320" s="42"/>
      <c r="M320" s="48"/>
      <c r="N320" s="48"/>
      <c r="O320" s="48"/>
      <c r="P320" s="27"/>
      <c r="Q320" s="27"/>
      <c r="R320" s="51"/>
      <c r="S320" s="51"/>
      <c r="T320" s="51"/>
      <c r="U320" s="43">
        <f t="shared" si="149"/>
        <v>0</v>
      </c>
      <c r="V320" s="48"/>
      <c r="W320" s="48">
        <v>4059000</v>
      </c>
      <c r="X320" s="48"/>
      <c r="Y320" s="43">
        <f t="shared" si="144"/>
        <v>4059000</v>
      </c>
      <c r="Z320" s="48"/>
      <c r="AA320" s="48"/>
      <c r="AB320" s="48"/>
      <c r="AC320" s="43">
        <f t="shared" si="145"/>
        <v>0</v>
      </c>
      <c r="AD320" s="48"/>
      <c r="AE320" s="48"/>
      <c r="AF320" s="48"/>
      <c r="AG320" s="43">
        <f t="shared" si="146"/>
        <v>0</v>
      </c>
      <c r="AH320" s="43">
        <f t="shared" si="147"/>
        <v>4059000</v>
      </c>
      <c r="AI320" s="59">
        <f t="shared" si="148"/>
        <v>1.6912876522913591E-2</v>
      </c>
      <c r="AJ320" s="59">
        <f t="shared" si="143"/>
        <v>2.9062661358317749E-3</v>
      </c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</row>
    <row r="321" spans="1:106" ht="24.95" customHeight="1" outlineLevel="1">
      <c r="A321" s="26">
        <v>13</v>
      </c>
      <c r="B321" s="26"/>
      <c r="C321" s="69" t="s">
        <v>1527</v>
      </c>
      <c r="D321" s="68">
        <v>45741</v>
      </c>
      <c r="E321" s="69" t="s">
        <v>620</v>
      </c>
      <c r="F321" s="69" t="s">
        <v>1465</v>
      </c>
      <c r="G321" s="71"/>
      <c r="H321" s="28"/>
      <c r="I321" s="28"/>
      <c r="J321" s="114"/>
      <c r="K321" s="64">
        <v>6088000</v>
      </c>
      <c r="L321" s="42"/>
      <c r="M321" s="48"/>
      <c r="N321" s="48"/>
      <c r="O321" s="48"/>
      <c r="P321" s="27"/>
      <c r="Q321" s="27"/>
      <c r="R321" s="51"/>
      <c r="S321" s="51"/>
      <c r="T321" s="51"/>
      <c r="U321" s="43">
        <f t="shared" si="149"/>
        <v>0</v>
      </c>
      <c r="V321" s="48"/>
      <c r="W321" s="48">
        <v>6088000</v>
      </c>
      <c r="X321" s="48"/>
      <c r="Y321" s="43">
        <f t="shared" si="144"/>
        <v>6088000</v>
      </c>
      <c r="Z321" s="48"/>
      <c r="AA321" s="48"/>
      <c r="AB321" s="48"/>
      <c r="AC321" s="43">
        <f t="shared" si="145"/>
        <v>0</v>
      </c>
      <c r="AD321" s="48"/>
      <c r="AE321" s="48"/>
      <c r="AF321" s="48"/>
      <c r="AG321" s="43">
        <f t="shared" si="146"/>
        <v>0</v>
      </c>
      <c r="AH321" s="43">
        <f t="shared" si="147"/>
        <v>6088000</v>
      </c>
      <c r="AI321" s="59">
        <f t="shared" si="148"/>
        <v>2.5367231404655813E-2</v>
      </c>
      <c r="AJ321" s="59">
        <f t="shared" si="143"/>
        <v>4.3590412010209032E-3</v>
      </c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</row>
    <row r="322" spans="1:106" ht="24.95" customHeight="1" outlineLevel="1">
      <c r="A322" s="26">
        <v>14</v>
      </c>
      <c r="B322" s="26"/>
      <c r="C322" s="69" t="s">
        <v>1528</v>
      </c>
      <c r="D322" s="68">
        <v>45741</v>
      </c>
      <c r="E322" s="69" t="s">
        <v>659</v>
      </c>
      <c r="F322" s="69" t="s">
        <v>1465</v>
      </c>
      <c r="G322" s="71"/>
      <c r="H322" s="28"/>
      <c r="I322" s="28"/>
      <c r="J322" s="114"/>
      <c r="K322" s="64">
        <v>1992000</v>
      </c>
      <c r="L322" s="42"/>
      <c r="M322" s="48"/>
      <c r="N322" s="48"/>
      <c r="O322" s="48"/>
      <c r="P322" s="27"/>
      <c r="Q322" s="27"/>
      <c r="R322" s="51"/>
      <c r="S322" s="51"/>
      <c r="T322" s="51"/>
      <c r="U322" s="43">
        <f t="shared" si="149"/>
        <v>0</v>
      </c>
      <c r="V322" s="48"/>
      <c r="W322" s="48">
        <v>1992000</v>
      </c>
      <c r="X322" s="48"/>
      <c r="Y322" s="43">
        <f t="shared" si="144"/>
        <v>1992000</v>
      </c>
      <c r="Z322" s="48"/>
      <c r="AA322" s="48"/>
      <c r="AB322" s="48"/>
      <c r="AC322" s="43">
        <f t="shared" si="145"/>
        <v>0</v>
      </c>
      <c r="AD322" s="48"/>
      <c r="AE322" s="48"/>
      <c r="AF322" s="48"/>
      <c r="AG322" s="43">
        <f t="shared" si="146"/>
        <v>0</v>
      </c>
      <c r="AH322" s="43">
        <f t="shared" si="147"/>
        <v>1992000</v>
      </c>
      <c r="AI322" s="59">
        <f t="shared" si="148"/>
        <v>8.3001847828637291E-3</v>
      </c>
      <c r="AJ322" s="59">
        <f t="shared" si="143"/>
        <v>1.4262828634089421E-3</v>
      </c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</row>
    <row r="323" spans="1:106" ht="24.95" customHeight="1" outlineLevel="1">
      <c r="A323" s="26">
        <v>15</v>
      </c>
      <c r="B323" s="26"/>
      <c r="C323" s="69" t="s">
        <v>1128</v>
      </c>
      <c r="D323" s="68">
        <v>45741</v>
      </c>
      <c r="E323" s="69" t="s">
        <v>1138</v>
      </c>
      <c r="F323" s="69" t="s">
        <v>1465</v>
      </c>
      <c r="G323" s="71"/>
      <c r="H323" s="28"/>
      <c r="I323" s="28"/>
      <c r="J323" s="114"/>
      <c r="K323" s="64">
        <v>2030000</v>
      </c>
      <c r="L323" s="42"/>
      <c r="M323" s="48"/>
      <c r="N323" s="48"/>
      <c r="O323" s="48"/>
      <c r="P323" s="27"/>
      <c r="Q323" s="27"/>
      <c r="R323" s="51"/>
      <c r="S323" s="51"/>
      <c r="T323" s="51"/>
      <c r="U323" s="43">
        <f t="shared" si="149"/>
        <v>0</v>
      </c>
      <c r="V323" s="48"/>
      <c r="W323" s="48">
        <v>2030000</v>
      </c>
      <c r="X323" s="48"/>
      <c r="Y323" s="43">
        <f t="shared" si="144"/>
        <v>2030000</v>
      </c>
      <c r="Z323" s="48"/>
      <c r="AA323" s="48"/>
      <c r="AB323" s="48"/>
      <c r="AC323" s="43">
        <f t="shared" si="145"/>
        <v>0</v>
      </c>
      <c r="AD323" s="48"/>
      <c r="AE323" s="48"/>
      <c r="AF323" s="48"/>
      <c r="AG323" s="43">
        <f t="shared" si="146"/>
        <v>0</v>
      </c>
      <c r="AH323" s="43">
        <f t="shared" si="147"/>
        <v>2030000</v>
      </c>
      <c r="AI323" s="59">
        <f t="shared" si="148"/>
        <v>8.4585216411713696E-3</v>
      </c>
      <c r="AJ323" s="59">
        <f t="shared" si="143"/>
        <v>1.4534910706426468E-3</v>
      </c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</row>
    <row r="324" spans="1:106" ht="24.95" customHeight="1" outlineLevel="1">
      <c r="A324" s="26">
        <v>16</v>
      </c>
      <c r="B324" s="26"/>
      <c r="C324" s="69" t="s">
        <v>1529</v>
      </c>
      <c r="D324" s="68">
        <v>45741</v>
      </c>
      <c r="E324" s="69" t="s">
        <v>1149</v>
      </c>
      <c r="F324" s="69" t="s">
        <v>1465</v>
      </c>
      <c r="G324" s="71"/>
      <c r="H324" s="28"/>
      <c r="I324" s="28"/>
      <c r="J324" s="114"/>
      <c r="K324" s="64">
        <v>4059000</v>
      </c>
      <c r="L324" s="42"/>
      <c r="M324" s="48"/>
      <c r="N324" s="48"/>
      <c r="O324" s="48"/>
      <c r="P324" s="27"/>
      <c r="Q324" s="27"/>
      <c r="R324" s="51"/>
      <c r="S324" s="51"/>
      <c r="T324" s="51"/>
      <c r="U324" s="43">
        <f t="shared" si="149"/>
        <v>0</v>
      </c>
      <c r="V324" s="48"/>
      <c r="W324" s="48">
        <v>4059000</v>
      </c>
      <c r="X324" s="48"/>
      <c r="Y324" s="43">
        <f t="shared" si="144"/>
        <v>4059000</v>
      </c>
      <c r="Z324" s="48"/>
      <c r="AA324" s="48"/>
      <c r="AB324" s="48"/>
      <c r="AC324" s="43">
        <f t="shared" si="145"/>
        <v>0</v>
      </c>
      <c r="AD324" s="48"/>
      <c r="AE324" s="48"/>
      <c r="AF324" s="48"/>
      <c r="AG324" s="43">
        <f t="shared" si="146"/>
        <v>0</v>
      </c>
      <c r="AH324" s="43">
        <f t="shared" si="147"/>
        <v>4059000</v>
      </c>
      <c r="AI324" s="59">
        <f t="shared" si="148"/>
        <v>1.6912876522913591E-2</v>
      </c>
      <c r="AJ324" s="59">
        <f t="shared" si="143"/>
        <v>2.9062661358317749E-3</v>
      </c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</row>
    <row r="325" spans="1:106" ht="24.95" customHeight="1" outlineLevel="1">
      <c r="A325" s="26">
        <v>17</v>
      </c>
      <c r="B325" s="26"/>
      <c r="C325" s="69" t="s">
        <v>1530</v>
      </c>
      <c r="D325" s="68">
        <v>45727</v>
      </c>
      <c r="E325" s="69" t="s">
        <v>657</v>
      </c>
      <c r="F325" s="69" t="s">
        <v>1465</v>
      </c>
      <c r="G325" s="71"/>
      <c r="H325" s="28"/>
      <c r="I325" s="28"/>
      <c r="J325" s="114"/>
      <c r="K325" s="64">
        <v>4059000</v>
      </c>
      <c r="L325" s="42"/>
      <c r="M325" s="48"/>
      <c r="N325" s="48"/>
      <c r="O325" s="48"/>
      <c r="P325" s="27"/>
      <c r="Q325" s="27"/>
      <c r="R325" s="51"/>
      <c r="S325" s="51"/>
      <c r="T325" s="51"/>
      <c r="U325" s="43">
        <f t="shared" si="149"/>
        <v>0</v>
      </c>
      <c r="V325" s="48"/>
      <c r="W325" s="48">
        <v>4059000</v>
      </c>
      <c r="X325" s="48"/>
      <c r="Y325" s="43">
        <f t="shared" si="144"/>
        <v>4059000</v>
      </c>
      <c r="Z325" s="48"/>
      <c r="AA325" s="48"/>
      <c r="AB325" s="48"/>
      <c r="AC325" s="43">
        <f t="shared" si="145"/>
        <v>0</v>
      </c>
      <c r="AD325" s="48"/>
      <c r="AE325" s="48"/>
      <c r="AF325" s="48"/>
      <c r="AG325" s="43">
        <f t="shared" si="146"/>
        <v>0</v>
      </c>
      <c r="AH325" s="43">
        <f t="shared" si="147"/>
        <v>4059000</v>
      </c>
      <c r="AI325" s="59">
        <f t="shared" si="148"/>
        <v>1.6912876522913591E-2</v>
      </c>
      <c r="AJ325" s="59">
        <f t="shared" si="143"/>
        <v>2.9062661358317749E-3</v>
      </c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</row>
    <row r="326" spans="1:106" ht="24.95" customHeight="1" outlineLevel="1">
      <c r="A326" s="26">
        <v>18</v>
      </c>
      <c r="B326" s="26"/>
      <c r="C326" s="69" t="s">
        <v>1531</v>
      </c>
      <c r="D326" s="68">
        <v>45741</v>
      </c>
      <c r="E326" s="69" t="s">
        <v>596</v>
      </c>
      <c r="F326" s="69" t="s">
        <v>1465</v>
      </c>
      <c r="G326" s="71"/>
      <c r="H326" s="28"/>
      <c r="I326" s="28"/>
      <c r="J326" s="114"/>
      <c r="K326" s="64">
        <v>4059000</v>
      </c>
      <c r="L326" s="42"/>
      <c r="M326" s="48"/>
      <c r="N326" s="48"/>
      <c r="O326" s="48"/>
      <c r="P326" s="27"/>
      <c r="Q326" s="27"/>
      <c r="R326" s="51"/>
      <c r="S326" s="51"/>
      <c r="T326" s="51"/>
      <c r="U326" s="43">
        <f t="shared" si="149"/>
        <v>0</v>
      </c>
      <c r="V326" s="48">
        <v>4059000</v>
      </c>
      <c r="W326" s="48"/>
      <c r="X326" s="48"/>
      <c r="Y326" s="43">
        <f t="shared" si="144"/>
        <v>4059000</v>
      </c>
      <c r="Z326" s="48"/>
      <c r="AA326" s="48"/>
      <c r="AB326" s="48"/>
      <c r="AC326" s="43">
        <f t="shared" si="145"/>
        <v>0</v>
      </c>
      <c r="AD326" s="48"/>
      <c r="AE326" s="48"/>
      <c r="AF326" s="48"/>
      <c r="AG326" s="43">
        <f t="shared" si="146"/>
        <v>0</v>
      </c>
      <c r="AH326" s="43">
        <f t="shared" si="147"/>
        <v>4059000</v>
      </c>
      <c r="AI326" s="59">
        <f t="shared" si="148"/>
        <v>1.6912876522913591E-2</v>
      </c>
      <c r="AJ326" s="59">
        <f t="shared" si="143"/>
        <v>2.9062661358317749E-3</v>
      </c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</row>
    <row r="327" spans="1:106" ht="24.95" customHeight="1" outlineLevel="1">
      <c r="A327" s="26">
        <v>19</v>
      </c>
      <c r="B327" s="26"/>
      <c r="C327" s="69" t="s">
        <v>1532</v>
      </c>
      <c r="D327" s="68">
        <v>45741</v>
      </c>
      <c r="E327" s="69" t="s">
        <v>606</v>
      </c>
      <c r="F327" s="69" t="s">
        <v>1465</v>
      </c>
      <c r="G327" s="71"/>
      <c r="H327" s="28"/>
      <c r="I327" s="28"/>
      <c r="J327" s="114"/>
      <c r="K327" s="64">
        <v>1945000</v>
      </c>
      <c r="L327" s="42"/>
      <c r="M327" s="48"/>
      <c r="N327" s="48"/>
      <c r="O327" s="48"/>
      <c r="P327" s="27"/>
      <c r="Q327" s="27"/>
      <c r="R327" s="51"/>
      <c r="S327" s="51"/>
      <c r="T327" s="51"/>
      <c r="U327" s="43">
        <f t="shared" si="149"/>
        <v>0</v>
      </c>
      <c r="V327" s="48"/>
      <c r="W327" s="48">
        <v>1945000</v>
      </c>
      <c r="X327" s="48"/>
      <c r="Y327" s="43">
        <f t="shared" si="144"/>
        <v>1945000</v>
      </c>
      <c r="Z327" s="48"/>
      <c r="AA327" s="48"/>
      <c r="AB327" s="48"/>
      <c r="AC327" s="43">
        <f t="shared" si="145"/>
        <v>0</v>
      </c>
      <c r="AD327" s="48"/>
      <c r="AE327" s="48"/>
      <c r="AF327" s="48"/>
      <c r="AG327" s="43">
        <f t="shared" si="146"/>
        <v>0</v>
      </c>
      <c r="AH327" s="43">
        <f t="shared" si="147"/>
        <v>1945000</v>
      </c>
      <c r="AI327" s="59">
        <f t="shared" si="148"/>
        <v>8.1043470896937503E-3</v>
      </c>
      <c r="AJ327" s="59">
        <f t="shared" si="143"/>
        <v>1.3926306070935705E-3</v>
      </c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</row>
    <row r="328" spans="1:106" ht="24.95" customHeight="1" outlineLevel="1">
      <c r="A328" s="26">
        <v>20</v>
      </c>
      <c r="B328" s="26"/>
      <c r="C328" s="69" t="s">
        <v>1533</v>
      </c>
      <c r="D328" s="68">
        <v>45741</v>
      </c>
      <c r="E328" s="69" t="s">
        <v>1152</v>
      </c>
      <c r="F328" s="69" t="s">
        <v>1465</v>
      </c>
      <c r="G328" s="71"/>
      <c r="H328" s="28"/>
      <c r="I328" s="28"/>
      <c r="J328" s="114"/>
      <c r="K328" s="64">
        <v>4059000</v>
      </c>
      <c r="L328" s="42"/>
      <c r="M328" s="48"/>
      <c r="N328" s="48"/>
      <c r="O328" s="48"/>
      <c r="P328" s="27"/>
      <c r="Q328" s="27"/>
      <c r="R328" s="51"/>
      <c r="S328" s="51"/>
      <c r="T328" s="51"/>
      <c r="U328" s="43">
        <f t="shared" si="149"/>
        <v>0</v>
      </c>
      <c r="V328" s="48">
        <v>4059000</v>
      </c>
      <c r="W328" s="48"/>
      <c r="X328" s="48"/>
      <c r="Y328" s="43">
        <f t="shared" si="144"/>
        <v>4059000</v>
      </c>
      <c r="Z328" s="48"/>
      <c r="AA328" s="48"/>
      <c r="AB328" s="48"/>
      <c r="AC328" s="43">
        <f t="shared" si="145"/>
        <v>0</v>
      </c>
      <c r="AD328" s="48"/>
      <c r="AE328" s="48"/>
      <c r="AF328" s="48"/>
      <c r="AG328" s="43">
        <f t="shared" si="146"/>
        <v>0</v>
      </c>
      <c r="AH328" s="43">
        <f t="shared" si="147"/>
        <v>4059000</v>
      </c>
      <c r="AI328" s="59">
        <f t="shared" si="148"/>
        <v>1.6912876522913591E-2</v>
      </c>
      <c r="AJ328" s="59">
        <f t="shared" si="143"/>
        <v>2.9062661358317749E-3</v>
      </c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</row>
    <row r="329" spans="1:106" ht="24.95" customHeight="1" outlineLevel="1">
      <c r="A329" s="26">
        <v>21</v>
      </c>
      <c r="B329" s="26"/>
      <c r="C329" s="69" t="s">
        <v>1534</v>
      </c>
      <c r="D329" s="68">
        <v>45741</v>
      </c>
      <c r="E329" s="69" t="s">
        <v>1156</v>
      </c>
      <c r="F329" s="69" t="s">
        <v>1465</v>
      </c>
      <c r="G329" s="71"/>
      <c r="H329" s="28"/>
      <c r="I329" s="28"/>
      <c r="J329" s="114"/>
      <c r="K329" s="64">
        <v>1945000</v>
      </c>
      <c r="L329" s="42"/>
      <c r="M329" s="48"/>
      <c r="N329" s="48"/>
      <c r="O329" s="48"/>
      <c r="P329" s="27"/>
      <c r="Q329" s="27"/>
      <c r="R329" s="51"/>
      <c r="S329" s="51"/>
      <c r="T329" s="51"/>
      <c r="U329" s="43">
        <f t="shared" si="149"/>
        <v>0</v>
      </c>
      <c r="V329" s="48">
        <v>1945000</v>
      </c>
      <c r="W329" s="48"/>
      <c r="X329" s="48"/>
      <c r="Y329" s="43">
        <f t="shared" si="144"/>
        <v>1945000</v>
      </c>
      <c r="Z329" s="48"/>
      <c r="AA329" s="48"/>
      <c r="AB329" s="48"/>
      <c r="AC329" s="43">
        <f t="shared" si="145"/>
        <v>0</v>
      </c>
      <c r="AD329" s="48"/>
      <c r="AE329" s="48"/>
      <c r="AF329" s="48"/>
      <c r="AG329" s="43">
        <f t="shared" si="146"/>
        <v>0</v>
      </c>
      <c r="AH329" s="43">
        <f t="shared" si="147"/>
        <v>1945000</v>
      </c>
      <c r="AI329" s="59">
        <f t="shared" si="148"/>
        <v>8.1043470896937503E-3</v>
      </c>
      <c r="AJ329" s="59">
        <f t="shared" si="143"/>
        <v>1.3926306070935705E-3</v>
      </c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</row>
    <row r="330" spans="1:106" ht="24.95" customHeight="1" outlineLevel="1">
      <c r="A330" s="26">
        <v>22</v>
      </c>
      <c r="B330" s="26"/>
      <c r="C330" s="69" t="s">
        <v>1535</v>
      </c>
      <c r="D330" s="68">
        <v>45729</v>
      </c>
      <c r="E330" s="69" t="s">
        <v>669</v>
      </c>
      <c r="F330" s="69" t="s">
        <v>1465</v>
      </c>
      <c r="G330" s="71"/>
      <c r="H330" s="28"/>
      <c r="I330" s="28"/>
      <c r="J330" s="114"/>
      <c r="K330" s="51">
        <v>10146000</v>
      </c>
      <c r="L330" s="42"/>
      <c r="M330" s="48"/>
      <c r="N330" s="48"/>
      <c r="O330" s="48"/>
      <c r="P330" s="27"/>
      <c r="Q330" s="27"/>
      <c r="R330" s="51"/>
      <c r="S330" s="51"/>
      <c r="T330" s="51"/>
      <c r="U330" s="43">
        <f t="shared" si="149"/>
        <v>0</v>
      </c>
      <c r="V330" s="48">
        <v>10146000</v>
      </c>
      <c r="W330" s="48"/>
      <c r="X330" s="48"/>
      <c r="Y330" s="43">
        <f t="shared" si="144"/>
        <v>10146000</v>
      </c>
      <c r="Z330" s="48"/>
      <c r="AA330" s="48"/>
      <c r="AB330" s="48"/>
      <c r="AC330" s="43">
        <f t="shared" si="145"/>
        <v>0</v>
      </c>
      <c r="AD330" s="48"/>
      <c r="AE330" s="48"/>
      <c r="AF330" s="48"/>
      <c r="AG330" s="43">
        <f t="shared" si="146"/>
        <v>0</v>
      </c>
      <c r="AH330" s="43">
        <f t="shared" si="147"/>
        <v>10146000</v>
      </c>
      <c r="AI330" s="59">
        <f t="shared" si="148"/>
        <v>4.2275941168140256E-2</v>
      </c>
      <c r="AJ330" s="59">
        <f t="shared" si="143"/>
        <v>7.2645913313991598E-3</v>
      </c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</row>
    <row r="331" spans="1:106" ht="24.95" customHeight="1" outlineLevel="1">
      <c r="A331" s="26">
        <v>23</v>
      </c>
      <c r="B331" s="26"/>
      <c r="C331" s="69" t="s">
        <v>1536</v>
      </c>
      <c r="D331" s="68">
        <v>45741</v>
      </c>
      <c r="E331" s="69" t="s">
        <v>646</v>
      </c>
      <c r="F331" s="69" t="s">
        <v>1465</v>
      </c>
      <c r="G331" s="71"/>
      <c r="H331" s="28"/>
      <c r="I331" s="28"/>
      <c r="J331" s="114"/>
      <c r="K331" s="51">
        <v>1879000</v>
      </c>
      <c r="L331" s="42"/>
      <c r="M331" s="48"/>
      <c r="N331" s="48"/>
      <c r="O331" s="48"/>
      <c r="P331" s="27"/>
      <c r="Q331" s="27"/>
      <c r="R331" s="51"/>
      <c r="S331" s="51"/>
      <c r="T331" s="51"/>
      <c r="U331" s="43">
        <f t="shared" si="149"/>
        <v>0</v>
      </c>
      <c r="V331" s="48"/>
      <c r="W331" s="48"/>
      <c r="X331" s="48"/>
      <c r="Y331" s="43">
        <f t="shared" si="144"/>
        <v>0</v>
      </c>
      <c r="Z331" s="51">
        <v>1879000</v>
      </c>
      <c r="AA331" s="48"/>
      <c r="AB331" s="48"/>
      <c r="AC331" s="43">
        <f t="shared" si="145"/>
        <v>1879000</v>
      </c>
      <c r="AD331" s="48"/>
      <c r="AE331" s="48"/>
      <c r="AF331" s="48"/>
      <c r="AG331" s="43">
        <f t="shared" ref="AG331:AG349" si="150">SUM(AD331:AF331)</f>
        <v>0</v>
      </c>
      <c r="AH331" s="43">
        <f t="shared" ref="AH331:AH349" si="151">SUM(U331,Y331,AC331,AG331)</f>
        <v>1879000</v>
      </c>
      <c r="AI331" s="59">
        <f t="shared" ref="AI331:AI337" si="152">IF(ISERROR(AH331/$J$308),0,AH331/$J$308)</f>
        <v>7.8293409673699521E-3</v>
      </c>
      <c r="AJ331" s="59">
        <f t="shared" si="143"/>
        <v>1.3453742471613464E-3</v>
      </c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</row>
    <row r="332" spans="1:106" ht="24.95" customHeight="1" outlineLevel="1">
      <c r="A332" s="26">
        <v>24</v>
      </c>
      <c r="B332" s="26"/>
      <c r="C332" s="69" t="s">
        <v>1537</v>
      </c>
      <c r="D332" s="68">
        <v>45756</v>
      </c>
      <c r="E332" s="69" t="s">
        <v>591</v>
      </c>
      <c r="F332" s="69" t="s">
        <v>1465</v>
      </c>
      <c r="G332" s="71"/>
      <c r="H332" s="28"/>
      <c r="I332" s="28"/>
      <c r="J332" s="114"/>
      <c r="K332" s="51">
        <v>2030000</v>
      </c>
      <c r="L332" s="42"/>
      <c r="M332" s="48"/>
      <c r="N332" s="48"/>
      <c r="O332" s="48"/>
      <c r="P332" s="27"/>
      <c r="Q332" s="27"/>
      <c r="R332" s="51"/>
      <c r="S332" s="51"/>
      <c r="T332" s="51"/>
      <c r="U332" s="43">
        <f t="shared" si="149"/>
        <v>0</v>
      </c>
      <c r="V332" s="48"/>
      <c r="W332" s="48"/>
      <c r="X332" s="48"/>
      <c r="Y332" s="43">
        <f t="shared" si="144"/>
        <v>0</v>
      </c>
      <c r="Z332" s="48">
        <v>2030000</v>
      </c>
      <c r="AA332" s="48"/>
      <c r="AB332" s="48"/>
      <c r="AC332" s="43">
        <f t="shared" si="145"/>
        <v>2030000</v>
      </c>
      <c r="AD332" s="48"/>
      <c r="AE332" s="48"/>
      <c r="AF332" s="48"/>
      <c r="AG332" s="43">
        <f t="shared" si="150"/>
        <v>0</v>
      </c>
      <c r="AH332" s="43">
        <f t="shared" si="151"/>
        <v>2030000</v>
      </c>
      <c r="AI332" s="59">
        <f t="shared" si="152"/>
        <v>8.4585216411713696E-3</v>
      </c>
      <c r="AJ332" s="59">
        <f t="shared" si="143"/>
        <v>1.4534910706426468E-3</v>
      </c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</row>
    <row r="333" spans="1:106" ht="24.95" customHeight="1" outlineLevel="1">
      <c r="A333" s="26">
        <v>25</v>
      </c>
      <c r="B333" s="26"/>
      <c r="C333" s="69" t="s">
        <v>1538</v>
      </c>
      <c r="D333" s="68">
        <v>45741</v>
      </c>
      <c r="E333" s="69" t="s">
        <v>636</v>
      </c>
      <c r="F333" s="69" t="s">
        <v>1465</v>
      </c>
      <c r="G333" s="71"/>
      <c r="H333" s="28"/>
      <c r="I333" s="28"/>
      <c r="J333" s="114"/>
      <c r="K333" s="51">
        <v>1945000</v>
      </c>
      <c r="L333" s="42"/>
      <c r="M333" s="48"/>
      <c r="N333" s="48"/>
      <c r="O333" s="48"/>
      <c r="P333" s="27"/>
      <c r="Q333" s="27"/>
      <c r="R333" s="51"/>
      <c r="S333" s="51"/>
      <c r="T333" s="51"/>
      <c r="U333" s="43">
        <f t="shared" si="149"/>
        <v>0</v>
      </c>
      <c r="V333" s="48"/>
      <c r="W333" s="48"/>
      <c r="X333" s="48"/>
      <c r="Y333" s="43">
        <f t="shared" si="144"/>
        <v>0</v>
      </c>
      <c r="Z333" s="51">
        <v>1945000</v>
      </c>
      <c r="AA333" s="48"/>
      <c r="AB333" s="48"/>
      <c r="AC333" s="43">
        <f t="shared" si="145"/>
        <v>1945000</v>
      </c>
      <c r="AD333" s="48"/>
      <c r="AE333" s="48"/>
      <c r="AF333" s="48"/>
      <c r="AG333" s="43">
        <f t="shared" si="150"/>
        <v>0</v>
      </c>
      <c r="AH333" s="43">
        <f t="shared" si="151"/>
        <v>1945000</v>
      </c>
      <c r="AI333" s="59">
        <f t="shared" si="152"/>
        <v>8.1043470896937503E-3</v>
      </c>
      <c r="AJ333" s="59">
        <f t="shared" si="143"/>
        <v>1.3926306070935705E-3</v>
      </c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</row>
    <row r="334" spans="1:106" ht="24.95" customHeight="1" outlineLevel="1">
      <c r="A334" s="26">
        <v>26</v>
      </c>
      <c r="B334" s="26"/>
      <c r="C334" s="69" t="s">
        <v>1539</v>
      </c>
      <c r="D334" s="68">
        <v>45824</v>
      </c>
      <c r="E334" s="69" t="s">
        <v>638</v>
      </c>
      <c r="F334" s="69" t="s">
        <v>1465</v>
      </c>
      <c r="G334" s="71"/>
      <c r="H334" s="28"/>
      <c r="I334" s="28"/>
      <c r="J334" s="114"/>
      <c r="K334" s="51">
        <v>1945000</v>
      </c>
      <c r="L334" s="42"/>
      <c r="M334" s="48"/>
      <c r="N334" s="48"/>
      <c r="O334" s="48"/>
      <c r="P334" s="27"/>
      <c r="Q334" s="27"/>
      <c r="R334" s="51"/>
      <c r="S334" s="51"/>
      <c r="T334" s="51"/>
      <c r="U334" s="43">
        <f t="shared" si="149"/>
        <v>0</v>
      </c>
      <c r="V334" s="48"/>
      <c r="W334" s="48"/>
      <c r="X334" s="48"/>
      <c r="Y334" s="43">
        <f t="shared" si="144"/>
        <v>0</v>
      </c>
      <c r="Z334" s="51">
        <v>1945000</v>
      </c>
      <c r="AA334" s="48"/>
      <c r="AB334" s="48"/>
      <c r="AC334" s="43">
        <f t="shared" si="145"/>
        <v>1945000</v>
      </c>
      <c r="AD334" s="48"/>
      <c r="AE334" s="48"/>
      <c r="AF334" s="48"/>
      <c r="AG334" s="43">
        <f t="shared" si="150"/>
        <v>0</v>
      </c>
      <c r="AH334" s="43">
        <f t="shared" si="151"/>
        <v>1945000</v>
      </c>
      <c r="AI334" s="59">
        <f t="shared" si="152"/>
        <v>8.1043470896937503E-3</v>
      </c>
      <c r="AJ334" s="59">
        <f t="shared" si="143"/>
        <v>1.3926306070935705E-3</v>
      </c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</row>
    <row r="335" spans="1:106" ht="24.95" customHeight="1" outlineLevel="1">
      <c r="A335" s="26">
        <v>27</v>
      </c>
      <c r="B335" s="26"/>
      <c r="C335" s="69" t="s">
        <v>1540</v>
      </c>
      <c r="D335" s="68">
        <v>45793</v>
      </c>
      <c r="E335" s="69" t="s">
        <v>614</v>
      </c>
      <c r="F335" s="69" t="s">
        <v>1465</v>
      </c>
      <c r="G335" s="71"/>
      <c r="H335" s="28"/>
      <c r="I335" s="28"/>
      <c r="J335" s="114"/>
      <c r="K335" s="51">
        <v>2030000</v>
      </c>
      <c r="L335" s="42"/>
      <c r="M335" s="48"/>
      <c r="N335" s="48"/>
      <c r="O335" s="48"/>
      <c r="P335" s="27"/>
      <c r="Q335" s="27"/>
      <c r="R335" s="51"/>
      <c r="S335" s="51"/>
      <c r="T335" s="51"/>
      <c r="U335" s="43">
        <f t="shared" si="149"/>
        <v>0</v>
      </c>
      <c r="V335" s="48"/>
      <c r="W335" s="48"/>
      <c r="X335" s="48"/>
      <c r="Y335" s="43">
        <f t="shared" si="144"/>
        <v>0</v>
      </c>
      <c r="Z335" s="48"/>
      <c r="AA335" s="48">
        <v>2030000</v>
      </c>
      <c r="AB335" s="48"/>
      <c r="AC335" s="43">
        <f t="shared" si="145"/>
        <v>2030000</v>
      </c>
      <c r="AD335" s="48"/>
      <c r="AE335" s="48"/>
      <c r="AF335" s="48"/>
      <c r="AG335" s="43">
        <f t="shared" si="150"/>
        <v>0</v>
      </c>
      <c r="AH335" s="43">
        <f t="shared" si="151"/>
        <v>2030000</v>
      </c>
      <c r="AI335" s="59">
        <f t="shared" si="152"/>
        <v>8.4585216411713696E-3</v>
      </c>
      <c r="AJ335" s="59">
        <f t="shared" si="143"/>
        <v>1.4534910706426468E-3</v>
      </c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</row>
    <row r="336" spans="1:106" ht="24.95" customHeight="1" outlineLevel="1">
      <c r="A336" s="26">
        <v>28</v>
      </c>
      <c r="B336" s="26"/>
      <c r="C336" s="69" t="s">
        <v>1541</v>
      </c>
      <c r="D336" s="68">
        <v>45741</v>
      </c>
      <c r="E336" s="69" t="s">
        <v>1134</v>
      </c>
      <c r="F336" s="69" t="s">
        <v>1465</v>
      </c>
      <c r="G336" s="71"/>
      <c r="H336" s="28"/>
      <c r="I336" s="28"/>
      <c r="J336" s="114"/>
      <c r="K336" s="51">
        <v>6088000</v>
      </c>
      <c r="L336" s="42"/>
      <c r="M336" s="48"/>
      <c r="N336" s="48"/>
      <c r="O336" s="48"/>
      <c r="P336" s="27"/>
      <c r="Q336" s="27"/>
      <c r="R336" s="51"/>
      <c r="S336" s="51"/>
      <c r="T336" s="51"/>
      <c r="U336" s="43">
        <f t="shared" si="149"/>
        <v>0</v>
      </c>
      <c r="V336" s="48"/>
      <c r="W336" s="48"/>
      <c r="X336" s="48"/>
      <c r="Y336" s="43">
        <f t="shared" si="144"/>
        <v>0</v>
      </c>
      <c r="Z336" s="51">
        <v>6088000</v>
      </c>
      <c r="AA336" s="48"/>
      <c r="AB336" s="48"/>
      <c r="AC336" s="43">
        <f t="shared" si="145"/>
        <v>6088000</v>
      </c>
      <c r="AD336" s="48"/>
      <c r="AE336" s="48"/>
      <c r="AF336" s="48"/>
      <c r="AG336" s="43">
        <f t="shared" si="150"/>
        <v>0</v>
      </c>
      <c r="AH336" s="43">
        <f t="shared" si="151"/>
        <v>6088000</v>
      </c>
      <c r="AI336" s="59">
        <f t="shared" si="152"/>
        <v>2.5367231404655813E-2</v>
      </c>
      <c r="AJ336" s="59">
        <f t="shared" si="143"/>
        <v>4.3590412010209032E-3</v>
      </c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</row>
    <row r="337" spans="1:106" ht="24.95" customHeight="1" outlineLevel="1">
      <c r="A337" s="26">
        <v>29</v>
      </c>
      <c r="B337" s="26"/>
      <c r="C337" s="69" t="s">
        <v>1127</v>
      </c>
      <c r="D337" s="68">
        <v>45741</v>
      </c>
      <c r="E337" s="69" t="s">
        <v>457</v>
      </c>
      <c r="F337" s="69" t="s">
        <v>1465</v>
      </c>
      <c r="G337" s="71"/>
      <c r="H337" s="28"/>
      <c r="I337" s="28"/>
      <c r="J337" s="114"/>
      <c r="K337" s="51">
        <v>4059000</v>
      </c>
      <c r="L337" s="42"/>
      <c r="M337" s="48"/>
      <c r="N337" s="48"/>
      <c r="O337" s="48"/>
      <c r="P337" s="27"/>
      <c r="Q337" s="27"/>
      <c r="R337" s="51"/>
      <c r="S337" s="51"/>
      <c r="T337" s="51"/>
      <c r="U337" s="43">
        <f t="shared" si="149"/>
        <v>0</v>
      </c>
      <c r="V337" s="48"/>
      <c r="W337" s="48"/>
      <c r="X337" s="48"/>
      <c r="Y337" s="43">
        <f t="shared" si="144"/>
        <v>0</v>
      </c>
      <c r="Z337" s="51">
        <v>4059000</v>
      </c>
      <c r="AA337" s="48"/>
      <c r="AB337" s="48"/>
      <c r="AC337" s="43">
        <f t="shared" si="145"/>
        <v>4059000</v>
      </c>
      <c r="AD337" s="48"/>
      <c r="AE337" s="48"/>
      <c r="AF337" s="48"/>
      <c r="AG337" s="43">
        <f t="shared" si="150"/>
        <v>0</v>
      </c>
      <c r="AH337" s="43">
        <f t="shared" si="151"/>
        <v>4059000</v>
      </c>
      <c r="AI337" s="59">
        <f t="shared" si="152"/>
        <v>1.6912876522913591E-2</v>
      </c>
      <c r="AJ337" s="59">
        <f t="shared" si="143"/>
        <v>2.9062661358317749E-3</v>
      </c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</row>
    <row r="338" spans="1:106" ht="24.95" customHeight="1" outlineLevel="1">
      <c r="A338" s="26">
        <v>30</v>
      </c>
      <c r="B338" s="26"/>
      <c r="C338" s="97" t="s">
        <v>1800</v>
      </c>
      <c r="D338" s="68">
        <v>45910</v>
      </c>
      <c r="E338" s="97" t="s">
        <v>676</v>
      </c>
      <c r="F338" s="69" t="s">
        <v>1465</v>
      </c>
      <c r="G338" s="71"/>
      <c r="H338" s="28"/>
      <c r="I338" s="28"/>
      <c r="J338" s="114"/>
      <c r="K338" s="51">
        <v>3663000</v>
      </c>
      <c r="L338" s="42"/>
      <c r="M338" s="48"/>
      <c r="N338" s="48"/>
      <c r="O338" s="48"/>
      <c r="P338" s="27"/>
      <c r="Q338" s="27"/>
      <c r="R338" s="51"/>
      <c r="S338" s="51"/>
      <c r="T338" s="51"/>
      <c r="U338" s="43">
        <f t="shared" si="149"/>
        <v>0</v>
      </c>
      <c r="V338" s="48"/>
      <c r="W338" s="48"/>
      <c r="X338" s="48"/>
      <c r="Y338" s="43">
        <f t="shared" si="144"/>
        <v>0</v>
      </c>
      <c r="Z338" s="51"/>
      <c r="AA338" s="48"/>
      <c r="AB338" s="48"/>
      <c r="AC338" s="43">
        <f t="shared" si="145"/>
        <v>0</v>
      </c>
      <c r="AD338" s="48"/>
      <c r="AE338" s="48"/>
      <c r="AF338" s="51">
        <v>3663000</v>
      </c>
      <c r="AG338" s="43">
        <f t="shared" si="150"/>
        <v>3663000</v>
      </c>
      <c r="AH338" s="43">
        <f t="shared" si="151"/>
        <v>3663000</v>
      </c>
      <c r="AI338" s="59">
        <f t="shared" ref="AI338:AI349" si="153">IF(ISERROR(AH338/$J$308),0,AH338/$J$308)</f>
        <v>1.5262839788970802E-2</v>
      </c>
      <c r="AJ338" s="59">
        <f t="shared" ref="AJ338:AJ349" si="154">IF(ISERROR(AH338/$AH$355),"-",AH338/$AH$355)</f>
        <v>2.6227279762384313E-3</v>
      </c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</row>
    <row r="339" spans="1:106" ht="24.95" customHeight="1" outlineLevel="1">
      <c r="A339" s="26">
        <v>31</v>
      </c>
      <c r="B339" s="26"/>
      <c r="C339" s="97" t="s">
        <v>1801</v>
      </c>
      <c r="D339" s="68">
        <v>45953</v>
      </c>
      <c r="E339" s="97" t="s">
        <v>1793</v>
      </c>
      <c r="F339" s="69" t="s">
        <v>1465</v>
      </c>
      <c r="G339" s="71"/>
      <c r="H339" s="28"/>
      <c r="I339" s="28"/>
      <c r="J339" s="114"/>
      <c r="K339" s="51">
        <v>3775000</v>
      </c>
      <c r="L339" s="42"/>
      <c r="M339" s="48"/>
      <c r="N339" s="48"/>
      <c r="O339" s="48"/>
      <c r="P339" s="27"/>
      <c r="Q339" s="27"/>
      <c r="R339" s="51"/>
      <c r="S339" s="51"/>
      <c r="T339" s="51"/>
      <c r="U339" s="43">
        <f t="shared" si="149"/>
        <v>0</v>
      </c>
      <c r="V339" s="48"/>
      <c r="W339" s="48"/>
      <c r="X339" s="48"/>
      <c r="Y339" s="43">
        <f t="shared" si="144"/>
        <v>0</v>
      </c>
      <c r="Z339" s="51"/>
      <c r="AA339" s="48"/>
      <c r="AB339" s="48"/>
      <c r="AC339" s="43">
        <f t="shared" si="145"/>
        <v>0</v>
      </c>
      <c r="AD339" s="48"/>
      <c r="AE339" s="48"/>
      <c r="AF339" s="51">
        <v>3775000</v>
      </c>
      <c r="AG339" s="43">
        <f t="shared" si="150"/>
        <v>3775000</v>
      </c>
      <c r="AH339" s="43">
        <f t="shared" si="151"/>
        <v>3775000</v>
      </c>
      <c r="AI339" s="59">
        <f t="shared" si="153"/>
        <v>1.5729516845035429E-2</v>
      </c>
      <c r="AJ339" s="59">
        <f t="shared" si="154"/>
        <v>2.7029205870325083E-3</v>
      </c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</row>
    <row r="340" spans="1:106" ht="24.95" customHeight="1" outlineLevel="1">
      <c r="A340" s="26">
        <v>32</v>
      </c>
      <c r="B340" s="26"/>
      <c r="C340" s="97" t="s">
        <v>1803</v>
      </c>
      <c r="D340" s="68">
        <v>45953</v>
      </c>
      <c r="E340" s="97" t="s">
        <v>1794</v>
      </c>
      <c r="F340" s="69" t="s">
        <v>1465</v>
      </c>
      <c r="G340" s="71"/>
      <c r="H340" s="28"/>
      <c r="I340" s="28"/>
      <c r="J340" s="114"/>
      <c r="K340" s="51">
        <v>9437000</v>
      </c>
      <c r="L340" s="42"/>
      <c r="M340" s="48"/>
      <c r="N340" s="48"/>
      <c r="O340" s="48"/>
      <c r="P340" s="27"/>
      <c r="Q340" s="27"/>
      <c r="R340" s="51"/>
      <c r="S340" s="51"/>
      <c r="T340" s="51"/>
      <c r="U340" s="43">
        <f t="shared" si="149"/>
        <v>0</v>
      </c>
      <c r="V340" s="48"/>
      <c r="W340" s="48"/>
      <c r="X340" s="48"/>
      <c r="Y340" s="43">
        <f t="shared" si="144"/>
        <v>0</v>
      </c>
      <c r="Z340" s="51"/>
      <c r="AA340" s="48"/>
      <c r="AB340" s="48"/>
      <c r="AC340" s="43">
        <f t="shared" si="145"/>
        <v>0</v>
      </c>
      <c r="AD340" s="48"/>
      <c r="AE340" s="48"/>
      <c r="AF340" s="51">
        <v>9437000</v>
      </c>
      <c r="AG340" s="43">
        <f t="shared" si="150"/>
        <v>9437000</v>
      </c>
      <c r="AH340" s="43">
        <f t="shared" si="151"/>
        <v>9437000</v>
      </c>
      <c r="AI340" s="59">
        <f t="shared" si="153"/>
        <v>3.9321708732874001E-2</v>
      </c>
      <c r="AJ340" s="59">
        <f t="shared" si="154"/>
        <v>6.7569434648545113E-3</v>
      </c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</row>
    <row r="341" spans="1:106" ht="24.95" customHeight="1" outlineLevel="1">
      <c r="A341" s="26">
        <v>33</v>
      </c>
      <c r="B341" s="26"/>
      <c r="C341" s="97" t="s">
        <v>1804</v>
      </c>
      <c r="D341" s="68">
        <v>45996</v>
      </c>
      <c r="E341" s="97" t="s">
        <v>1795</v>
      </c>
      <c r="F341" s="69" t="s">
        <v>1465</v>
      </c>
      <c r="G341" s="71"/>
      <c r="H341" s="28"/>
      <c r="I341" s="28"/>
      <c r="J341" s="114"/>
      <c r="K341" s="51">
        <v>1888000</v>
      </c>
      <c r="L341" s="42"/>
      <c r="M341" s="48"/>
      <c r="N341" s="48"/>
      <c r="O341" s="48"/>
      <c r="P341" s="27"/>
      <c r="Q341" s="27"/>
      <c r="R341" s="51"/>
      <c r="S341" s="51"/>
      <c r="T341" s="51"/>
      <c r="U341" s="43">
        <f t="shared" si="149"/>
        <v>0</v>
      </c>
      <c r="V341" s="48"/>
      <c r="W341" s="48"/>
      <c r="X341" s="48"/>
      <c r="Y341" s="43">
        <f t="shared" si="144"/>
        <v>0</v>
      </c>
      <c r="Z341" s="51"/>
      <c r="AA341" s="48"/>
      <c r="AB341" s="48"/>
      <c r="AC341" s="43">
        <f t="shared" si="145"/>
        <v>0</v>
      </c>
      <c r="AD341" s="48"/>
      <c r="AE341" s="48"/>
      <c r="AF341" s="51">
        <v>1888000</v>
      </c>
      <c r="AG341" s="43">
        <f t="shared" si="150"/>
        <v>1888000</v>
      </c>
      <c r="AH341" s="43">
        <f t="shared" si="151"/>
        <v>1888000</v>
      </c>
      <c r="AI341" s="59">
        <f t="shared" si="153"/>
        <v>7.8668418022322887E-3</v>
      </c>
      <c r="AJ341" s="59">
        <f t="shared" si="154"/>
        <v>1.3518182962430133E-3</v>
      </c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</row>
    <row r="342" spans="1:106" ht="24.95" customHeight="1" outlineLevel="1">
      <c r="A342" s="26">
        <v>34</v>
      </c>
      <c r="B342" s="26"/>
      <c r="C342" s="97" t="s">
        <v>1805</v>
      </c>
      <c r="D342" s="68">
        <v>45945</v>
      </c>
      <c r="E342" s="97" t="s">
        <v>630</v>
      </c>
      <c r="F342" s="69" t="s">
        <v>1465</v>
      </c>
      <c r="G342" s="71"/>
      <c r="H342" s="28"/>
      <c r="I342" s="28"/>
      <c r="J342" s="114"/>
      <c r="K342" s="51">
        <v>3775000</v>
      </c>
      <c r="L342" s="42"/>
      <c r="M342" s="48"/>
      <c r="N342" s="48"/>
      <c r="O342" s="48"/>
      <c r="P342" s="27"/>
      <c r="Q342" s="27"/>
      <c r="R342" s="51"/>
      <c r="S342" s="51"/>
      <c r="T342" s="51"/>
      <c r="U342" s="43">
        <f t="shared" si="149"/>
        <v>0</v>
      </c>
      <c r="V342" s="48"/>
      <c r="W342" s="48"/>
      <c r="X342" s="48"/>
      <c r="Y342" s="43">
        <f t="shared" si="144"/>
        <v>0</v>
      </c>
      <c r="Z342" s="51"/>
      <c r="AA342" s="48"/>
      <c r="AB342" s="48"/>
      <c r="AC342" s="43">
        <f t="shared" si="145"/>
        <v>0</v>
      </c>
      <c r="AD342" s="48"/>
      <c r="AE342" s="48"/>
      <c r="AF342" s="51">
        <v>3775000</v>
      </c>
      <c r="AG342" s="43">
        <f t="shared" si="150"/>
        <v>3775000</v>
      </c>
      <c r="AH342" s="43">
        <f t="shared" si="151"/>
        <v>3775000</v>
      </c>
      <c r="AI342" s="59">
        <f t="shared" si="153"/>
        <v>1.5729516845035429E-2</v>
      </c>
      <c r="AJ342" s="59">
        <f t="shared" si="154"/>
        <v>2.7029205870325083E-3</v>
      </c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</row>
    <row r="343" spans="1:106" ht="24.95" customHeight="1" outlineLevel="1">
      <c r="A343" s="26">
        <v>35</v>
      </c>
      <c r="B343" s="26"/>
      <c r="C343" s="97" t="s">
        <v>1806</v>
      </c>
      <c r="D343" s="68">
        <v>45908</v>
      </c>
      <c r="E343" s="97" t="s">
        <v>1796</v>
      </c>
      <c r="F343" s="69" t="s">
        <v>1465</v>
      </c>
      <c r="G343" s="71"/>
      <c r="H343" s="28"/>
      <c r="I343" s="28"/>
      <c r="J343" s="114"/>
      <c r="K343" s="51">
        <v>1931000</v>
      </c>
      <c r="L343" s="42"/>
      <c r="M343" s="48"/>
      <c r="N343" s="48"/>
      <c r="O343" s="48"/>
      <c r="P343" s="27"/>
      <c r="Q343" s="27"/>
      <c r="R343" s="51"/>
      <c r="S343" s="51"/>
      <c r="T343" s="51"/>
      <c r="U343" s="43">
        <f t="shared" si="149"/>
        <v>0</v>
      </c>
      <c r="V343" s="48"/>
      <c r="W343" s="48"/>
      <c r="X343" s="48"/>
      <c r="Y343" s="43">
        <f t="shared" si="144"/>
        <v>0</v>
      </c>
      <c r="Z343" s="51"/>
      <c r="AA343" s="48"/>
      <c r="AB343" s="48"/>
      <c r="AC343" s="43">
        <f t="shared" si="145"/>
        <v>0</v>
      </c>
      <c r="AD343" s="48"/>
      <c r="AE343" s="48"/>
      <c r="AF343" s="51">
        <v>1931000</v>
      </c>
      <c r="AG343" s="43">
        <f t="shared" si="150"/>
        <v>1931000</v>
      </c>
      <c r="AH343" s="43">
        <f t="shared" si="151"/>
        <v>1931000</v>
      </c>
      <c r="AI343" s="59">
        <f t="shared" si="153"/>
        <v>8.0460124576856723E-3</v>
      </c>
      <c r="AJ343" s="59">
        <f t="shared" si="154"/>
        <v>1.3826065307443109E-3</v>
      </c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</row>
    <row r="344" spans="1:106" ht="24.95" customHeight="1" outlineLevel="1">
      <c r="A344" s="26">
        <v>36</v>
      </c>
      <c r="B344" s="26"/>
      <c r="C344" s="97" t="s">
        <v>1807</v>
      </c>
      <c r="D344" s="68">
        <v>45908</v>
      </c>
      <c r="E344" s="97" t="s">
        <v>1449</v>
      </c>
      <c r="F344" s="69" t="s">
        <v>1465</v>
      </c>
      <c r="G344" s="71"/>
      <c r="H344" s="28"/>
      <c r="I344" s="28"/>
      <c r="J344" s="114"/>
      <c r="K344" s="51">
        <v>3663000</v>
      </c>
      <c r="L344" s="42"/>
      <c r="M344" s="48"/>
      <c r="N344" s="48"/>
      <c r="O344" s="48"/>
      <c r="P344" s="27"/>
      <c r="Q344" s="27"/>
      <c r="R344" s="51"/>
      <c r="S344" s="51"/>
      <c r="T344" s="51"/>
      <c r="U344" s="43">
        <f t="shared" si="149"/>
        <v>0</v>
      </c>
      <c r="V344" s="48"/>
      <c r="W344" s="48"/>
      <c r="X344" s="48"/>
      <c r="Y344" s="43">
        <f t="shared" si="144"/>
        <v>0</v>
      </c>
      <c r="Z344" s="51"/>
      <c r="AA344" s="48"/>
      <c r="AB344" s="48"/>
      <c r="AC344" s="43">
        <f t="shared" si="145"/>
        <v>0</v>
      </c>
      <c r="AD344" s="48"/>
      <c r="AE344" s="48"/>
      <c r="AF344" s="51">
        <v>3663000</v>
      </c>
      <c r="AG344" s="43">
        <f t="shared" si="150"/>
        <v>3663000</v>
      </c>
      <c r="AH344" s="43">
        <f t="shared" si="151"/>
        <v>3663000</v>
      </c>
      <c r="AI344" s="59">
        <f t="shared" si="153"/>
        <v>1.5262839788970802E-2</v>
      </c>
      <c r="AJ344" s="59">
        <f t="shared" si="154"/>
        <v>2.6227279762384313E-3</v>
      </c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</row>
    <row r="345" spans="1:106" ht="24.95" customHeight="1" outlineLevel="1">
      <c r="A345" s="26">
        <v>37</v>
      </c>
      <c r="B345" s="26"/>
      <c r="C345" s="97" t="s">
        <v>1808</v>
      </c>
      <c r="D345" s="68">
        <v>45945</v>
      </c>
      <c r="E345" s="97" t="s">
        <v>1797</v>
      </c>
      <c r="F345" s="69" t="s">
        <v>1465</v>
      </c>
      <c r="G345" s="71"/>
      <c r="H345" s="28"/>
      <c r="I345" s="28"/>
      <c r="J345" s="114"/>
      <c r="K345" s="51">
        <v>7550000</v>
      </c>
      <c r="L345" s="42"/>
      <c r="M345" s="48"/>
      <c r="N345" s="48"/>
      <c r="O345" s="48"/>
      <c r="P345" s="27"/>
      <c r="Q345" s="27"/>
      <c r="R345" s="51"/>
      <c r="S345" s="51"/>
      <c r="T345" s="51"/>
      <c r="U345" s="43">
        <f t="shared" si="149"/>
        <v>0</v>
      </c>
      <c r="V345" s="48"/>
      <c r="W345" s="48"/>
      <c r="X345" s="48"/>
      <c r="Y345" s="43">
        <f t="shared" si="144"/>
        <v>0</v>
      </c>
      <c r="Z345" s="51"/>
      <c r="AA345" s="48"/>
      <c r="AB345" s="48"/>
      <c r="AC345" s="43">
        <f t="shared" si="145"/>
        <v>0</v>
      </c>
      <c r="AD345" s="48"/>
      <c r="AE345" s="48"/>
      <c r="AF345" s="51">
        <v>7550000</v>
      </c>
      <c r="AG345" s="43">
        <f t="shared" si="150"/>
        <v>7550000</v>
      </c>
      <c r="AH345" s="43">
        <f t="shared" si="151"/>
        <v>7550000</v>
      </c>
      <c r="AI345" s="59">
        <f t="shared" si="153"/>
        <v>3.1459033690070859E-2</v>
      </c>
      <c r="AJ345" s="59">
        <f t="shared" si="154"/>
        <v>5.4058411740650165E-3</v>
      </c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</row>
    <row r="346" spans="1:106" ht="24.95" customHeight="1" outlineLevel="1">
      <c r="A346" s="26">
        <v>38</v>
      </c>
      <c r="B346" s="26"/>
      <c r="C346" s="97" t="s">
        <v>1809</v>
      </c>
      <c r="D346" s="68">
        <v>45945</v>
      </c>
      <c r="E346" s="97" t="s">
        <v>1288</v>
      </c>
      <c r="F346" s="69" t="s">
        <v>1465</v>
      </c>
      <c r="G346" s="71"/>
      <c r="H346" s="28"/>
      <c r="I346" s="28"/>
      <c r="J346" s="114"/>
      <c r="K346" s="51">
        <v>7550000</v>
      </c>
      <c r="L346" s="42"/>
      <c r="M346" s="48"/>
      <c r="N346" s="48"/>
      <c r="O346" s="48"/>
      <c r="P346" s="27"/>
      <c r="Q346" s="27"/>
      <c r="R346" s="51"/>
      <c r="S346" s="51"/>
      <c r="T346" s="51"/>
      <c r="U346" s="43">
        <f t="shared" si="149"/>
        <v>0</v>
      </c>
      <c r="V346" s="48"/>
      <c r="W346" s="48"/>
      <c r="X346" s="48"/>
      <c r="Y346" s="43">
        <f t="shared" si="144"/>
        <v>0</v>
      </c>
      <c r="Z346" s="51"/>
      <c r="AA346" s="48"/>
      <c r="AB346" s="48"/>
      <c r="AC346" s="43">
        <f t="shared" si="145"/>
        <v>0</v>
      </c>
      <c r="AD346" s="48"/>
      <c r="AE346" s="48"/>
      <c r="AF346" s="51">
        <v>7550000</v>
      </c>
      <c r="AG346" s="43">
        <f t="shared" si="150"/>
        <v>7550000</v>
      </c>
      <c r="AH346" s="43">
        <f t="shared" si="151"/>
        <v>7550000</v>
      </c>
      <c r="AI346" s="59">
        <f t="shared" si="153"/>
        <v>3.1459033690070859E-2</v>
      </c>
      <c r="AJ346" s="59">
        <f t="shared" si="154"/>
        <v>5.4058411740650165E-3</v>
      </c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</row>
    <row r="347" spans="1:106" ht="24.95" customHeight="1" outlineLevel="1">
      <c r="A347" s="26">
        <v>39</v>
      </c>
      <c r="B347" s="26"/>
      <c r="C347" s="97" t="s">
        <v>1810</v>
      </c>
      <c r="D347" s="68">
        <v>45945</v>
      </c>
      <c r="E347" s="97" t="s">
        <v>1798</v>
      </c>
      <c r="F347" s="69" t="s">
        <v>1465</v>
      </c>
      <c r="G347" s="71"/>
      <c r="H347" s="28"/>
      <c r="I347" s="28"/>
      <c r="J347" s="114"/>
      <c r="K347" s="51">
        <v>3663000</v>
      </c>
      <c r="L347" s="42"/>
      <c r="M347" s="48"/>
      <c r="N347" s="48"/>
      <c r="O347" s="48"/>
      <c r="P347" s="27"/>
      <c r="Q347" s="27"/>
      <c r="R347" s="51"/>
      <c r="S347" s="51"/>
      <c r="T347" s="51"/>
      <c r="U347" s="43">
        <f t="shared" si="149"/>
        <v>0</v>
      </c>
      <c r="V347" s="48"/>
      <c r="W347" s="48"/>
      <c r="X347" s="48"/>
      <c r="Y347" s="43">
        <f t="shared" si="144"/>
        <v>0</v>
      </c>
      <c r="Z347" s="51"/>
      <c r="AA347" s="48"/>
      <c r="AB347" s="48"/>
      <c r="AC347" s="43">
        <f t="shared" si="145"/>
        <v>0</v>
      </c>
      <c r="AD347" s="48"/>
      <c r="AE347" s="48"/>
      <c r="AF347" s="51">
        <v>3663000</v>
      </c>
      <c r="AG347" s="43">
        <f t="shared" si="150"/>
        <v>3663000</v>
      </c>
      <c r="AH347" s="43">
        <f t="shared" si="151"/>
        <v>3663000</v>
      </c>
      <c r="AI347" s="59">
        <f t="shared" si="153"/>
        <v>1.5262839788970802E-2</v>
      </c>
      <c r="AJ347" s="59">
        <f t="shared" si="154"/>
        <v>2.6227279762384313E-3</v>
      </c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</row>
    <row r="348" spans="1:106" ht="24.95" customHeight="1" outlineLevel="1">
      <c r="A348" s="26">
        <v>40</v>
      </c>
      <c r="B348" s="26"/>
      <c r="C348" s="97" t="s">
        <v>1811</v>
      </c>
      <c r="D348" s="68">
        <v>45947</v>
      </c>
      <c r="E348" s="97" t="s">
        <v>1206</v>
      </c>
      <c r="F348" s="69" t="s">
        <v>1465</v>
      </c>
      <c r="G348" s="71"/>
      <c r="H348" s="28"/>
      <c r="I348" s="28"/>
      <c r="J348" s="114"/>
      <c r="K348" s="51">
        <v>1832000</v>
      </c>
      <c r="L348" s="42"/>
      <c r="M348" s="48"/>
      <c r="N348" s="48"/>
      <c r="O348" s="48"/>
      <c r="P348" s="27"/>
      <c r="Q348" s="27"/>
      <c r="R348" s="51"/>
      <c r="S348" s="51"/>
      <c r="T348" s="51"/>
      <c r="U348" s="43">
        <f t="shared" si="149"/>
        <v>0</v>
      </c>
      <c r="V348" s="48"/>
      <c r="W348" s="48"/>
      <c r="X348" s="48"/>
      <c r="Y348" s="43">
        <f t="shared" si="144"/>
        <v>0</v>
      </c>
      <c r="Z348" s="51"/>
      <c r="AA348" s="48"/>
      <c r="AB348" s="48"/>
      <c r="AC348" s="43">
        <f t="shared" si="145"/>
        <v>0</v>
      </c>
      <c r="AD348" s="48"/>
      <c r="AE348" s="48"/>
      <c r="AF348" s="51">
        <v>1832000</v>
      </c>
      <c r="AG348" s="43">
        <f t="shared" si="150"/>
        <v>1832000</v>
      </c>
      <c r="AH348" s="43">
        <f t="shared" si="151"/>
        <v>1832000</v>
      </c>
      <c r="AI348" s="59">
        <f t="shared" si="153"/>
        <v>7.633503274199975E-3</v>
      </c>
      <c r="AJ348" s="59">
        <f t="shared" si="154"/>
        <v>1.3117219908459748E-3</v>
      </c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</row>
    <row r="349" spans="1:106" ht="24.95" customHeight="1" outlineLevel="1">
      <c r="A349" s="26">
        <v>41</v>
      </c>
      <c r="B349" s="26"/>
      <c r="C349" s="97" t="s">
        <v>1802</v>
      </c>
      <c r="D349" s="68">
        <v>45957</v>
      </c>
      <c r="E349" s="97" t="s">
        <v>1799</v>
      </c>
      <c r="F349" s="69" t="s">
        <v>1465</v>
      </c>
      <c r="G349" s="71"/>
      <c r="H349" s="28"/>
      <c r="I349" s="28"/>
      <c r="J349" s="115"/>
      <c r="K349" s="51">
        <v>5662000</v>
      </c>
      <c r="L349" s="42"/>
      <c r="M349" s="48"/>
      <c r="N349" s="48"/>
      <c r="O349" s="48"/>
      <c r="P349" s="27"/>
      <c r="Q349" s="27"/>
      <c r="R349" s="51"/>
      <c r="S349" s="51"/>
      <c r="T349" s="51"/>
      <c r="U349" s="43">
        <f t="shared" si="149"/>
        <v>0</v>
      </c>
      <c r="V349" s="48"/>
      <c r="W349" s="48"/>
      <c r="X349" s="48"/>
      <c r="Y349" s="43">
        <f t="shared" si="144"/>
        <v>0</v>
      </c>
      <c r="Z349" s="51"/>
      <c r="AA349" s="48"/>
      <c r="AB349" s="48"/>
      <c r="AC349" s="43">
        <f t="shared" si="145"/>
        <v>0</v>
      </c>
      <c r="AD349" s="48"/>
      <c r="AE349" s="48"/>
      <c r="AF349" s="51">
        <v>5662000</v>
      </c>
      <c r="AG349" s="43">
        <f t="shared" si="150"/>
        <v>5662000</v>
      </c>
      <c r="AH349" s="43">
        <f t="shared" si="151"/>
        <v>5662000</v>
      </c>
      <c r="AI349" s="59">
        <f t="shared" si="153"/>
        <v>2.3592191887838568E-2</v>
      </c>
      <c r="AJ349" s="59">
        <f t="shared" si="154"/>
        <v>4.0540228778220026E-3</v>
      </c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</row>
    <row r="350" spans="1:106" s="19" customFormat="1" ht="24.95" customHeight="1">
      <c r="A350" s="117" t="s">
        <v>79</v>
      </c>
      <c r="B350" s="117"/>
      <c r="C350" s="117"/>
      <c r="D350" s="117"/>
      <c r="E350" s="117"/>
      <c r="F350" s="117"/>
      <c r="G350" s="117"/>
      <c r="H350" s="117"/>
      <c r="I350" s="117"/>
      <c r="J350" s="49">
        <f>J308</f>
        <v>239994657</v>
      </c>
      <c r="K350" s="49">
        <f>SUM(K309:K349)</f>
        <v>238950128</v>
      </c>
      <c r="L350" s="29"/>
      <c r="M350" s="49">
        <f>SUM(M309:M310)</f>
        <v>0</v>
      </c>
      <c r="N350" s="49">
        <f>SUM(N309:N310)</f>
        <v>0</v>
      </c>
      <c r="O350" s="49">
        <f>SUM(O309:O310)</f>
        <v>0</v>
      </c>
      <c r="P350" s="50"/>
      <c r="Q350" s="56"/>
      <c r="R350" s="49">
        <f>SUM(R309:R310)</f>
        <v>8817198</v>
      </c>
      <c r="S350" s="49">
        <f>SUM(S309:S310)</f>
        <v>4431546</v>
      </c>
      <c r="T350" s="49">
        <f>SUM(T309:T310)</f>
        <v>4690228</v>
      </c>
      <c r="U350" s="49">
        <f>SUM(U309:U349)</f>
        <v>17938972</v>
      </c>
      <c r="V350" s="49">
        <f>SUM(V309:V349)</f>
        <v>24837749</v>
      </c>
      <c r="W350" s="49">
        <f>SUM(W309:W349)</f>
        <v>50484043</v>
      </c>
      <c r="X350" s="49">
        <f>SUM(X309:X349)</f>
        <v>26400972</v>
      </c>
      <c r="Y350" s="49">
        <f>SUM(Y309:Y349)</f>
        <v>101722764</v>
      </c>
      <c r="Z350" s="49">
        <f>SUM(Z309:Z337)</f>
        <v>24260960</v>
      </c>
      <c r="AA350" s="49">
        <f>SUM(AA309:AA337)</f>
        <v>14893616</v>
      </c>
      <c r="AB350" s="49">
        <f>SUM(AB309:AB337)</f>
        <v>10207809</v>
      </c>
      <c r="AC350" s="49">
        <f>SUM(AC309:AC349)</f>
        <v>49362385</v>
      </c>
      <c r="AD350" s="49">
        <f>SUM(AD309:AD349)</f>
        <v>2779366</v>
      </c>
      <c r="AE350" s="49">
        <f>SUM(AE309:AE349)</f>
        <v>10932915</v>
      </c>
      <c r="AF350" s="49">
        <f>SUM(AF309:AF349)</f>
        <v>56213726</v>
      </c>
      <c r="AG350" s="49">
        <f>SUM(AG309:AG349)</f>
        <v>69926007</v>
      </c>
      <c r="AH350" s="49">
        <f>SUM(AH309:AH349)</f>
        <v>238950128</v>
      </c>
      <c r="AI350" s="61">
        <f>IF(ISERROR(AH350/J350),0,AH350/J350)</f>
        <v>0.99564769894023097</v>
      </c>
      <c r="AJ350" s="61">
        <f>IF(ISERROR(AH350/$AH$355),0,AH350/$AH$355)</f>
        <v>0.17108959476695443</v>
      </c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</row>
    <row r="351" spans="1:106" ht="24.95" customHeight="1">
      <c r="A351" s="118" t="s">
        <v>80</v>
      </c>
      <c r="B351" s="118"/>
      <c r="C351" s="118"/>
      <c r="D351" s="118"/>
      <c r="E351" s="118"/>
      <c r="F351" s="23"/>
      <c r="G351" s="24"/>
      <c r="H351" s="25"/>
      <c r="I351" s="25"/>
      <c r="J351" s="110">
        <v>287252137</v>
      </c>
      <c r="K351" s="43"/>
      <c r="L351" s="44"/>
      <c r="M351" s="45"/>
      <c r="N351" s="45"/>
      <c r="O351" s="45"/>
      <c r="P351" s="24"/>
      <c r="Q351" s="55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  <c r="AI351" s="57"/>
      <c r="AJ351" s="58"/>
    </row>
    <row r="352" spans="1:106" ht="24.95" customHeight="1" outlineLevel="1">
      <c r="A352" s="26">
        <v>1</v>
      </c>
      <c r="B352" s="26"/>
      <c r="C352" s="35"/>
      <c r="D352" s="36"/>
      <c r="E352" s="32"/>
      <c r="F352" s="32"/>
      <c r="G352" s="32"/>
      <c r="H352" s="38"/>
      <c r="I352" s="40"/>
      <c r="J352" s="110"/>
      <c r="K352" s="51">
        <v>159123844</v>
      </c>
      <c r="L352" s="42" t="s">
        <v>64</v>
      </c>
      <c r="M352" s="52"/>
      <c r="N352" s="65"/>
      <c r="O352" s="52"/>
      <c r="P352" s="66"/>
      <c r="Q352" s="66"/>
      <c r="R352" s="48">
        <v>9858491</v>
      </c>
      <c r="S352" s="48">
        <v>9858491</v>
      </c>
      <c r="T352" s="48">
        <v>14542010</v>
      </c>
      <c r="U352" s="43">
        <f>SUM(R352:T352)</f>
        <v>34258992</v>
      </c>
      <c r="V352" s="48">
        <f>2052626+12489384</f>
        <v>14542010</v>
      </c>
      <c r="W352" s="48">
        <f>2052626+10928211</f>
        <v>12980837</v>
      </c>
      <c r="X352" s="48">
        <f>2065233+13421994</f>
        <v>15487227</v>
      </c>
      <c r="Y352" s="43">
        <f>SUM(V352:X352)</f>
        <v>43010074</v>
      </c>
      <c r="Z352" s="48">
        <v>16944322</v>
      </c>
      <c r="AA352" s="48">
        <v>16163735</v>
      </c>
      <c r="AB352" s="48">
        <v>16025784</v>
      </c>
      <c r="AC352" s="43">
        <f>SUM(Z352:AB352)</f>
        <v>49133841</v>
      </c>
      <c r="AD352" s="48">
        <v>16944321</v>
      </c>
      <c r="AE352" s="48">
        <v>6244692</v>
      </c>
      <c r="AF352" s="48">
        <v>6390400</v>
      </c>
      <c r="AG352" s="43">
        <f>SUM(AD352:AF352)</f>
        <v>29579413</v>
      </c>
      <c r="AH352" s="43">
        <f>SUM(U352,Y352,AC352,AG352)</f>
        <v>155982320</v>
      </c>
      <c r="AI352" s="59">
        <f>IF(ISERROR(AH352/J351),0,AH352/J351)</f>
        <v>0.54301535100503007</v>
      </c>
      <c r="AJ352" s="59">
        <f>IF(ISERROR(AH352/$AH$355),"-",AH352/$AH$355)</f>
        <v>0.11168419177247485</v>
      </c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</row>
    <row r="353" spans="1:106" ht="24.95" customHeight="1" outlineLevel="1">
      <c r="A353" s="26">
        <v>2</v>
      </c>
      <c r="B353" s="26"/>
      <c r="C353" s="35"/>
      <c r="D353" s="36"/>
      <c r="E353" s="32"/>
      <c r="F353" s="32"/>
      <c r="G353" s="62"/>
      <c r="H353" s="38"/>
      <c r="I353" s="40"/>
      <c r="J353" s="110"/>
      <c r="K353" s="51">
        <v>92469283</v>
      </c>
      <c r="L353" s="42" t="s">
        <v>55</v>
      </c>
      <c r="M353" s="52"/>
      <c r="N353" s="65"/>
      <c r="O353" s="52"/>
      <c r="P353" s="66"/>
      <c r="Q353" s="66"/>
      <c r="R353" s="48">
        <v>4391432</v>
      </c>
      <c r="S353" s="48">
        <v>4391432</v>
      </c>
      <c r="T353" s="72">
        <v>4391432</v>
      </c>
      <c r="U353" s="43">
        <f>SUM(R353:T353)</f>
        <v>13174296</v>
      </c>
      <c r="V353" s="48">
        <v>4391432</v>
      </c>
      <c r="W353" s="48">
        <f>4391432</f>
        <v>4391432</v>
      </c>
      <c r="X353" s="48">
        <f>4391432</f>
        <v>4391432</v>
      </c>
      <c r="Y353" s="43">
        <f>SUM(V353:X353)</f>
        <v>13174296</v>
      </c>
      <c r="Z353" s="48">
        <v>4391432</v>
      </c>
      <c r="AA353" s="48">
        <v>4391432</v>
      </c>
      <c r="AB353" s="48">
        <v>4480099</v>
      </c>
      <c r="AC353" s="43">
        <f>SUM(Z353:AB353)</f>
        <v>13262963</v>
      </c>
      <c r="AD353" s="48">
        <v>4391432</v>
      </c>
      <c r="AE353" s="48">
        <v>37041938</v>
      </c>
      <c r="AF353" s="48">
        <v>4391432</v>
      </c>
      <c r="AG353" s="43">
        <f>SUM(AD353:AF353)</f>
        <v>45824802</v>
      </c>
      <c r="AH353" s="43">
        <f>SUM(U353,Y353,AC353,AG353)</f>
        <v>85436357</v>
      </c>
      <c r="AI353" s="59">
        <f>IF(ISERROR(AH353/J351),0,AH353/J351)</f>
        <v>0.29742635822409913</v>
      </c>
      <c r="AJ353" s="59">
        <f>IF(ISERROR(AH353/$AH$355),"-",AH353/$AH$355)</f>
        <v>6.1172897540757332E-2</v>
      </c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</row>
    <row r="354" spans="1:106" s="19" customFormat="1" ht="24.95" customHeight="1">
      <c r="A354" s="117" t="s">
        <v>85</v>
      </c>
      <c r="B354" s="117"/>
      <c r="C354" s="117"/>
      <c r="D354" s="117"/>
      <c r="E354" s="117"/>
      <c r="F354" s="117"/>
      <c r="G354" s="117"/>
      <c r="H354" s="117"/>
      <c r="I354" s="117"/>
      <c r="J354" s="49">
        <f>J351</f>
        <v>287252137</v>
      </c>
      <c r="K354" s="49">
        <f>SUM(K352:K353)</f>
        <v>251593127</v>
      </c>
      <c r="L354" s="29"/>
      <c r="M354" s="49">
        <f>SUM(M352:M352)</f>
        <v>0</v>
      </c>
      <c r="N354" s="49">
        <f>SUM(N352:N352)</f>
        <v>0</v>
      </c>
      <c r="O354" s="49">
        <f>SUM(O352:O352)</f>
        <v>0</v>
      </c>
      <c r="P354" s="50"/>
      <c r="Q354" s="56"/>
      <c r="R354" s="49">
        <f>SUM(R352:R353)</f>
        <v>14249923</v>
      </c>
      <c r="S354" s="49">
        <f t="shared" ref="S354:X354" si="155">SUM(S352:S353)</f>
        <v>14249923</v>
      </c>
      <c r="T354" s="49">
        <f t="shared" si="155"/>
        <v>18933442</v>
      </c>
      <c r="U354" s="49">
        <f t="shared" si="155"/>
        <v>47433288</v>
      </c>
      <c r="V354" s="49">
        <f t="shared" si="155"/>
        <v>18933442</v>
      </c>
      <c r="W354" s="49">
        <f t="shared" si="155"/>
        <v>17372269</v>
      </c>
      <c r="X354" s="49">
        <f t="shared" si="155"/>
        <v>19878659</v>
      </c>
      <c r="Y354" s="49">
        <f t="shared" ref="Y354:AH354" si="156">SUM(Y352:Y353)</f>
        <v>56184370</v>
      </c>
      <c r="Z354" s="49">
        <f t="shared" si="156"/>
        <v>21335754</v>
      </c>
      <c r="AA354" s="49">
        <f t="shared" si="156"/>
        <v>20555167</v>
      </c>
      <c r="AB354" s="49">
        <f t="shared" si="156"/>
        <v>20505883</v>
      </c>
      <c r="AC354" s="49">
        <f t="shared" si="156"/>
        <v>62396804</v>
      </c>
      <c r="AD354" s="49">
        <f t="shared" si="156"/>
        <v>21335753</v>
      </c>
      <c r="AE354" s="49">
        <f t="shared" si="156"/>
        <v>43286630</v>
      </c>
      <c r="AF354" s="49">
        <f t="shared" si="156"/>
        <v>10781832</v>
      </c>
      <c r="AG354" s="49">
        <f t="shared" si="156"/>
        <v>75404215</v>
      </c>
      <c r="AH354" s="49">
        <f t="shared" si="156"/>
        <v>241418677</v>
      </c>
      <c r="AI354" s="61">
        <f>IF(ISERROR(AH354/J354),0,AH354/J354)</f>
        <v>0.8404417092291292</v>
      </c>
      <c r="AJ354" s="61">
        <f>IF(ISERROR(AH354/$AH$355),0,AH354/$AH$355)</f>
        <v>0.17285708931323218</v>
      </c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</row>
    <row r="355" spans="1:106" s="20" customFormat="1" ht="44.25" customHeight="1">
      <c r="A355" s="119" t="str">
        <f>"TOTAL ASIG."&amp;" "&amp;$A$5</f>
        <v>TOTAL ASIG. 24-03-345 "Programa Eje (Ley N°20,595)"</v>
      </c>
      <c r="B355" s="119"/>
      <c r="C355" s="119"/>
      <c r="D355" s="119"/>
      <c r="E355" s="119"/>
      <c r="F355" s="119"/>
      <c r="G355" s="119"/>
      <c r="H355" s="119"/>
      <c r="I355" s="119"/>
      <c r="J355" s="13">
        <f t="shared" ref="J355:AH355" si="157">SUM(J15,J22,J32,J48,J79,J115,J149,J179,J215,J247,J257,J263,J278,J284,J307,J350,J354)</f>
        <v>1449373000</v>
      </c>
      <c r="K355" s="13">
        <f t="shared" si="157"/>
        <v>1388677644</v>
      </c>
      <c r="L355" s="13">
        <f t="shared" si="157"/>
        <v>0</v>
      </c>
      <c r="M355" s="13">
        <f t="shared" si="157"/>
        <v>0</v>
      </c>
      <c r="N355" s="13">
        <f t="shared" si="157"/>
        <v>0</v>
      </c>
      <c r="O355" s="13">
        <f t="shared" si="157"/>
        <v>0</v>
      </c>
      <c r="P355" s="13">
        <f t="shared" si="157"/>
        <v>0</v>
      </c>
      <c r="Q355" s="13">
        <f t="shared" si="157"/>
        <v>0</v>
      </c>
      <c r="R355" s="13">
        <f t="shared" si="157"/>
        <v>39182534</v>
      </c>
      <c r="S355" s="13">
        <f t="shared" si="157"/>
        <v>44718784</v>
      </c>
      <c r="T355" s="13">
        <f t="shared" si="157"/>
        <v>55075760</v>
      </c>
      <c r="U355" s="13">
        <f t="shared" si="157"/>
        <v>138977078</v>
      </c>
      <c r="V355" s="13">
        <f t="shared" si="157"/>
        <v>151664473</v>
      </c>
      <c r="W355" s="13">
        <f t="shared" si="157"/>
        <v>125841077</v>
      </c>
      <c r="X355" s="13">
        <f t="shared" si="157"/>
        <v>83650803</v>
      </c>
      <c r="Y355" s="13">
        <f t="shared" si="157"/>
        <v>361156353</v>
      </c>
      <c r="Z355" s="13">
        <f t="shared" si="157"/>
        <v>85136014</v>
      </c>
      <c r="AA355" s="13">
        <f t="shared" si="157"/>
        <v>62693670</v>
      </c>
      <c r="AB355" s="13">
        <f t="shared" si="157"/>
        <v>64193417</v>
      </c>
      <c r="AC355" s="13">
        <f t="shared" si="157"/>
        <v>212023101</v>
      </c>
      <c r="AD355" s="13">
        <f t="shared" si="157"/>
        <v>108956792</v>
      </c>
      <c r="AE355" s="13">
        <f t="shared" si="157"/>
        <v>140392490</v>
      </c>
      <c r="AF355" s="13">
        <f t="shared" si="157"/>
        <v>435131593</v>
      </c>
      <c r="AG355" s="13">
        <f t="shared" si="157"/>
        <v>684480875</v>
      </c>
      <c r="AH355" s="13">
        <f t="shared" si="157"/>
        <v>1396637407</v>
      </c>
      <c r="AI355" s="67">
        <f>IF(ISERROR(AH355/J355),0,AH355/J355)</f>
        <v>0.96361489209471962</v>
      </c>
      <c r="AJ355" s="67">
        <f>IF(ISERROR(AH355/$AH$355),0,AH355/$AH$355)</f>
        <v>1</v>
      </c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</row>
    <row r="356" spans="1:106">
      <c r="J356" s="14"/>
      <c r="R356" s="14"/>
      <c r="S356" s="14"/>
      <c r="T356" s="14"/>
      <c r="V356" s="14"/>
      <c r="W356" s="14"/>
      <c r="X356" s="14"/>
      <c r="Z356" s="14"/>
      <c r="AA356" s="14"/>
      <c r="AB356" s="14"/>
      <c r="AD356" s="14"/>
      <c r="AE356" s="14"/>
      <c r="AF356" s="14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</row>
    <row r="357" spans="1:106">
      <c r="J357" s="14"/>
      <c r="R357" s="14"/>
      <c r="S357" s="14"/>
      <c r="T357" s="14"/>
      <c r="V357" s="14"/>
      <c r="W357" s="14"/>
      <c r="X357" s="14"/>
      <c r="Z357" s="14"/>
      <c r="AA357" s="14"/>
      <c r="AB357" s="14"/>
      <c r="AD357" s="14"/>
      <c r="AE357" s="14"/>
      <c r="AF357" s="14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</row>
    <row r="358" spans="1:106">
      <c r="J358" s="14"/>
      <c r="R358" s="14"/>
      <c r="S358" s="14"/>
      <c r="T358" s="14"/>
      <c r="V358" s="14"/>
      <c r="W358" s="14"/>
      <c r="X358" s="14"/>
      <c r="Z358" s="14"/>
      <c r="AA358" s="14"/>
      <c r="AB358" s="14"/>
      <c r="AD358" s="14"/>
      <c r="AE358" s="14"/>
      <c r="AF358" s="14"/>
    </row>
    <row r="359" spans="1:106">
      <c r="J359" s="14"/>
      <c r="R359" s="14"/>
      <c r="S359" s="14"/>
      <c r="T359" s="14"/>
      <c r="V359" s="14"/>
      <c r="W359" s="14"/>
      <c r="X359" s="14"/>
      <c r="Z359" s="14"/>
      <c r="AA359" s="14"/>
      <c r="AB359" s="14"/>
      <c r="AD359" s="14"/>
      <c r="AE359" s="14"/>
      <c r="AF359" s="14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</row>
    <row r="360" spans="1:106">
      <c r="J360" s="14"/>
      <c r="R360" s="14"/>
      <c r="S360" s="14"/>
      <c r="T360" s="14"/>
      <c r="V360" s="14"/>
      <c r="W360" s="14"/>
      <c r="X360" s="14"/>
      <c r="Z360" s="14"/>
      <c r="AA360" s="14"/>
      <c r="AB360" s="14"/>
      <c r="AD360" s="14"/>
      <c r="AE360" s="14"/>
      <c r="AF360" s="14"/>
    </row>
    <row r="361" spans="1:106">
      <c r="J361" s="14"/>
      <c r="R361" s="14"/>
      <c r="S361" s="14"/>
      <c r="T361" s="14"/>
      <c r="V361" s="14"/>
      <c r="W361" s="14"/>
      <c r="X361" s="14"/>
      <c r="Z361" s="14"/>
      <c r="AA361" s="14"/>
      <c r="AB361" s="14"/>
      <c r="AD361" s="14"/>
      <c r="AE361" s="14"/>
      <c r="AF361" s="14"/>
    </row>
    <row r="362" spans="1:106">
      <c r="J362" s="14"/>
      <c r="R362" s="14"/>
      <c r="S362" s="14"/>
      <c r="T362" s="14"/>
      <c r="V362" s="14"/>
      <c r="W362" s="14"/>
      <c r="X362" s="14"/>
      <c r="Z362" s="14"/>
      <c r="AA362" s="14"/>
      <c r="AB362" s="14"/>
      <c r="AD362" s="14"/>
      <c r="AE362" s="14"/>
      <c r="AF362" s="14"/>
    </row>
    <row r="363" spans="1:106">
      <c r="J363" s="14"/>
      <c r="R363" s="14"/>
      <c r="S363" s="14"/>
      <c r="T363" s="14"/>
      <c r="V363" s="14"/>
      <c r="W363" s="14"/>
      <c r="X363" s="14"/>
      <c r="Z363" s="14"/>
      <c r="AA363" s="14"/>
      <c r="AB363" s="14"/>
      <c r="AD363" s="14"/>
      <c r="AE363" s="14"/>
      <c r="AF363" s="14"/>
    </row>
    <row r="364" spans="1:106" s="3" customFormat="1">
      <c r="A364" s="5"/>
      <c r="B364" s="2"/>
      <c r="C364" s="2"/>
      <c r="D364" s="2"/>
      <c r="E364" s="5"/>
      <c r="F364" s="5"/>
      <c r="G364" s="2"/>
      <c r="H364" s="2"/>
      <c r="I364" s="2"/>
      <c r="J364" s="14"/>
      <c r="K364" s="14"/>
      <c r="L364" s="5"/>
      <c r="M364" s="2"/>
      <c r="N364" s="2"/>
      <c r="O364" s="2"/>
      <c r="P364" s="2"/>
      <c r="Q364" s="21"/>
      <c r="R364" s="14"/>
      <c r="S364" s="14"/>
      <c r="T364" s="14"/>
      <c r="V364" s="14"/>
      <c r="W364" s="14"/>
      <c r="X364" s="14"/>
      <c r="Z364" s="14"/>
      <c r="AA364" s="14"/>
      <c r="AB364" s="14"/>
      <c r="AD364" s="14"/>
      <c r="AE364" s="14"/>
      <c r="AF364" s="14"/>
      <c r="AI364" s="22"/>
      <c r="AJ364" s="22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</row>
    <row r="365" spans="1:106" s="3" customFormat="1">
      <c r="A365" s="5"/>
      <c r="B365" s="2"/>
      <c r="C365" s="2"/>
      <c r="D365" s="2"/>
      <c r="E365" s="5"/>
      <c r="F365" s="5"/>
      <c r="G365" s="2"/>
      <c r="H365" s="2"/>
      <c r="I365" s="2"/>
      <c r="J365" s="14"/>
      <c r="K365" s="14"/>
      <c r="L365" s="5"/>
      <c r="M365" s="2"/>
      <c r="N365" s="2"/>
      <c r="O365" s="2"/>
      <c r="P365" s="2"/>
      <c r="Q365" s="21"/>
      <c r="R365" s="14"/>
      <c r="S365" s="14"/>
      <c r="T365" s="14"/>
      <c r="V365" s="14"/>
      <c r="W365" s="14"/>
      <c r="X365" s="14"/>
      <c r="Z365" s="14"/>
      <c r="AA365" s="14"/>
      <c r="AB365" s="14"/>
      <c r="AD365" s="14"/>
      <c r="AE365" s="14"/>
      <c r="AF365" s="14"/>
      <c r="AI365" s="22"/>
      <c r="AJ365" s="22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</row>
    <row r="366" spans="1:106" s="3" customFormat="1">
      <c r="A366" s="5"/>
      <c r="B366" s="2"/>
      <c r="C366" s="2"/>
      <c r="D366" s="2"/>
      <c r="E366" s="5"/>
      <c r="F366" s="5"/>
      <c r="G366" s="2"/>
      <c r="H366" s="2"/>
      <c r="I366" s="2"/>
      <c r="J366" s="14"/>
      <c r="K366" s="14"/>
      <c r="L366" s="5"/>
      <c r="M366" s="2"/>
      <c r="N366" s="2"/>
      <c r="O366" s="2"/>
      <c r="P366" s="2"/>
      <c r="Q366" s="21"/>
      <c r="R366" s="14"/>
      <c r="S366" s="14"/>
      <c r="T366" s="14"/>
      <c r="V366" s="14"/>
      <c r="W366" s="14"/>
      <c r="X366" s="14"/>
      <c r="Z366" s="14"/>
      <c r="AA366" s="14"/>
      <c r="AB366" s="14"/>
      <c r="AD366" s="14"/>
      <c r="AE366" s="14"/>
      <c r="AF366" s="14"/>
      <c r="AI366" s="22"/>
      <c r="AJ366" s="22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</row>
    <row r="367" spans="1:106" s="3" customFormat="1">
      <c r="A367" s="5"/>
      <c r="B367" s="2"/>
      <c r="C367" s="2"/>
      <c r="D367" s="2"/>
      <c r="E367" s="5"/>
      <c r="F367" s="5"/>
      <c r="G367" s="2"/>
      <c r="H367" s="2"/>
      <c r="I367" s="2"/>
      <c r="J367" s="14"/>
      <c r="K367" s="14"/>
      <c r="L367" s="5"/>
      <c r="M367" s="2"/>
      <c r="N367" s="2"/>
      <c r="O367" s="2"/>
      <c r="P367" s="2"/>
      <c r="Q367" s="21"/>
      <c r="R367" s="14"/>
      <c r="S367" s="14"/>
      <c r="T367" s="14"/>
      <c r="V367" s="14"/>
      <c r="W367" s="14"/>
      <c r="X367" s="14"/>
      <c r="Z367" s="14"/>
      <c r="AA367" s="14"/>
      <c r="AB367" s="14"/>
      <c r="AD367" s="14"/>
      <c r="AE367" s="14"/>
      <c r="AF367" s="14"/>
      <c r="AI367" s="22"/>
      <c r="AJ367" s="22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</row>
    <row r="368" spans="1:106" s="3" customFormat="1">
      <c r="A368" s="5"/>
      <c r="B368" s="2"/>
      <c r="C368" s="2"/>
      <c r="D368" s="2"/>
      <c r="E368" s="5"/>
      <c r="F368" s="5"/>
      <c r="G368" s="2"/>
      <c r="H368" s="2"/>
      <c r="I368" s="2"/>
      <c r="J368" s="14"/>
      <c r="K368" s="14"/>
      <c r="L368" s="5"/>
      <c r="M368" s="2"/>
      <c r="N368" s="2"/>
      <c r="O368" s="2"/>
      <c r="P368" s="2"/>
      <c r="Q368" s="21"/>
      <c r="R368" s="14"/>
      <c r="S368" s="14"/>
      <c r="T368" s="14"/>
      <c r="V368" s="14"/>
      <c r="W368" s="14"/>
      <c r="X368" s="14"/>
      <c r="Z368" s="14"/>
      <c r="AA368" s="14"/>
      <c r="AB368" s="14"/>
      <c r="AD368" s="14"/>
      <c r="AE368" s="14"/>
      <c r="AF368" s="14"/>
      <c r="AI368" s="22"/>
      <c r="AJ368" s="22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</row>
    <row r="369" spans="1:106" s="3" customFormat="1">
      <c r="A369" s="5"/>
      <c r="B369" s="2"/>
      <c r="C369" s="2"/>
      <c r="D369" s="2"/>
      <c r="E369" s="5"/>
      <c r="F369" s="5"/>
      <c r="G369" s="2"/>
      <c r="H369" s="2"/>
      <c r="I369" s="2"/>
      <c r="J369" s="14"/>
      <c r="K369" s="14"/>
      <c r="L369" s="5"/>
      <c r="M369" s="2"/>
      <c r="N369" s="2"/>
      <c r="O369" s="2"/>
      <c r="P369" s="2"/>
      <c r="Q369" s="21"/>
      <c r="R369" s="14"/>
      <c r="S369" s="14"/>
      <c r="T369" s="14"/>
      <c r="V369" s="14"/>
      <c r="W369" s="14"/>
      <c r="X369" s="14"/>
      <c r="Z369" s="14"/>
      <c r="AA369" s="14"/>
      <c r="AB369" s="14"/>
      <c r="AD369" s="14"/>
      <c r="AE369" s="14"/>
      <c r="AF369" s="14"/>
      <c r="AI369" s="22"/>
      <c r="AJ369" s="22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</row>
    <row r="370" spans="1:106" s="3" customFormat="1">
      <c r="A370" s="5"/>
      <c r="B370" s="2"/>
      <c r="C370" s="2"/>
      <c r="D370" s="2"/>
      <c r="E370" s="5"/>
      <c r="F370" s="5"/>
      <c r="G370" s="2"/>
      <c r="H370" s="2"/>
      <c r="I370" s="2"/>
      <c r="J370" s="14"/>
      <c r="K370" s="14"/>
      <c r="L370" s="5"/>
      <c r="M370" s="2"/>
      <c r="N370" s="2"/>
      <c r="O370" s="2"/>
      <c r="P370" s="2"/>
      <c r="Q370" s="21"/>
      <c r="R370" s="14"/>
      <c r="S370" s="14"/>
      <c r="T370" s="14"/>
      <c r="V370" s="14"/>
      <c r="W370" s="14"/>
      <c r="X370" s="14"/>
      <c r="Z370" s="14"/>
      <c r="AA370" s="14"/>
      <c r="AB370" s="14"/>
      <c r="AD370" s="14"/>
      <c r="AE370" s="14"/>
      <c r="AF370" s="14"/>
      <c r="AI370" s="22"/>
      <c r="AJ370" s="22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</row>
    <row r="371" spans="1:106" s="3" customFormat="1">
      <c r="A371" s="5"/>
      <c r="B371" s="2"/>
      <c r="C371" s="2"/>
      <c r="D371" s="2"/>
      <c r="E371" s="5"/>
      <c r="F371" s="5"/>
      <c r="G371" s="2"/>
      <c r="H371" s="2"/>
      <c r="I371" s="2"/>
      <c r="J371" s="14"/>
      <c r="K371" s="14"/>
      <c r="L371" s="5"/>
      <c r="M371" s="2"/>
      <c r="N371" s="2"/>
      <c r="O371" s="2"/>
      <c r="P371" s="2"/>
      <c r="Q371" s="21"/>
      <c r="R371" s="14"/>
      <c r="S371" s="14"/>
      <c r="T371" s="14"/>
      <c r="V371" s="14"/>
      <c r="W371" s="14"/>
      <c r="X371" s="14"/>
      <c r="Z371" s="14"/>
      <c r="AA371" s="14"/>
      <c r="AB371" s="14"/>
      <c r="AD371" s="14"/>
      <c r="AE371" s="14"/>
      <c r="AF371" s="14"/>
      <c r="AI371" s="22"/>
      <c r="AJ371" s="22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</row>
    <row r="372" spans="1:106" s="3" customFormat="1">
      <c r="A372" s="5"/>
      <c r="B372" s="2"/>
      <c r="C372" s="2"/>
      <c r="D372" s="2"/>
      <c r="E372" s="5"/>
      <c r="F372" s="5"/>
      <c r="G372" s="2"/>
      <c r="H372" s="2"/>
      <c r="I372" s="2"/>
      <c r="J372" s="14"/>
      <c r="K372" s="14"/>
      <c r="L372" s="5"/>
      <c r="M372" s="2"/>
      <c r="N372" s="2"/>
      <c r="O372" s="2"/>
      <c r="P372" s="2"/>
      <c r="Q372" s="21"/>
      <c r="R372" s="14"/>
      <c r="S372" s="14"/>
      <c r="T372" s="14"/>
      <c r="V372" s="14"/>
      <c r="W372" s="14"/>
      <c r="X372" s="14"/>
      <c r="Z372" s="14"/>
      <c r="AA372" s="14"/>
      <c r="AB372" s="14"/>
      <c r="AD372" s="14"/>
      <c r="AE372" s="14"/>
      <c r="AF372" s="14"/>
      <c r="AI372" s="22"/>
      <c r="AJ372" s="22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</row>
    <row r="374" spans="1:106" s="3" customFormat="1">
      <c r="A374" s="2"/>
      <c r="B374" s="2"/>
      <c r="C374" s="2"/>
      <c r="D374" s="2"/>
      <c r="E374" s="63"/>
      <c r="F374" s="5"/>
      <c r="G374" s="2"/>
      <c r="H374" s="2"/>
      <c r="I374" s="2"/>
      <c r="K374" s="14"/>
      <c r="L374" s="5"/>
      <c r="M374" s="2"/>
      <c r="N374" s="2"/>
      <c r="O374" s="2"/>
      <c r="P374" s="2"/>
      <c r="Q374" s="21"/>
      <c r="AI374" s="22"/>
      <c r="AJ374" s="22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</row>
  </sheetData>
  <mergeCells count="80">
    <mergeCell ref="A1:AJ1"/>
    <mergeCell ref="A2:AJ2"/>
    <mergeCell ref="A3:AJ3"/>
    <mergeCell ref="A4:AJ4"/>
    <mergeCell ref="A5:AJ5"/>
    <mergeCell ref="AI6:AJ6"/>
    <mergeCell ref="A8:E8"/>
    <mergeCell ref="A15:I15"/>
    <mergeCell ref="A16:E16"/>
    <mergeCell ref="J6:J7"/>
    <mergeCell ref="K6:K7"/>
    <mergeCell ref="L6:L7"/>
    <mergeCell ref="P6:P7"/>
    <mergeCell ref="Q6:Q7"/>
    <mergeCell ref="U6:U7"/>
    <mergeCell ref="Y6:Y7"/>
    <mergeCell ref="AC6:AC7"/>
    <mergeCell ref="AG6:AG7"/>
    <mergeCell ref="H6:I6"/>
    <mergeCell ref="M6:O6"/>
    <mergeCell ref="R6:T6"/>
    <mergeCell ref="A22:I22"/>
    <mergeCell ref="A23:E23"/>
    <mergeCell ref="A32:I32"/>
    <mergeCell ref="A33:E33"/>
    <mergeCell ref="A48:I48"/>
    <mergeCell ref="G6:G7"/>
    <mergeCell ref="A285:E285"/>
    <mergeCell ref="A307:I307"/>
    <mergeCell ref="A308:E308"/>
    <mergeCell ref="A350:I350"/>
    <mergeCell ref="A263:I263"/>
    <mergeCell ref="A264:E264"/>
    <mergeCell ref="A278:I278"/>
    <mergeCell ref="A279:E279"/>
    <mergeCell ref="A284:I284"/>
    <mergeCell ref="A216:E216"/>
    <mergeCell ref="A247:I247"/>
    <mergeCell ref="A248:E248"/>
    <mergeCell ref="A257:I257"/>
    <mergeCell ref="A258:E258"/>
    <mergeCell ref="A149:I149"/>
    <mergeCell ref="A6:A7"/>
    <mergeCell ref="B6:B7"/>
    <mergeCell ref="D6:D7"/>
    <mergeCell ref="E6:E7"/>
    <mergeCell ref="F6:F7"/>
    <mergeCell ref="A355:I355"/>
    <mergeCell ref="A351:E351"/>
    <mergeCell ref="A150:E150"/>
    <mergeCell ref="A179:I179"/>
    <mergeCell ref="A180:E180"/>
    <mergeCell ref="A215:I215"/>
    <mergeCell ref="J258:J262"/>
    <mergeCell ref="J49:J78"/>
    <mergeCell ref="J80:J114"/>
    <mergeCell ref="J116:J148"/>
    <mergeCell ref="A354:I354"/>
    <mergeCell ref="A49:E49"/>
    <mergeCell ref="A79:I79"/>
    <mergeCell ref="A80:E80"/>
    <mergeCell ref="A115:I115"/>
    <mergeCell ref="A116:E116"/>
    <mergeCell ref="J308:J349"/>
    <mergeCell ref="J351:J353"/>
    <mergeCell ref="J264:J277"/>
    <mergeCell ref="J279:J283"/>
    <mergeCell ref="J285:J306"/>
    <mergeCell ref="J150:J178"/>
    <mergeCell ref="J180:J213"/>
    <mergeCell ref="J216:J246"/>
    <mergeCell ref="J248:J256"/>
    <mergeCell ref="AH6:AH7"/>
    <mergeCell ref="J8:J14"/>
    <mergeCell ref="J16:J21"/>
    <mergeCell ref="J23:J31"/>
    <mergeCell ref="J33:J47"/>
    <mergeCell ref="AD6:AF6"/>
    <mergeCell ref="V6:X6"/>
    <mergeCell ref="Z6:AB6"/>
  </mergeCells>
  <phoneticPr fontId="93" type="noConversion"/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6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600-000001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:I14 H249:I256 H259:I262 H17:I21 H81:I114 H280:I283 H286:I306 H34:I47 H24:I31 H117:I148 H151:I178 H309:I349 H265:I277" xr:uid="{00000000-0002-0000-1600-000002000000}">
      <formula1>42005</formula1>
    </dataValidation>
    <dataValidation type="textLength" operator="lessThanOrEqual" allowBlank="1" showInputMessage="1" showErrorMessage="1" sqref="K10:K14 AF14 AF31 W26:W31 K222:K246 K281:K283 K352 AF82:AF114 K286:K306 AE10:AE13 K26:K31 AE27:AE30 K82:K114 K118:K148 AF119:AF148 AF223:AF246 AD282 AF286:AF306" xr:uid="{00000000-0002-0000-1600-000003000000}">
      <formula1>255</formula1>
    </dataValidation>
    <dataValidation type="textLength" operator="lessThanOrEqual" allowBlank="1" showInputMessage="1" showErrorMessage="1" errorTitle="MÁXIMO DE CARACTERES SOBREPASADO" error="Sólo 255 caracteres por celdas" sqref="C286:C306 E17:G21 C34:C47 C181:C214 E151:G178 N181:N214 P181:Q214 Q249 P250:Q256 E265:G277 C9:C14 C17:C21 C24:C31 E34:G47 C50:C78 C81:C114 E117:G148 C117:C148 E217:G246 E259:G262 C249:C256 C280:C283 E286:G306 E309:G349 E280:G283 N50:N78 N217:N246 N352:N353 P259:Q262 P352:Q353 P9:Q14 P17:Q21 P81:Q114 P280:Q283 P286:Q306 P34:Q47 P24:Q31 P117:Q148 P151:Q178 P309:Q349 C218:C246 C259:C262 E352:G353 E50:G78 L10:L14 E9:G14 C151:C178 L283 P265:Q277 P50:Q78 E24:G31 E81:G114 P217:Q246 E249:G256 E181:G214 C265:C277 C309:C349" xr:uid="{00000000-0002-0000-1600-000004000000}">
      <formula1>255</formula1>
    </dataValidation>
    <dataValidation type="decimal" allowBlank="1" showInputMessage="1" showErrorMessage="1" errorTitle="Sólo números" error="Sólo ingresar números sin letras_x000a_" sqref="Z9:Z14 V17 R18:R21 Z18:Z21 W24 R26:T31 S82:T114 V81:X114 W152 M181:M214 AF173 V218 S249 V250:V256 X250:X256 Z250:AB256 R259 T259 S260:S262 X260:X262 R281:T283 V281:X283 Z281:AA283 S309 V309:W309 Z309:AB309 Z332 Z335 R352:T352 Z352:AB352 K51:K78 M50:M78 M217:M246 M352:M353 R35:R47 R81:R114 R117:R148 T17:T21 T35:T47 X24:X31 Z34:AB47 W154:W178 V220:V246 W17:W21 Z151:Z178 W259:W262 Z25:Z31 X51:X78 X309:X310 V9:X14 AA24:AB31 AA152:AB178 Z311:Z330 AB17:AB21 Z259:AB262 Z50:AB78 Z286:AB306 V50:W78 W34:X47 V117:X148 S118:T148 AD81:AE114 V311:X349 V352:X353 W218:X246 Z218:AB246 AF117:AF118 AA311:AB349 AF17:AF18 V35:V47 M9:N14 M17:N21 M81:N114 M280:N283 M286:N306 M24:N31 AF24:AF30 M34:N47 V24:V31 AD50:AF78 Z117:AB148 M249:N256 M259:N262 R9:T14 AD286:AE306 AA10:AB14 AE38 Z266:AB277 R286:T306 AD283 V152:V178 AF9:AF13 AF81 V286:X306 AD181 M117:N148 M151:N178 M309:N349 AF217:AF222 AF249:AF250 AD352:AF353 R152:T178 AD9:AD14 AE14 AE9 AD17:AE21 AD24:AD31 AE31 AE24:AE26 AD34:AD47 AE45:AE47 AF39:AF44 AE41 AE34:AE35 AF34:AF37 Z82:AB114 AD117:AE148 AD151:AD178 AE174:AE178 AE151:AE157 AE160:AE172 AF151:AF159 AF167 AD193:AD214 AF214 AE198:AE214 AE181:AE192 AF181:AF197 AD217:AE246 AD249:AE256 AE259:AF262 AD259:AD260 AD273 M265:N277 AE265:AF277 AD265 AE280:AF283 AD280:AD281 AD309:AE349 AF309:AF337" xr:uid="{00000000-0002-0000-1600-000005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51:D178 D9:D14 D17:D21 D24:D31 D34:D47 D50:D78 D309:D349 D117:D148 D81:D114 D218:D246 D249:D256 D259:D262 D265:D277 D280:D283 D181:D214 D286:D306" xr:uid="{00000000-0002-0000-1600-000006000000}">
      <formula1>41275</formula1>
    </dataValidation>
    <dataValidation allowBlank="1" showInputMessage="1" showErrorMessage="1" errorTitle="Sólo números" error="Sólo ingresar números sin letras_x000a_" sqref="P249 O8:O14 O16:O21 O23:O31 O33:O47 O49:O78 O80:O114 O116:O148 O150:O178 O180:O214 O216:O246 O248:O256 O258:O262 O279:O283 O285:O306 O308:O349 O351:O353 O264:O277" xr:uid="{00000000-0002-0000-1600-000007000000}"/>
  </dataValidations>
  <printOptions horizontalCentered="1" verticalCentered="1"/>
  <pageMargins left="0" right="0" top="0" bottom="0.74803149606299202" header="0.31496062992126" footer="0.31496062992126"/>
  <pageSetup paperSize="41" scale="62" orientation="landscape" r:id="rId1"/>
  <ignoredErrors>
    <ignoredError sqref="X260 V352 W352:X353 Z117:AA117 AA260" unlockedFormula="1"/>
  </ignoredErrors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tabColor rgb="FF33CCFF"/>
    <pageSetUpPr fitToPage="1"/>
  </sheetPr>
  <dimension ref="A1:Y42"/>
  <sheetViews>
    <sheetView topLeftCell="A9" workbookViewId="0">
      <selection activeCell="W30" sqref="W30:W32"/>
    </sheetView>
  </sheetViews>
  <sheetFormatPr baseColWidth="10" defaultColWidth="11.42578125" defaultRowHeight="10.5" outlineLevelCol="1"/>
  <cols>
    <col min="1" max="1" width="51.5703125" style="2" customWidth="1"/>
    <col min="2" max="2" width="15.7109375" style="3" customWidth="1"/>
    <col min="3" max="3" width="16" style="2" customWidth="1"/>
    <col min="4" max="4" width="10" style="2" hidden="1" customWidth="1"/>
    <col min="5" max="5" width="10.28515625" style="2" hidden="1" customWidth="1"/>
    <col min="6" max="6" width="9.85546875" style="2" hidden="1" customWidth="1"/>
    <col min="7" max="9" width="15.7109375" style="3" hidden="1" customWidth="1" outlineLevel="1"/>
    <col min="10" max="10" width="15.7109375" style="3" customWidth="1" collapsed="1"/>
    <col min="11" max="13" width="15.7109375" style="3" hidden="1" customWidth="1" outlineLevel="1"/>
    <col min="14" max="14" width="15.7109375" style="3" customWidth="1" collapsed="1"/>
    <col min="15" max="17" width="15.7109375" style="3" hidden="1" customWidth="1" outlineLevel="1"/>
    <col min="18" max="18" width="15.7109375" style="3" customWidth="1" collapsed="1"/>
    <col min="19" max="21" width="15.7109375" style="3" hidden="1" customWidth="1" outlineLevel="1"/>
    <col min="22" max="22" width="15.7109375" style="3" customWidth="1" collapsed="1"/>
    <col min="23" max="23" width="15.7109375" style="3" customWidth="1"/>
    <col min="24" max="25" width="15.7109375" style="4" customWidth="1"/>
    <col min="26" max="16384" width="11.42578125" style="5"/>
  </cols>
  <sheetData>
    <row r="1" spans="1:25" s="1" customFormat="1" ht="15" customHeight="1">
      <c r="A1" s="132" t="s">
        <v>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s="1" customFormat="1" ht="1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s="1" customFormat="1" ht="15" customHeight="1">
      <c r="A3" s="121" t="s">
        <v>2</v>
      </c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</row>
    <row r="4" spans="1:25" s="1" customFormat="1" ht="1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8.25" customHeight="1">
      <c r="A5" s="133" t="s">
        <v>1463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5"/>
    </row>
    <row r="6" spans="1:25" s="2" customFormat="1" ht="26.25" customHeight="1">
      <c r="A6" s="112" t="s">
        <v>7</v>
      </c>
      <c r="B6" s="127" t="s">
        <v>13</v>
      </c>
      <c r="C6" s="127" t="s">
        <v>86</v>
      </c>
      <c r="D6" s="129" t="s">
        <v>16</v>
      </c>
      <c r="E6" s="130"/>
      <c r="F6" s="131"/>
      <c r="G6" s="111" t="s">
        <v>19</v>
      </c>
      <c r="H6" s="111"/>
      <c r="I6" s="111"/>
      <c r="J6" s="127" t="s">
        <v>20</v>
      </c>
      <c r="K6" s="111" t="s">
        <v>19</v>
      </c>
      <c r="L6" s="111"/>
      <c r="M6" s="111"/>
      <c r="N6" s="127" t="s">
        <v>21</v>
      </c>
      <c r="O6" s="111" t="s">
        <v>19</v>
      </c>
      <c r="P6" s="111"/>
      <c r="Q6" s="111"/>
      <c r="R6" s="127" t="s">
        <v>22</v>
      </c>
      <c r="S6" s="111" t="s">
        <v>19</v>
      </c>
      <c r="T6" s="111"/>
      <c r="U6" s="111"/>
      <c r="V6" s="127" t="s">
        <v>23</v>
      </c>
      <c r="W6" s="127" t="s">
        <v>24</v>
      </c>
      <c r="X6" s="126" t="s">
        <v>87</v>
      </c>
      <c r="Y6" s="126"/>
    </row>
    <row r="7" spans="1:25" s="2" customFormat="1" ht="31.5">
      <c r="A7" s="112"/>
      <c r="B7" s="128"/>
      <c r="C7" s="128"/>
      <c r="D7" s="7" t="s">
        <v>29</v>
      </c>
      <c r="E7" s="7" t="s">
        <v>30</v>
      </c>
      <c r="F7" s="7" t="s">
        <v>31</v>
      </c>
      <c r="G7" s="7" t="s">
        <v>32</v>
      </c>
      <c r="H7" s="7" t="s">
        <v>33</v>
      </c>
      <c r="I7" s="7" t="s">
        <v>34</v>
      </c>
      <c r="J7" s="128"/>
      <c r="K7" s="7" t="s">
        <v>35</v>
      </c>
      <c r="L7" s="7" t="s">
        <v>36</v>
      </c>
      <c r="M7" s="7" t="s">
        <v>37</v>
      </c>
      <c r="N7" s="128"/>
      <c r="O7" s="7" t="s">
        <v>38</v>
      </c>
      <c r="P7" s="7" t="s">
        <v>39</v>
      </c>
      <c r="Q7" s="7" t="s">
        <v>40</v>
      </c>
      <c r="R7" s="128"/>
      <c r="S7" s="7" t="s">
        <v>41</v>
      </c>
      <c r="T7" s="7" t="s">
        <v>42</v>
      </c>
      <c r="U7" s="7" t="s">
        <v>43</v>
      </c>
      <c r="V7" s="128"/>
      <c r="W7" s="128"/>
      <c r="X7" s="15" t="s">
        <v>44</v>
      </c>
      <c r="Y7" s="15" t="s">
        <v>88</v>
      </c>
    </row>
    <row r="8" spans="1:25" ht="24.75" customHeight="1">
      <c r="A8" s="8" t="s">
        <v>46</v>
      </c>
      <c r="B8" s="9">
        <f>+'24-03-345 Ind. PROG. EJE'!J15</f>
        <v>21455000</v>
      </c>
      <c r="C8" s="9">
        <f>+'24-03-345 Ind. PROG. EJE'!K15</f>
        <v>21034376</v>
      </c>
      <c r="D8" s="9">
        <f>+'24-03-345 Ind. PROG. EJE'!M15</f>
        <v>0</v>
      </c>
      <c r="E8" s="9">
        <f>+'24-03-345 Ind. PROG. EJE'!N15</f>
        <v>0</v>
      </c>
      <c r="F8" s="9">
        <f>+'24-03-345 Ind. PROG. EJE'!O15</f>
        <v>0</v>
      </c>
      <c r="G8" s="9">
        <f>+'24-03-345 Ind. PROG. EJE'!R15</f>
        <v>0</v>
      </c>
      <c r="H8" s="9">
        <f>+'24-03-345 Ind. PROG. EJE'!S15</f>
        <v>0</v>
      </c>
      <c r="I8" s="9">
        <f>+'24-03-345 Ind. PROG. EJE'!T15</f>
        <v>0</v>
      </c>
      <c r="J8" s="9">
        <f>+'24-03-345 Ind. PROG. EJE'!U15</f>
        <v>0</v>
      </c>
      <c r="K8" s="9">
        <f>+'24-03-345 Ind. PROG. EJE'!V15</f>
        <v>367540</v>
      </c>
      <c r="L8" s="9">
        <f>+'24-03-345 Ind. PROG. EJE'!W15</f>
        <v>287028</v>
      </c>
      <c r="M8" s="9">
        <f>+'24-03-345 Ind. PROG. EJE'!X15</f>
        <v>1236581</v>
      </c>
      <c r="N8" s="9">
        <f>+'24-03-345 Ind. PROG. EJE'!Y15</f>
        <v>1891149</v>
      </c>
      <c r="O8" s="9">
        <f>+'24-03-345 Ind. PROG. EJE'!Z15</f>
        <v>116620</v>
      </c>
      <c r="P8" s="9">
        <f>+'24-03-345 Ind. PROG. EJE'!AA15</f>
        <v>3988600</v>
      </c>
      <c r="Q8" s="9">
        <f>+'24-03-345 Ind. PROG. EJE'!AB15</f>
        <v>614027</v>
      </c>
      <c r="R8" s="9">
        <f>+'24-03-345 Ind. PROG. EJE'!AC15</f>
        <v>4719247</v>
      </c>
      <c r="S8" s="9">
        <f>+'24-03-345 Ind. PROG. EJE'!AD15</f>
        <v>583156</v>
      </c>
      <c r="T8" s="9">
        <f>+'24-03-345 Ind. PROG. EJE'!AE15</f>
        <v>9272811</v>
      </c>
      <c r="U8" s="9">
        <f>+'24-03-345 Ind. PROG. EJE'!AF15</f>
        <v>3852081</v>
      </c>
      <c r="V8" s="9">
        <f>+'24-03-345 Ind. PROG. EJE'!AG15</f>
        <v>13708048</v>
      </c>
      <c r="W8" s="9">
        <f>+'24-03-345 Ind. PROG. EJE'!AH15</f>
        <v>20318444</v>
      </c>
      <c r="X8" s="16">
        <f>+'24-03-345 Ind. PROG. EJE'!AI15</f>
        <v>0.94702605453274291</v>
      </c>
      <c r="Y8" s="16">
        <f>+'24-03-345 Ind. PROG. EJE'!AJ15</f>
        <v>1.4548116711011163E-2</v>
      </c>
    </row>
    <row r="9" spans="1:25" ht="24.75" customHeight="1">
      <c r="A9" s="8" t="s">
        <v>48</v>
      </c>
      <c r="B9" s="9">
        <f>+'24-03-345 Ind. PROG. EJE'!J22</f>
        <v>29088000</v>
      </c>
      <c r="C9" s="9">
        <f>+'24-03-345 Ind. PROG. EJE'!K22</f>
        <v>21795663</v>
      </c>
      <c r="D9" s="9">
        <f>+'24-03-345 Ind. PROG. EJE'!M22</f>
        <v>0</v>
      </c>
      <c r="E9" s="9">
        <f>+'24-03-345 Ind. PROG. EJE'!N22</f>
        <v>0</v>
      </c>
      <c r="F9" s="9">
        <f>+'24-03-345 Ind. PROG. EJE'!O22</f>
        <v>0</v>
      </c>
      <c r="G9" s="9">
        <f>+'24-03-345 Ind. PROG. EJE'!R22</f>
        <v>51302</v>
      </c>
      <c r="H9" s="9">
        <f>+'24-03-345 Ind. PROG. EJE'!S22</f>
        <v>320979</v>
      </c>
      <c r="I9" s="9">
        <f>+'24-03-345 Ind. PROG. EJE'!T22</f>
        <v>0</v>
      </c>
      <c r="J9" s="9">
        <f>+'24-03-345 Ind. PROG. EJE'!U22</f>
        <v>372281</v>
      </c>
      <c r="K9" s="9">
        <f>+'24-03-345 Ind. PROG. EJE'!V22</f>
        <v>2180514</v>
      </c>
      <c r="L9" s="9">
        <f>+'24-03-345 Ind. PROG. EJE'!W22</f>
        <v>35651</v>
      </c>
      <c r="M9" s="9">
        <f>+'24-03-345 Ind. PROG. EJE'!X22</f>
        <v>1644866</v>
      </c>
      <c r="N9" s="9">
        <f>+'24-03-345 Ind. PROG. EJE'!Y22</f>
        <v>3861031</v>
      </c>
      <c r="O9" s="9">
        <f>+'24-03-345 Ind. PROG. EJE'!Z22</f>
        <v>5175876</v>
      </c>
      <c r="P9" s="9">
        <f>+'24-03-345 Ind. PROG. EJE'!AA22</f>
        <v>403351</v>
      </c>
      <c r="Q9" s="9">
        <f>+'24-03-345 Ind. PROG. EJE'!AB22</f>
        <v>85630</v>
      </c>
      <c r="R9" s="9">
        <f>+'24-03-345 Ind. PROG. EJE'!AC22</f>
        <v>5664857</v>
      </c>
      <c r="S9" s="9">
        <f>+'24-03-345 Ind. PROG. EJE'!AD22</f>
        <v>849679</v>
      </c>
      <c r="T9" s="9">
        <f>+'24-03-345 Ind. PROG. EJE'!AE22</f>
        <v>90353</v>
      </c>
      <c r="U9" s="9">
        <f>+'24-03-345 Ind. PROG. EJE'!AF22</f>
        <v>10957462</v>
      </c>
      <c r="V9" s="9">
        <f>+'24-03-345 Ind. PROG. EJE'!AG22</f>
        <v>11897494</v>
      </c>
      <c r="W9" s="9">
        <f>+'24-03-345 Ind. PROG. EJE'!AH22</f>
        <v>21795663</v>
      </c>
      <c r="X9" s="16">
        <f>+'24-03-345 Ind. PROG. EJE'!AI22</f>
        <v>0.74930084570957101</v>
      </c>
      <c r="Y9" s="16">
        <f>+'24-03-345 Ind. PROG. EJE'!AJ22</f>
        <v>1.5605813571052375E-2</v>
      </c>
    </row>
    <row r="10" spans="1:25" ht="24.75" customHeight="1">
      <c r="A10" s="8" t="s">
        <v>50</v>
      </c>
      <c r="B10" s="9">
        <f>+'24-03-345 Ind. PROG. EJE'!J32</f>
        <v>39491194</v>
      </c>
      <c r="C10" s="9">
        <f>+'24-03-345 Ind. PROG. EJE'!K32</f>
        <v>39001967</v>
      </c>
      <c r="D10" s="9">
        <f>+'24-03-345 Ind. PROG. EJE'!M32</f>
        <v>0</v>
      </c>
      <c r="E10" s="9">
        <f>+'24-03-345 Ind. PROG. EJE'!N32</f>
        <v>0</v>
      </c>
      <c r="F10" s="9">
        <f>+'24-03-345 Ind. PROG. EJE'!O32</f>
        <v>0</v>
      </c>
      <c r="G10" s="9">
        <f>+'24-03-345 Ind. PROG. EJE'!R32</f>
        <v>94292</v>
      </c>
      <c r="H10" s="9">
        <f>+'24-03-345 Ind. PROG. EJE'!S32</f>
        <v>734759</v>
      </c>
      <c r="I10" s="9">
        <f>+'24-03-345 Ind. PROG. EJE'!T32</f>
        <v>3603708</v>
      </c>
      <c r="J10" s="9">
        <f>+'24-03-345 Ind. PROG. EJE'!U32</f>
        <v>4432759</v>
      </c>
      <c r="K10" s="9">
        <f>+'24-03-345 Ind. PROG. EJE'!V32</f>
        <v>3187721</v>
      </c>
      <c r="L10" s="9">
        <f>+'24-03-345 Ind. PROG. EJE'!W32</f>
        <v>26914547</v>
      </c>
      <c r="M10" s="9">
        <f>+'24-03-345 Ind. PROG. EJE'!X32</f>
        <v>1224072</v>
      </c>
      <c r="N10" s="9">
        <f>+'24-03-345 Ind. PROG. EJE'!Y32</f>
        <v>31326340</v>
      </c>
      <c r="O10" s="9">
        <f>+'24-03-345 Ind. PROG. EJE'!Z32</f>
        <v>1376726</v>
      </c>
      <c r="P10" s="9">
        <f>+'24-03-345 Ind. PROG. EJE'!AA32</f>
        <v>1316028</v>
      </c>
      <c r="Q10" s="9">
        <f>+'24-03-345 Ind. PROG. EJE'!AB32</f>
        <v>4283111</v>
      </c>
      <c r="R10" s="9">
        <f>+'24-03-345 Ind. PROG. EJE'!AC32</f>
        <v>6975865</v>
      </c>
      <c r="S10" s="9">
        <f>+'24-03-345 Ind. PROG. EJE'!AD32</f>
        <v>1333985</v>
      </c>
      <c r="T10" s="9">
        <f>+'24-03-345 Ind. PROG. EJE'!AE32</f>
        <v>7522967</v>
      </c>
      <c r="U10" s="9">
        <f>+'24-03-345 Ind. PROG. EJE'!AF32</f>
        <v>7705066</v>
      </c>
      <c r="V10" s="9">
        <f>+'24-03-345 Ind. PROG. EJE'!AG32</f>
        <v>16562018</v>
      </c>
      <c r="W10" s="9">
        <f>+'24-03-345 Ind. PROG. EJE'!AH32</f>
        <v>59296982</v>
      </c>
      <c r="X10" s="16">
        <f>+'24-03-345 Ind. PROG. EJE'!AI32</f>
        <v>1.5015241625765987</v>
      </c>
      <c r="Y10" s="16">
        <f>+'24-03-345 Ind. PROG. EJE'!AJ32</f>
        <v>4.2456962489191015E-2</v>
      </c>
    </row>
    <row r="11" spans="1:25" ht="24.75" customHeight="1">
      <c r="A11" s="8" t="s">
        <v>52</v>
      </c>
      <c r="B11" s="9">
        <f>+'24-03-345 Ind. PROG. EJE'!J48</f>
        <v>58593370</v>
      </c>
      <c r="C11" s="9">
        <f>+'24-03-345 Ind. PROG. EJE'!K48</f>
        <v>58571059</v>
      </c>
      <c r="D11" s="9">
        <f>+'24-03-345 Ind. PROG. EJE'!M48</f>
        <v>0</v>
      </c>
      <c r="E11" s="9">
        <f>+'24-03-345 Ind. PROG. EJE'!N48</f>
        <v>0</v>
      </c>
      <c r="F11" s="9">
        <f>+'24-03-345 Ind. PROG. EJE'!O48</f>
        <v>0</v>
      </c>
      <c r="G11" s="9">
        <f>+'24-03-345 Ind. PROG. EJE'!R48</f>
        <v>287095</v>
      </c>
      <c r="H11" s="9">
        <f>+'24-03-345 Ind. PROG. EJE'!S48</f>
        <v>4355882</v>
      </c>
      <c r="I11" s="9">
        <f>+'24-03-345 Ind. PROG. EJE'!T48</f>
        <v>5321718</v>
      </c>
      <c r="J11" s="9">
        <f>+'24-03-345 Ind. PROG. EJE'!U48</f>
        <v>9964695</v>
      </c>
      <c r="K11" s="9">
        <f>+'24-03-345 Ind. PROG. EJE'!V48</f>
        <v>2358217</v>
      </c>
      <c r="L11" s="9">
        <f>+'24-03-345 Ind. PROG. EJE'!W48</f>
        <v>2159547</v>
      </c>
      <c r="M11" s="9">
        <f>+'24-03-345 Ind. PROG. EJE'!X48</f>
        <v>1596382</v>
      </c>
      <c r="N11" s="9">
        <f>+'24-03-345 Ind. PROG. EJE'!Y48</f>
        <v>6114146</v>
      </c>
      <c r="O11" s="9">
        <f>+'24-03-345 Ind. PROG. EJE'!Z48</f>
        <v>2206602</v>
      </c>
      <c r="P11" s="9">
        <f>+'24-03-345 Ind. PROG. EJE'!AA48</f>
        <v>2011829</v>
      </c>
      <c r="Q11" s="9">
        <f>+'24-03-345 Ind. PROG. EJE'!AB48</f>
        <v>307255</v>
      </c>
      <c r="R11" s="9">
        <f>+'24-03-345 Ind. PROG. EJE'!AC48</f>
        <v>4525686</v>
      </c>
      <c r="S11" s="9">
        <f>+'24-03-345 Ind. PROG. EJE'!AD48</f>
        <v>2881736</v>
      </c>
      <c r="T11" s="9">
        <f>+'24-03-345 Ind. PROG. EJE'!AE48</f>
        <v>22931288</v>
      </c>
      <c r="U11" s="9">
        <f>+'24-03-345 Ind. PROG. EJE'!AF48</f>
        <v>12153508</v>
      </c>
      <c r="V11" s="9">
        <f>+'24-03-345 Ind. PROG. EJE'!AG48</f>
        <v>37966532</v>
      </c>
      <c r="W11" s="9">
        <f>+'24-03-345 Ind. PROG. EJE'!AH48</f>
        <v>58571059</v>
      </c>
      <c r="X11" s="16">
        <f>+'24-03-345 Ind. PROG. EJE'!AI48</f>
        <v>0.99961922313053508</v>
      </c>
      <c r="Y11" s="16">
        <f>+'24-03-345 Ind. PROG. EJE'!AJ48</f>
        <v>4.1937197662356471E-2</v>
      </c>
    </row>
    <row r="12" spans="1:25" ht="24.75" customHeight="1">
      <c r="A12" s="8" t="s">
        <v>54</v>
      </c>
      <c r="B12" s="9">
        <f>+'24-03-345 Ind. PROG. EJE'!J79</f>
        <v>111683000</v>
      </c>
      <c r="C12" s="9">
        <f>+'24-03-345 Ind. PROG. EJE'!K79</f>
        <v>111428883</v>
      </c>
      <c r="D12" s="9">
        <f>+'24-03-345 Ind. PROG. EJE'!M79</f>
        <v>0</v>
      </c>
      <c r="E12" s="9">
        <f>+'24-03-345 Ind. PROG. EJE'!N79</f>
        <v>0</v>
      </c>
      <c r="F12" s="9">
        <f>+'24-03-345 Ind. PROG. EJE'!O79</f>
        <v>0</v>
      </c>
      <c r="G12" s="9">
        <f>+'24-03-345 Ind. PROG. EJE'!R79</f>
        <v>3203435</v>
      </c>
      <c r="H12" s="9">
        <f>+'24-03-345 Ind. PROG. EJE'!S79</f>
        <v>3384825</v>
      </c>
      <c r="I12" s="9">
        <f>+'24-03-345 Ind. PROG. EJE'!T79</f>
        <v>3435283</v>
      </c>
      <c r="J12" s="9">
        <f>+'24-03-345 Ind. PROG. EJE'!U79</f>
        <v>10023543</v>
      </c>
      <c r="K12" s="9">
        <f>+'24-03-345 Ind. PROG. EJE'!V79</f>
        <v>73655537</v>
      </c>
      <c r="L12" s="9">
        <f>+'24-03-345 Ind. PROG. EJE'!W79</f>
        <v>2795726</v>
      </c>
      <c r="M12" s="9">
        <f>+'24-03-345 Ind. PROG. EJE'!X79</f>
        <v>2534928</v>
      </c>
      <c r="N12" s="9">
        <f>+'24-03-345 Ind. PROG. EJE'!Y79</f>
        <v>78986191</v>
      </c>
      <c r="O12" s="9">
        <f>+'24-03-345 Ind. PROG. EJE'!Z79</f>
        <v>2887547</v>
      </c>
      <c r="P12" s="9">
        <f>+'24-03-345 Ind. PROG. EJE'!AA79</f>
        <v>1550058</v>
      </c>
      <c r="Q12" s="9">
        <f>+'24-03-345 Ind. PROG. EJE'!AB79</f>
        <v>8517947</v>
      </c>
      <c r="R12" s="9">
        <f>+'24-03-345 Ind. PROG. EJE'!AC79</f>
        <v>12955552</v>
      </c>
      <c r="S12" s="9">
        <f>+'24-03-345 Ind. PROG. EJE'!AD79</f>
        <v>1829625</v>
      </c>
      <c r="T12" s="9">
        <f>+'24-03-345 Ind. PROG. EJE'!AE79</f>
        <v>2005031</v>
      </c>
      <c r="U12" s="9">
        <f>+'24-03-345 Ind. PROG. EJE'!AF79</f>
        <v>5628941</v>
      </c>
      <c r="V12" s="9">
        <f>+'24-03-345 Ind. PROG. EJE'!AG79</f>
        <v>9463597</v>
      </c>
      <c r="W12" s="9">
        <f>+'24-03-345 Ind. PROG. EJE'!AH79</f>
        <v>111428883</v>
      </c>
      <c r="X12" s="16">
        <f>+'24-03-345 Ind. PROG. EJE'!AI79</f>
        <v>0.99772465818432532</v>
      </c>
      <c r="Y12" s="16">
        <f>+'24-03-345 Ind. PROG. EJE'!AJ79</f>
        <v>7.9783687907479917E-2</v>
      </c>
    </row>
    <row r="13" spans="1:25" ht="24.75" customHeight="1">
      <c r="A13" s="8" t="s">
        <v>57</v>
      </c>
      <c r="B13" s="9">
        <f>+'24-03-345 Ind. PROG. EJE'!J115</f>
        <v>73630560</v>
      </c>
      <c r="C13" s="9">
        <f>+'24-03-345 Ind. PROG. EJE'!K115</f>
        <v>73581029</v>
      </c>
      <c r="D13" s="9">
        <f>+'24-03-345 Ind. PROG. EJE'!M115</f>
        <v>0</v>
      </c>
      <c r="E13" s="9">
        <f>+'24-03-345 Ind. PROG. EJE'!N115</f>
        <v>0</v>
      </c>
      <c r="F13" s="9">
        <f>+'24-03-345 Ind. PROG. EJE'!O115</f>
        <v>0</v>
      </c>
      <c r="G13" s="9">
        <f>+'24-03-345 Ind. PROG. EJE'!R115</f>
        <v>0</v>
      </c>
      <c r="H13" s="9">
        <f>+'24-03-345 Ind. PROG. EJE'!S115</f>
        <v>506010</v>
      </c>
      <c r="I13" s="9">
        <f>+'24-03-345 Ind. PROG. EJE'!T115</f>
        <v>531536</v>
      </c>
      <c r="J13" s="9">
        <f>+'24-03-345 Ind. PROG. EJE'!U115</f>
        <v>1037546</v>
      </c>
      <c r="K13" s="9">
        <f>+'24-03-345 Ind. PROG. EJE'!V115</f>
        <v>416590</v>
      </c>
      <c r="L13" s="9">
        <f>+'24-03-345 Ind. PROG. EJE'!W115</f>
        <v>506873</v>
      </c>
      <c r="M13" s="9">
        <f>+'24-03-345 Ind. PROG. EJE'!X115</f>
        <v>300011</v>
      </c>
      <c r="N13" s="9">
        <f>+'24-03-345 Ind. PROG. EJE'!Y115</f>
        <v>1223474</v>
      </c>
      <c r="O13" s="9">
        <f>+'24-03-345 Ind. PROG. EJE'!Z115</f>
        <v>691173</v>
      </c>
      <c r="P13" s="9">
        <f>+'24-03-345 Ind. PROG. EJE'!AA115</f>
        <v>479689</v>
      </c>
      <c r="Q13" s="9">
        <f>+'24-03-345 Ind. PROG. EJE'!AB115</f>
        <v>477760</v>
      </c>
      <c r="R13" s="9">
        <f>+'24-03-345 Ind. PROG. EJE'!AC115</f>
        <v>1648622</v>
      </c>
      <c r="S13" s="9">
        <f>+'24-03-345 Ind. PROG. EJE'!AD115</f>
        <v>480968</v>
      </c>
      <c r="T13" s="9">
        <f>+'24-03-345 Ind. PROG. EJE'!AE115</f>
        <v>316838</v>
      </c>
      <c r="U13" s="9">
        <f>+'24-03-345 Ind. PROG. EJE'!AF115</f>
        <v>68543570</v>
      </c>
      <c r="V13" s="9">
        <f>+'24-03-345 Ind. PROG. EJE'!AG115</f>
        <v>69341376</v>
      </c>
      <c r="W13" s="9">
        <f>+'24-03-345 Ind. PROG. EJE'!AH115</f>
        <v>73251018</v>
      </c>
      <c r="X13" s="16">
        <f>+'24-03-345 Ind. PROG. EJE'!AI115</f>
        <v>0.99484531966074952</v>
      </c>
      <c r="Y13" s="16">
        <f>+'24-03-345 Ind. PROG. EJE'!AJ115</f>
        <v>5.2448128363785117E-2</v>
      </c>
    </row>
    <row r="14" spans="1:25" ht="24.75" customHeight="1">
      <c r="A14" s="8" t="s">
        <v>59</v>
      </c>
      <c r="B14" s="9">
        <f>+'24-03-345 Ind. PROG. EJE'!J149</f>
        <v>75243496</v>
      </c>
      <c r="C14" s="9">
        <f>+'24-03-345 Ind. PROG. EJE'!K149</f>
        <v>72891878</v>
      </c>
      <c r="D14" s="9">
        <f>+'24-03-345 Ind. PROG. EJE'!M149</f>
        <v>0</v>
      </c>
      <c r="E14" s="9">
        <f>+'24-03-345 Ind. PROG. EJE'!N149</f>
        <v>0</v>
      </c>
      <c r="F14" s="9">
        <f>+'24-03-345 Ind. PROG. EJE'!O149</f>
        <v>0</v>
      </c>
      <c r="G14" s="9">
        <f>+'24-03-345 Ind. PROG. EJE'!R149</f>
        <v>0</v>
      </c>
      <c r="H14" s="9">
        <f>+'24-03-345 Ind. PROG. EJE'!S149</f>
        <v>3796572</v>
      </c>
      <c r="I14" s="9">
        <f>+'24-03-345 Ind. PROG. EJE'!T149</f>
        <v>939924</v>
      </c>
      <c r="J14" s="9">
        <f>+'24-03-345 Ind. PROG. EJE'!U149</f>
        <v>4736496</v>
      </c>
      <c r="K14" s="9">
        <f>+'24-03-345 Ind. PROG. EJE'!V149</f>
        <v>1227474</v>
      </c>
      <c r="L14" s="9">
        <f>+'24-03-345 Ind. PROG. EJE'!W149</f>
        <v>43251</v>
      </c>
      <c r="M14" s="9">
        <f>+'24-03-345 Ind. PROG. EJE'!X149</f>
        <v>1011605</v>
      </c>
      <c r="N14" s="9">
        <f>+'24-03-345 Ind. PROG. EJE'!Y149</f>
        <v>2282330</v>
      </c>
      <c r="O14" s="9">
        <f>+'24-03-345 Ind. PROG. EJE'!Z149</f>
        <v>587922</v>
      </c>
      <c r="P14" s="9">
        <f>+'24-03-345 Ind. PROG. EJE'!AA149</f>
        <v>742828</v>
      </c>
      <c r="Q14" s="9">
        <f>+'24-03-345 Ind. PROG. EJE'!AB149</f>
        <v>0</v>
      </c>
      <c r="R14" s="9">
        <f>+'24-03-345 Ind. PROG. EJE'!AC149</f>
        <v>1330750</v>
      </c>
      <c r="S14" s="9">
        <f>+'24-03-345 Ind. PROG. EJE'!AD149</f>
        <v>794878</v>
      </c>
      <c r="T14" s="9">
        <f>+'24-03-345 Ind. PROG. EJE'!AE149</f>
        <v>1953085</v>
      </c>
      <c r="U14" s="9">
        <f>+'24-03-345 Ind. PROG. EJE'!AF149</f>
        <v>61263404</v>
      </c>
      <c r="V14" s="9">
        <f>+'24-03-345 Ind. PROG. EJE'!AG149</f>
        <v>64011367</v>
      </c>
      <c r="W14" s="9">
        <f>+'24-03-345 Ind. PROG. EJE'!AH149</f>
        <v>72360943</v>
      </c>
      <c r="X14" s="16">
        <f>+'24-03-345 Ind. PROG. EJE'!AI149</f>
        <v>0.9616903366637829</v>
      </c>
      <c r="Y14" s="16">
        <f>+'24-03-345 Ind. PROG. EJE'!AJ149</f>
        <v>5.18108298097446E-2</v>
      </c>
    </row>
    <row r="15" spans="1:25" ht="24.75" customHeight="1">
      <c r="A15" s="8" t="s">
        <v>61</v>
      </c>
      <c r="B15" s="9">
        <f>+'24-03-345 Ind. PROG. EJE'!J179</f>
        <v>89059760</v>
      </c>
      <c r="C15" s="9">
        <f>+'24-03-345 Ind. PROG. EJE'!K179</f>
        <v>87222816</v>
      </c>
      <c r="D15" s="9">
        <f>+'24-03-345 Ind. PROG. EJE'!M179</f>
        <v>0</v>
      </c>
      <c r="E15" s="9">
        <f>+'24-03-345 Ind. PROG. EJE'!N179</f>
        <v>0</v>
      </c>
      <c r="F15" s="9">
        <f>+'24-03-345 Ind. PROG. EJE'!O179</f>
        <v>0</v>
      </c>
      <c r="G15" s="9">
        <f>+'24-03-345 Ind. PROG. EJE'!R179</f>
        <v>805493</v>
      </c>
      <c r="H15" s="9">
        <f>+'24-03-345 Ind. PROG. EJE'!S179</f>
        <v>2920058</v>
      </c>
      <c r="I15" s="9">
        <f>+'24-03-345 Ind. PROG. EJE'!T179</f>
        <v>1857197</v>
      </c>
      <c r="J15" s="9">
        <f>+'24-03-345 Ind. PROG. EJE'!U179</f>
        <v>5582748</v>
      </c>
      <c r="K15" s="9">
        <f>+'24-03-345 Ind. PROG. EJE'!V179</f>
        <v>2347731</v>
      </c>
      <c r="L15" s="9">
        <f>+'24-03-345 Ind. PROG. EJE'!W179</f>
        <v>3146078</v>
      </c>
      <c r="M15" s="9">
        <f>+'24-03-345 Ind. PROG. EJE'!X179</f>
        <v>12350750</v>
      </c>
      <c r="N15" s="9">
        <f>+'24-03-345 Ind. PROG. EJE'!Y179</f>
        <v>17844559</v>
      </c>
      <c r="O15" s="9">
        <f>+'24-03-345 Ind. PROG. EJE'!Z179</f>
        <v>5927196</v>
      </c>
      <c r="P15" s="9">
        <f>+'24-03-345 Ind. PROG. EJE'!AA179</f>
        <v>5098917</v>
      </c>
      <c r="Q15" s="9">
        <f>+'24-03-345 Ind. PROG. EJE'!AB179</f>
        <v>3089485</v>
      </c>
      <c r="R15" s="9">
        <f>+'24-03-345 Ind. PROG. EJE'!AC179</f>
        <v>14115598</v>
      </c>
      <c r="S15" s="9">
        <f>+'24-03-345 Ind. PROG. EJE'!AD179</f>
        <v>2038463</v>
      </c>
      <c r="T15" s="9">
        <f>+'24-03-345 Ind. PROG. EJE'!AE179</f>
        <v>7645449</v>
      </c>
      <c r="U15" s="9">
        <f>+'24-03-345 Ind. PROG. EJE'!AF179</f>
        <v>39995999</v>
      </c>
      <c r="V15" s="9">
        <f>+'24-03-345 Ind. PROG. EJE'!AG179</f>
        <v>49679911</v>
      </c>
      <c r="W15" s="9">
        <f>+'24-03-345 Ind. PROG. EJE'!AH179</f>
        <v>87222816</v>
      </c>
      <c r="X15" s="16">
        <f>+'24-03-345 Ind. PROG. EJE'!AI179</f>
        <v>0.97937402930346995</v>
      </c>
      <c r="Y15" s="16">
        <f>+'24-03-345 Ind. PROG. EJE'!AJ179</f>
        <v>6.2452011927244623E-2</v>
      </c>
    </row>
    <row r="16" spans="1:25" ht="24.75" customHeight="1">
      <c r="A16" s="8" t="s">
        <v>63</v>
      </c>
      <c r="B16" s="9">
        <f>+'24-03-345 Ind. PROG. EJE'!J215</f>
        <v>110826380</v>
      </c>
      <c r="C16" s="9">
        <f>+'24-03-345 Ind. PROG. EJE'!K215</f>
        <v>110288286</v>
      </c>
      <c r="D16" s="9">
        <f>+'24-03-345 Ind. PROG. EJE'!M215</f>
        <v>0</v>
      </c>
      <c r="E16" s="9">
        <f>+'24-03-345 Ind. PROG. EJE'!N215</f>
        <v>0</v>
      </c>
      <c r="F16" s="9">
        <f>+'24-03-345 Ind. PROG. EJE'!O215</f>
        <v>0</v>
      </c>
      <c r="G16" s="9">
        <f>+'24-03-345 Ind. PROG. EJE'!R215</f>
        <v>195834</v>
      </c>
      <c r="H16" s="9">
        <f>+'24-03-345 Ind. PROG. EJE'!S215</f>
        <v>297753</v>
      </c>
      <c r="I16" s="9">
        <f>+'24-03-345 Ind. PROG. EJE'!T215</f>
        <v>6452058</v>
      </c>
      <c r="J16" s="9">
        <f>+'24-03-345 Ind. PROG. EJE'!U215</f>
        <v>6945645</v>
      </c>
      <c r="K16" s="9">
        <f>+'24-03-345 Ind. PROG. EJE'!V215</f>
        <v>4397040</v>
      </c>
      <c r="L16" s="9">
        <f>+'24-03-345 Ind. PROG. EJE'!W215</f>
        <v>3827134</v>
      </c>
      <c r="M16" s="9">
        <f>+'24-03-345 Ind. PROG. EJE'!X215</f>
        <v>3559438</v>
      </c>
      <c r="N16" s="9">
        <f>+'24-03-345 Ind. PROG. EJE'!Y215</f>
        <v>11783612</v>
      </c>
      <c r="O16" s="9">
        <f>+'24-03-345 Ind. PROG. EJE'!Z215</f>
        <v>5974823</v>
      </c>
      <c r="P16" s="9">
        <f>+'24-03-345 Ind. PROG. EJE'!AA215</f>
        <v>2272865</v>
      </c>
      <c r="Q16" s="9">
        <f>+'24-03-345 Ind. PROG. EJE'!AB215</f>
        <v>2314430</v>
      </c>
      <c r="R16" s="9">
        <f>+'24-03-345 Ind. PROG. EJE'!AC215</f>
        <v>10562118</v>
      </c>
      <c r="S16" s="9">
        <f>+'24-03-345 Ind. PROG. EJE'!AD215</f>
        <v>24148806</v>
      </c>
      <c r="T16" s="9">
        <f>+'24-03-345 Ind. PROG. EJE'!AE215</f>
        <v>18369474</v>
      </c>
      <c r="U16" s="9">
        <f>+'24-03-345 Ind. PROG. EJE'!AF215</f>
        <v>38478631</v>
      </c>
      <c r="V16" s="9">
        <f>+'24-03-345 Ind. PROG. EJE'!AG215</f>
        <v>80996911</v>
      </c>
      <c r="W16" s="9">
        <f>+'24-03-345 Ind. PROG. EJE'!AH215</f>
        <v>110288286</v>
      </c>
      <c r="X16" s="16">
        <f>+'24-03-345 Ind. PROG. EJE'!AI215</f>
        <v>0.9951447119359127</v>
      </c>
      <c r="Y16" s="16">
        <f>+'24-03-345 Ind. PROG. EJE'!AJ215</f>
        <v>7.8967014235213018E-2</v>
      </c>
    </row>
    <row r="17" spans="1:25" ht="24.75" customHeight="1">
      <c r="A17" s="8" t="s">
        <v>66</v>
      </c>
      <c r="B17" s="9">
        <f>+'24-03-345 Ind. PROG. EJE'!J247</f>
        <v>89642000</v>
      </c>
      <c r="C17" s="9">
        <f>+'24-03-345 Ind. PROG. EJE'!K247</f>
        <v>87022918</v>
      </c>
      <c r="D17" s="9">
        <f>+'24-03-345 Ind. PROG. EJE'!M247</f>
        <v>0</v>
      </c>
      <c r="E17" s="9">
        <f>+'24-03-345 Ind. PROG. EJE'!N247</f>
        <v>0</v>
      </c>
      <c r="F17" s="9">
        <f>+'24-03-345 Ind. PROG. EJE'!O247</f>
        <v>0</v>
      </c>
      <c r="G17" s="9">
        <f>+'24-03-345 Ind. PROG. EJE'!R247</f>
        <v>6001655</v>
      </c>
      <c r="H17" s="9">
        <f>+'24-03-345 Ind. PROG. EJE'!S247</f>
        <v>1207250</v>
      </c>
      <c r="I17" s="9">
        <f>+'24-03-345 Ind. PROG. EJE'!T247</f>
        <v>2031650</v>
      </c>
      <c r="J17" s="9">
        <f>+'24-03-345 Ind. PROG. EJE'!U247</f>
        <v>9240555</v>
      </c>
      <c r="K17" s="9">
        <f>+'24-03-345 Ind. PROG. EJE'!V247</f>
        <v>8015151</v>
      </c>
      <c r="L17" s="9">
        <f>+'24-03-345 Ind. PROG. EJE'!W247</f>
        <v>6744108</v>
      </c>
      <c r="M17" s="9">
        <f>+'24-03-345 Ind. PROG. EJE'!X247</f>
        <v>2393370</v>
      </c>
      <c r="N17" s="9">
        <f>+'24-03-345 Ind. PROG. EJE'!Y247</f>
        <v>17152629</v>
      </c>
      <c r="O17" s="9">
        <f>+'24-03-345 Ind. PROG. EJE'!Z247</f>
        <v>5730995</v>
      </c>
      <c r="P17" s="9">
        <f>+'24-03-345 Ind. PROG. EJE'!AA247</f>
        <v>2270537</v>
      </c>
      <c r="Q17" s="9">
        <f>+'24-03-345 Ind. PROG. EJE'!AB247</f>
        <v>2948152</v>
      </c>
      <c r="R17" s="9">
        <f>+'24-03-345 Ind. PROG. EJE'!AC247</f>
        <v>10949684</v>
      </c>
      <c r="S17" s="9">
        <f>+'24-03-345 Ind. PROG. EJE'!AD247</f>
        <v>1951936</v>
      </c>
      <c r="T17" s="9">
        <f>+'24-03-345 Ind. PROG. EJE'!AE247</f>
        <v>2720206</v>
      </c>
      <c r="U17" s="9">
        <f>+'24-03-345 Ind. PROG. EJE'!AF247</f>
        <v>45007908</v>
      </c>
      <c r="V17" s="9">
        <f>+'24-03-345 Ind. PROG. EJE'!AG247</f>
        <v>49680050</v>
      </c>
      <c r="W17" s="9">
        <f>+'24-03-345 Ind. PROG. EJE'!AH247</f>
        <v>87022918</v>
      </c>
      <c r="X17" s="16">
        <f>+'24-03-345 Ind. PROG. EJE'!AI247</f>
        <v>0.97078286963700056</v>
      </c>
      <c r="Y17" s="16">
        <f>+'24-03-345 Ind. PROG. EJE'!AJ216</f>
        <v>0</v>
      </c>
    </row>
    <row r="18" spans="1:25" ht="24.75" customHeight="1">
      <c r="A18" s="8" t="s">
        <v>68</v>
      </c>
      <c r="B18" s="9">
        <f>+'24-03-345 Ind. PROG. EJE'!J257</f>
        <v>50733284</v>
      </c>
      <c r="C18" s="9">
        <f>+'24-03-345 Ind. PROG. EJE'!K257</f>
        <v>48103049</v>
      </c>
      <c r="D18" s="9">
        <f>+'24-03-345 Ind. PROG. EJE'!M257</f>
        <v>0</v>
      </c>
      <c r="E18" s="9">
        <f>+'24-03-345 Ind. PROG. EJE'!N257</f>
        <v>0</v>
      </c>
      <c r="F18" s="9">
        <f>+'24-03-345 Ind. PROG. EJE'!O257</f>
        <v>0</v>
      </c>
      <c r="G18" s="9">
        <f>+'24-03-345 Ind. PROG. EJE'!R257</f>
        <v>1635433</v>
      </c>
      <c r="H18" s="9">
        <f>+'24-03-345 Ind. PROG. EJE'!S257</f>
        <v>2065098</v>
      </c>
      <c r="I18" s="9">
        <f>+'24-03-345 Ind. PROG. EJE'!T257</f>
        <v>2504517</v>
      </c>
      <c r="J18" s="9">
        <f>+'24-03-345 Ind. PROG. EJE'!U257</f>
        <v>6205048</v>
      </c>
      <c r="K18" s="9">
        <f>+'24-03-345 Ind. PROG. EJE'!V257</f>
        <v>4834941</v>
      </c>
      <c r="L18" s="9">
        <f>+'24-03-345 Ind. PROG. EJE'!W257</f>
        <v>2144906</v>
      </c>
      <c r="M18" s="9">
        <f>+'24-03-345 Ind. PROG. EJE'!X257</f>
        <v>2801695</v>
      </c>
      <c r="N18" s="9">
        <f>+'24-03-345 Ind. PROG. EJE'!Y257</f>
        <v>9781542</v>
      </c>
      <c r="O18" s="9">
        <f>+'24-03-345 Ind. PROG. EJE'!Z257</f>
        <v>2292664</v>
      </c>
      <c r="P18" s="9">
        <f>+'24-03-345 Ind. PROG. EJE'!AA257</f>
        <v>2226279</v>
      </c>
      <c r="Q18" s="9">
        <f>+'24-03-345 Ind. PROG. EJE'!AB257</f>
        <v>2835656</v>
      </c>
      <c r="R18" s="9">
        <f>+'24-03-345 Ind. PROG. EJE'!AC257</f>
        <v>7354599</v>
      </c>
      <c r="S18" s="9">
        <f>+'24-03-345 Ind. PROG. EJE'!AD257</f>
        <v>2173544</v>
      </c>
      <c r="T18" s="9">
        <f>+'24-03-345 Ind. PROG. EJE'!AE257</f>
        <v>4399991</v>
      </c>
      <c r="U18" s="9">
        <f>+'24-03-345 Ind. PROG. EJE'!AF257</f>
        <v>18090411</v>
      </c>
      <c r="V18" s="9">
        <f>+'24-03-345 Ind. PROG. EJE'!AG257</f>
        <v>24663946</v>
      </c>
      <c r="W18" s="9">
        <f>+'24-03-345 Ind. PROG. EJE'!AH257</f>
        <v>48005135</v>
      </c>
      <c r="X18" s="16">
        <f>+'24-03-345 Ind. PROG. EJE'!AI257</f>
        <v>0.94622565730221608</v>
      </c>
      <c r="Y18" s="16">
        <f>+'24-03-345 Ind. PROG. EJE'!AJ257</f>
        <v>3.4371938456893986E-2</v>
      </c>
    </row>
    <row r="19" spans="1:25" ht="24.75" customHeight="1">
      <c r="A19" s="8" t="s">
        <v>70</v>
      </c>
      <c r="B19" s="9">
        <f>+'24-03-345 Ind. PROG. EJE'!J263</f>
        <v>31675828</v>
      </c>
      <c r="C19" s="9">
        <f>+'24-03-345 Ind. PROG. EJE'!K263</f>
        <v>30894765</v>
      </c>
      <c r="D19" s="9">
        <f>+'24-03-345 Ind. PROG. EJE'!M263</f>
        <v>0</v>
      </c>
      <c r="E19" s="9">
        <f>+'24-03-345 Ind. PROG. EJE'!N263</f>
        <v>0</v>
      </c>
      <c r="F19" s="9">
        <f>+'24-03-345 Ind. PROG. EJE'!O263</f>
        <v>0</v>
      </c>
      <c r="G19" s="9">
        <f>+'24-03-345 Ind. PROG. EJE'!R263</f>
        <v>113751</v>
      </c>
      <c r="H19" s="9">
        <f>+'24-03-345 Ind. PROG. EJE'!S263</f>
        <v>2579824</v>
      </c>
      <c r="I19" s="9">
        <f>+'24-03-345 Ind. PROG. EJE'!T263</f>
        <v>902321</v>
      </c>
      <c r="J19" s="9">
        <f>+'24-03-345 Ind. PROG. EJE'!U263</f>
        <v>3595896</v>
      </c>
      <c r="K19" s="9">
        <f>+'24-03-345 Ind. PROG. EJE'!V263</f>
        <v>754760</v>
      </c>
      <c r="L19" s="9">
        <f>+'24-03-345 Ind. PROG. EJE'!W263</f>
        <v>5263130</v>
      </c>
      <c r="M19" s="9">
        <f>+'24-03-345 Ind. PROG. EJE'!X263</f>
        <v>1035712</v>
      </c>
      <c r="N19" s="9">
        <f>+'24-03-345 Ind. PROG. EJE'!Y263</f>
        <v>7053602</v>
      </c>
      <c r="O19" s="9">
        <f>+'24-03-345 Ind. PROG. EJE'!Z263</f>
        <v>2126361</v>
      </c>
      <c r="P19" s="9">
        <f>+'24-03-345 Ind. PROG. EJE'!AA263</f>
        <v>665527</v>
      </c>
      <c r="Q19" s="9">
        <f>+'24-03-345 Ind. PROG. EJE'!AB263</f>
        <v>1019538</v>
      </c>
      <c r="R19" s="9">
        <f>+'24-03-345 Ind. PROG. EJE'!AC263</f>
        <v>3811426</v>
      </c>
      <c r="S19" s="9">
        <f>+'24-03-345 Ind. PROG. EJE'!AD263</f>
        <v>10693134</v>
      </c>
      <c r="T19" s="9">
        <f>+'24-03-345 Ind. PROG. EJE'!AE263</f>
        <v>3978273</v>
      </c>
      <c r="U19" s="9">
        <f>+'24-03-345 Ind. PROG. EJE'!AF263</f>
        <v>1760434</v>
      </c>
      <c r="V19" s="9">
        <f>+'24-03-345 Ind. PROG. EJE'!AG263</f>
        <v>16431841</v>
      </c>
      <c r="W19" s="9">
        <f>+'24-03-345 Ind. PROG. EJE'!AH263</f>
        <v>30892765</v>
      </c>
      <c r="X19" s="16">
        <f>+'24-03-345 Ind. PROG. EJE'!AI263</f>
        <v>0.97527884669660414</v>
      </c>
      <c r="Y19" s="16">
        <f>+'24-03-345 Ind. PROG. EJE'!AJ263</f>
        <v>2.2119388214266841E-2</v>
      </c>
    </row>
    <row r="20" spans="1:25" ht="24.75" customHeight="1">
      <c r="A20" s="10" t="s">
        <v>72</v>
      </c>
      <c r="B20" s="9">
        <f>+'24-03-345 Ind. PROG. EJE'!J278</f>
        <v>62052222</v>
      </c>
      <c r="C20" s="9">
        <f>+'24-03-345 Ind. PROG. EJE'!K278</f>
        <v>58345588</v>
      </c>
      <c r="D20" s="9">
        <f>+'24-03-345 Ind. PROG. EJE'!M278</f>
        <v>0</v>
      </c>
      <c r="E20" s="9">
        <f>+'24-03-345 Ind. PROG. EJE'!N278</f>
        <v>0</v>
      </c>
      <c r="F20" s="9">
        <f>+'24-03-345 Ind. PROG. EJE'!O278</f>
        <v>0</v>
      </c>
      <c r="G20" s="9">
        <f>+'24-03-345 Ind. PROG. EJE'!R278</f>
        <v>2562235</v>
      </c>
      <c r="H20" s="9">
        <f>+'24-03-345 Ind. PROG. EJE'!S278</f>
        <v>2657287</v>
      </c>
      <c r="I20" s="9">
        <f>+'24-03-345 Ind. PROG. EJE'!T278</f>
        <v>2676649</v>
      </c>
      <c r="J20" s="9">
        <f>+'24-03-345 Ind. PROG. EJE'!U278</f>
        <v>7896171</v>
      </c>
      <c r="K20" s="9">
        <f>+'24-03-345 Ind. PROG. EJE'!V278</f>
        <v>2764933</v>
      </c>
      <c r="L20" s="9">
        <f>+'24-03-345 Ind. PROG. EJE'!W278</f>
        <v>2706786</v>
      </c>
      <c r="M20" s="9">
        <f>+'24-03-345 Ind. PROG. EJE'!X278</f>
        <v>2738239</v>
      </c>
      <c r="N20" s="9">
        <f>+'24-03-345 Ind. PROG. EJE'!Y278</f>
        <v>8209958</v>
      </c>
      <c r="O20" s="9">
        <f>+'24-03-345 Ind. PROG. EJE'!Z278</f>
        <v>2906215</v>
      </c>
      <c r="P20" s="9">
        <f>+'24-03-345 Ind. PROG. EJE'!AA278</f>
        <v>3051848</v>
      </c>
      <c r="Q20" s="9">
        <f>+'24-03-345 Ind. PROG. EJE'!AB278</f>
        <v>4646876</v>
      </c>
      <c r="R20" s="9">
        <f>+'24-03-345 Ind. PROG. EJE'!AC278</f>
        <v>10604939</v>
      </c>
      <c r="S20" s="9">
        <f>+'24-03-345 Ind. PROG. EJE'!AD278</f>
        <v>25432899</v>
      </c>
      <c r="T20" s="9">
        <f>+'24-03-345 Ind. PROG. EJE'!AE278</f>
        <v>2827033</v>
      </c>
      <c r="U20" s="9">
        <f>+'24-03-345 Ind. PROG. EJE'!AF278</f>
        <v>2890578</v>
      </c>
      <c r="V20" s="9">
        <f>+'24-03-345 Ind. PROG. EJE'!AG278</f>
        <v>31150510</v>
      </c>
      <c r="W20" s="9">
        <f>+'24-03-345 Ind. PROG. EJE'!AH278</f>
        <v>57861578</v>
      </c>
      <c r="X20" s="16">
        <f>+'24-03-345 Ind. PROG. EJE'!AI278</f>
        <v>0.93246585110199598</v>
      </c>
      <c r="Y20" s="16">
        <f>+'24-03-345 Ind. PROG. EJE'!AJ278</f>
        <v>4.1429205397188675E-2</v>
      </c>
    </row>
    <row r="21" spans="1:25" ht="24.75" customHeight="1">
      <c r="A21" s="10" t="s">
        <v>74</v>
      </c>
      <c r="B21" s="9">
        <f>+'24-03-345 Ind. PROG. EJE'!J284</f>
        <v>36602112</v>
      </c>
      <c r="C21" s="9">
        <f>+'24-03-345 Ind. PROG. EJE'!K284</f>
        <v>36602112</v>
      </c>
      <c r="D21" s="9">
        <f>+'24-03-345 Ind. PROG. EJE'!M284</f>
        <v>0</v>
      </c>
      <c r="E21" s="9">
        <f>+'24-03-345 Ind. PROG. EJE'!N284</f>
        <v>0</v>
      </c>
      <c r="F21" s="9">
        <f>+'24-03-345 Ind. PROG. EJE'!O284</f>
        <v>0</v>
      </c>
      <c r="G21" s="9">
        <f>+'24-03-345 Ind. PROG. EJE'!R284</f>
        <v>1164888</v>
      </c>
      <c r="H21" s="9">
        <f>+'24-03-345 Ind. PROG. EJE'!S284</f>
        <v>1211018</v>
      </c>
      <c r="I21" s="9">
        <f>+'24-03-345 Ind. PROG. EJE'!T284</f>
        <v>1195529</v>
      </c>
      <c r="J21" s="9">
        <f>+'24-03-345 Ind. PROG. EJE'!U284</f>
        <v>3571435</v>
      </c>
      <c r="K21" s="9">
        <f>+'24-03-345 Ind. PROG. EJE'!V284</f>
        <v>1385133</v>
      </c>
      <c r="L21" s="9">
        <f>+'24-03-345 Ind. PROG. EJE'!W284</f>
        <v>1410000</v>
      </c>
      <c r="M21" s="9">
        <f>+'24-03-345 Ind. PROG. EJE'!X284</f>
        <v>2943523</v>
      </c>
      <c r="N21" s="9">
        <f>+'24-03-345 Ind. PROG. EJE'!Y284</f>
        <v>5738656</v>
      </c>
      <c r="O21" s="9">
        <f>+'24-03-345 Ind. PROG. EJE'!Z284</f>
        <v>1538580</v>
      </c>
      <c r="P21" s="9">
        <f>+'24-03-345 Ind. PROG. EJE'!AA284</f>
        <v>1166531</v>
      </c>
      <c r="Q21" s="9">
        <f>+'24-03-345 Ind. PROG. EJE'!AB284</f>
        <v>2339858</v>
      </c>
      <c r="R21" s="9">
        <f>+'24-03-345 Ind. PROG. EJE'!AC284</f>
        <v>5044969</v>
      </c>
      <c r="S21" s="9">
        <f>+'24-03-345 Ind. PROG. EJE'!AD284</f>
        <v>9648864</v>
      </c>
      <c r="T21" s="9">
        <f>+'24-03-345 Ind. PROG. EJE'!AE284</f>
        <v>2140146</v>
      </c>
      <c r="U21" s="9">
        <f>+'24-03-345 Ind. PROG. EJE'!AF284</f>
        <v>10458042</v>
      </c>
      <c r="V21" s="9">
        <f>+'24-03-345 Ind. PROG. EJE'!AG284</f>
        <v>22247052</v>
      </c>
      <c r="W21" s="9">
        <f>+'24-03-345 Ind. PROG. EJE'!AH284</f>
        <v>36602112</v>
      </c>
      <c r="X21" s="16">
        <f>+'24-03-345 Ind. PROG. EJE'!AI284</f>
        <v>1</v>
      </c>
      <c r="Y21" s="16">
        <f>+'24-03-345 Ind. PROG. EJE'!AJ284</f>
        <v>2.6207311802296587E-2</v>
      </c>
    </row>
    <row r="22" spans="1:25" ht="24.75" customHeight="1">
      <c r="A22" s="10" t="s">
        <v>76</v>
      </c>
      <c r="B22" s="9">
        <f>+'24-03-345 Ind. PROG. EJE'!J307</f>
        <v>42350000</v>
      </c>
      <c r="C22" s="9">
        <f>+'24-03-345 Ind. PROG. EJE'!K307</f>
        <v>41350000</v>
      </c>
      <c r="D22" s="9">
        <f>+'24-03-345 Ind. PROG. EJE'!M285</f>
        <v>0</v>
      </c>
      <c r="E22" s="9">
        <f>+'24-03-345 Ind. PROG. EJE'!N285</f>
        <v>0</v>
      </c>
      <c r="F22" s="9">
        <f>+'24-03-345 Ind. PROG. EJE'!O285</f>
        <v>0</v>
      </c>
      <c r="G22" s="9">
        <f>+'24-03-345 Ind. PROG. EJE'!R285</f>
        <v>0</v>
      </c>
      <c r="H22" s="9">
        <f>+'24-03-345 Ind. PROG. EJE'!S285</f>
        <v>0</v>
      </c>
      <c r="I22" s="9">
        <f>+'24-03-345 Ind. PROG. EJE'!T285</f>
        <v>0</v>
      </c>
      <c r="J22" s="9">
        <f>+'24-03-345 Ind. PROG. EJE'!U307</f>
        <v>0</v>
      </c>
      <c r="K22" s="9">
        <f>+'24-03-345 Ind. PROG. EJE'!V285</f>
        <v>0</v>
      </c>
      <c r="L22" s="9">
        <f>+'24-03-345 Ind. PROG. EJE'!W285</f>
        <v>0</v>
      </c>
      <c r="M22" s="9">
        <f>+'24-03-345 Ind. PROG. EJE'!X285</f>
        <v>0</v>
      </c>
      <c r="N22" s="9">
        <f>+'24-03-345 Ind. PROG. EJE'!Y307</f>
        <v>0</v>
      </c>
      <c r="O22" s="9">
        <f>+'24-03-345 Ind. PROG. EJE'!Z285</f>
        <v>0</v>
      </c>
      <c r="P22" s="9">
        <f>+'24-03-345 Ind. PROG. EJE'!AA285</f>
        <v>0</v>
      </c>
      <c r="Q22" s="9">
        <f>+'24-03-345 Ind. PROG. EJE'!AB285</f>
        <v>0</v>
      </c>
      <c r="R22" s="9">
        <f>+'24-03-345 Ind. PROG. EJE'!AC307</f>
        <v>0</v>
      </c>
      <c r="S22" s="9">
        <f>+'24-03-345 Ind. PROG. EJE'!AD307</f>
        <v>0</v>
      </c>
      <c r="T22" s="9">
        <f>+'24-03-345 Ind. PROG. EJE'!AE307</f>
        <v>0</v>
      </c>
      <c r="U22" s="9">
        <f>+'24-03-345 Ind. PROG. EJE'!AF307</f>
        <v>41350000</v>
      </c>
      <c r="V22" s="9">
        <f>+'24-03-345 Ind. PROG. EJE'!AG307</f>
        <v>41350000</v>
      </c>
      <c r="W22" s="9">
        <f>+'24-03-345 Ind. PROG. EJE'!AH307</f>
        <v>41350000</v>
      </c>
      <c r="X22" s="16">
        <f>+'24-03-345 Ind. PROG. EJE'!AI307</f>
        <v>0.97638724911452179</v>
      </c>
      <c r="Y22" s="16">
        <f>+'24-03-345 Ind. PROG. EJE'!AJ307</f>
        <v>2.9606825502991846E-2</v>
      </c>
    </row>
    <row r="23" spans="1:25" ht="24.75" customHeight="1">
      <c r="A23" s="10" t="s">
        <v>78</v>
      </c>
      <c r="B23" s="9">
        <f>+'24-03-345 Ind. PROG. EJE'!J350</f>
        <v>239994657</v>
      </c>
      <c r="C23" s="9">
        <f>+'24-03-345 Ind. PROG. EJE'!K350</f>
        <v>238950128</v>
      </c>
      <c r="D23" s="9">
        <f>+'24-03-345 Ind. PROG. EJE'!M350</f>
        <v>0</v>
      </c>
      <c r="E23" s="9">
        <f>+'24-03-345 Ind. PROG. EJE'!N350</f>
        <v>0</v>
      </c>
      <c r="F23" s="9">
        <f>+'24-03-345 Ind. PROG. EJE'!O350</f>
        <v>0</v>
      </c>
      <c r="G23" s="9">
        <f>+'24-03-345 Ind. PROG. EJE'!R350</f>
        <v>8817198</v>
      </c>
      <c r="H23" s="9">
        <f>+'24-03-345 Ind. PROG. EJE'!S350</f>
        <v>4431546</v>
      </c>
      <c r="I23" s="9">
        <f>+'24-03-345 Ind. PROG. EJE'!T350</f>
        <v>4690228</v>
      </c>
      <c r="J23" s="9">
        <f>+'24-03-345 Ind. PROG. EJE'!U350</f>
        <v>17938972</v>
      </c>
      <c r="K23" s="9">
        <f>+'24-03-345 Ind. PROG. EJE'!V350</f>
        <v>24837749</v>
      </c>
      <c r="L23" s="9">
        <f>+'24-03-345 Ind. PROG. EJE'!W350</f>
        <v>50484043</v>
      </c>
      <c r="M23" s="9">
        <f>+'24-03-345 Ind. PROG. EJE'!X350</f>
        <v>26400972</v>
      </c>
      <c r="N23" s="9">
        <f>+'24-03-345 Ind. PROG. EJE'!Y350</f>
        <v>101722764</v>
      </c>
      <c r="O23" s="9">
        <f>+'24-03-345 Ind. PROG. EJE'!Z350</f>
        <v>24260960</v>
      </c>
      <c r="P23" s="9">
        <f>+'24-03-345 Ind. PROG. EJE'!AA350</f>
        <v>14893616</v>
      </c>
      <c r="Q23" s="9">
        <f>+'24-03-345 Ind. PROG. EJE'!AB350</f>
        <v>10207809</v>
      </c>
      <c r="R23" s="9">
        <f>+'24-03-345 Ind. PROG. EJE'!AC350</f>
        <v>49362385</v>
      </c>
      <c r="S23" s="9">
        <f>+'24-03-345 Ind. PROG. EJE'!AD350</f>
        <v>2779366</v>
      </c>
      <c r="T23" s="9">
        <f>+'24-03-345 Ind. PROG. EJE'!AE350</f>
        <v>10932915</v>
      </c>
      <c r="U23" s="9">
        <f>+'24-03-345 Ind. PROG. EJE'!AF350</f>
        <v>56213726</v>
      </c>
      <c r="V23" s="9">
        <f>+'24-03-345 Ind. PROG. EJE'!AG350</f>
        <v>69926007</v>
      </c>
      <c r="W23" s="9">
        <f>+'24-03-345 Ind. PROG. EJE'!AH350</f>
        <v>238950128</v>
      </c>
      <c r="X23" s="16">
        <f>+'24-03-345 Ind. PROG. EJE'!AI350</f>
        <v>0.99564769894023097</v>
      </c>
      <c r="Y23" s="16">
        <f>+'24-03-345 Ind. PROG. EJE'!AJ350</f>
        <v>0.17108959476695443</v>
      </c>
    </row>
    <row r="24" spans="1:25" ht="24.75" customHeight="1">
      <c r="A24" s="11" t="s">
        <v>80</v>
      </c>
      <c r="B24" s="9">
        <f>+'24-03-345 Ind. PROG. EJE'!J354</f>
        <v>287252137</v>
      </c>
      <c r="C24" s="9">
        <f>+'24-03-345 Ind. PROG. EJE'!K354</f>
        <v>251593127</v>
      </c>
      <c r="D24" s="9">
        <f>+'24-03-345 Ind. PROG. EJE'!M354</f>
        <v>0</v>
      </c>
      <c r="E24" s="9">
        <f>+'24-03-345 Ind. PROG. EJE'!N354</f>
        <v>0</v>
      </c>
      <c r="F24" s="9">
        <f>+'24-03-345 Ind. PROG. EJE'!O354</f>
        <v>0</v>
      </c>
      <c r="G24" s="9">
        <f>+'24-03-345 Ind. PROG. EJE'!R354</f>
        <v>14249923</v>
      </c>
      <c r="H24" s="9">
        <f>+'24-03-345 Ind. PROG. EJE'!S354</f>
        <v>14249923</v>
      </c>
      <c r="I24" s="9">
        <f>+'24-03-345 Ind. PROG. EJE'!T354</f>
        <v>18933442</v>
      </c>
      <c r="J24" s="9">
        <f>+'24-03-345 Ind. PROG. EJE'!U354</f>
        <v>47433288</v>
      </c>
      <c r="K24" s="9">
        <f>+'24-03-345 Ind. PROG. EJE'!V354</f>
        <v>18933442</v>
      </c>
      <c r="L24" s="9">
        <f>+'24-03-345 Ind. PROG. EJE'!W354</f>
        <v>17372269</v>
      </c>
      <c r="M24" s="9">
        <f>+'24-03-345 Ind. PROG. EJE'!X354</f>
        <v>19878659</v>
      </c>
      <c r="N24" s="9">
        <f>+'24-03-345 Ind. PROG. EJE'!Y354</f>
        <v>56184370</v>
      </c>
      <c r="O24" s="9">
        <f>+'24-03-345 Ind. PROG. EJE'!Z354</f>
        <v>21335754</v>
      </c>
      <c r="P24" s="9">
        <f>+'24-03-345 Ind. PROG. EJE'!AA354</f>
        <v>20555167</v>
      </c>
      <c r="Q24" s="9">
        <f>+'24-03-345 Ind. PROG. EJE'!AB354</f>
        <v>20505883</v>
      </c>
      <c r="R24" s="9">
        <f>+'24-03-345 Ind. PROG. EJE'!AC354</f>
        <v>62396804</v>
      </c>
      <c r="S24" s="9">
        <f>+'24-03-345 Ind. PROG. EJE'!AD354</f>
        <v>21335753</v>
      </c>
      <c r="T24" s="9">
        <f>+'24-03-345 Ind. PROG. EJE'!AE354</f>
        <v>43286630</v>
      </c>
      <c r="U24" s="9">
        <f>+'24-03-345 Ind. PROG. EJE'!AF354</f>
        <v>10781832</v>
      </c>
      <c r="V24" s="9">
        <f>+'24-03-345 Ind. PROG. EJE'!AG354</f>
        <v>75404215</v>
      </c>
      <c r="W24" s="9">
        <f>+'24-03-345 Ind. PROG. EJE'!AH354</f>
        <v>241418677</v>
      </c>
      <c r="X24" s="16">
        <f>+'24-03-345 Ind. PROG. EJE'!AI354</f>
        <v>0.8404417092291292</v>
      </c>
      <c r="Y24" s="16">
        <f>+'24-03-345 Ind. PROG. EJE'!AJ354</f>
        <v>0.17285708931323218</v>
      </c>
    </row>
    <row r="25" spans="1:25" ht="34.5" customHeight="1">
      <c r="A25" s="12" t="str">
        <f>"TOTAL ASIG."&amp;" "&amp;$A$5</f>
        <v>TOTAL ASIG. 24-03-345 "Programa Eje (Ley N°20,595)"</v>
      </c>
      <c r="B25" s="13">
        <f>SUM(B8:B24)</f>
        <v>1449373000</v>
      </c>
      <c r="C25" s="13">
        <f t="shared" ref="C25:W25" si="0">SUM(C8:C24)</f>
        <v>1388677644</v>
      </c>
      <c r="D25" s="13">
        <f t="shared" si="0"/>
        <v>0</v>
      </c>
      <c r="E25" s="13">
        <f t="shared" si="0"/>
        <v>0</v>
      </c>
      <c r="F25" s="13">
        <f t="shared" si="0"/>
        <v>0</v>
      </c>
      <c r="G25" s="13">
        <f t="shared" si="0"/>
        <v>39182534</v>
      </c>
      <c r="H25" s="13">
        <f t="shared" si="0"/>
        <v>44718784</v>
      </c>
      <c r="I25" s="13">
        <f t="shared" si="0"/>
        <v>55075760</v>
      </c>
      <c r="J25" s="13">
        <f t="shared" si="0"/>
        <v>138977078</v>
      </c>
      <c r="K25" s="13">
        <f t="shared" si="0"/>
        <v>151664473</v>
      </c>
      <c r="L25" s="13">
        <f t="shared" si="0"/>
        <v>125841077</v>
      </c>
      <c r="M25" s="13">
        <f t="shared" si="0"/>
        <v>83650803</v>
      </c>
      <c r="N25" s="13">
        <f t="shared" si="0"/>
        <v>361156353</v>
      </c>
      <c r="O25" s="13">
        <f t="shared" si="0"/>
        <v>85136014</v>
      </c>
      <c r="P25" s="13">
        <f t="shared" si="0"/>
        <v>62693670</v>
      </c>
      <c r="Q25" s="13">
        <f t="shared" si="0"/>
        <v>64193417</v>
      </c>
      <c r="R25" s="13">
        <f t="shared" si="0"/>
        <v>212023101</v>
      </c>
      <c r="S25" s="13">
        <f t="shared" si="0"/>
        <v>108956792</v>
      </c>
      <c r="T25" s="13">
        <f t="shared" si="0"/>
        <v>140392490</v>
      </c>
      <c r="U25" s="13">
        <f t="shared" si="0"/>
        <v>435131593</v>
      </c>
      <c r="V25" s="13">
        <f t="shared" si="0"/>
        <v>684480875</v>
      </c>
      <c r="W25" s="13">
        <f t="shared" si="0"/>
        <v>1396637407</v>
      </c>
      <c r="X25" s="17">
        <f>+'24-03-345 Ind. PROG. EJE'!AI355</f>
        <v>0.96361489209471962</v>
      </c>
      <c r="Y25" s="17">
        <f>'24-03-345 Ind. PROG. EJE'!AJ355</f>
        <v>1</v>
      </c>
    </row>
    <row r="26" spans="1:25">
      <c r="B26" s="14"/>
      <c r="G26" s="14"/>
      <c r="H26" s="14"/>
      <c r="I26" s="14"/>
      <c r="K26" s="14"/>
      <c r="L26" s="14"/>
      <c r="M26" s="14"/>
      <c r="O26" s="14"/>
      <c r="P26" s="14"/>
      <c r="Q26" s="14"/>
      <c r="S26" s="14"/>
      <c r="T26" s="14"/>
      <c r="U26" s="14"/>
    </row>
    <row r="27" spans="1:25">
      <c r="B27" s="14"/>
      <c r="G27" s="14"/>
      <c r="H27" s="14"/>
      <c r="I27" s="14"/>
      <c r="K27" s="14"/>
      <c r="L27" s="14"/>
      <c r="M27" s="14"/>
      <c r="O27" s="14"/>
      <c r="P27" s="14"/>
      <c r="Q27" s="14"/>
      <c r="S27" s="14"/>
      <c r="T27" s="14"/>
      <c r="U27" s="14"/>
    </row>
    <row r="28" spans="1:25">
      <c r="B28" s="14"/>
      <c r="G28" s="14"/>
      <c r="H28" s="14"/>
      <c r="I28" s="14"/>
      <c r="K28" s="14"/>
      <c r="L28" s="14"/>
      <c r="M28" s="14"/>
      <c r="O28" s="14"/>
      <c r="P28" s="14"/>
      <c r="Q28" s="14"/>
      <c r="S28" s="14"/>
      <c r="T28" s="14"/>
      <c r="U28" s="14"/>
    </row>
    <row r="29" spans="1:25">
      <c r="B29" s="14"/>
      <c r="G29" s="14"/>
      <c r="H29" s="14"/>
      <c r="I29" s="14"/>
      <c r="K29" s="14"/>
      <c r="L29" s="14"/>
      <c r="M29" s="14"/>
      <c r="O29" s="14"/>
      <c r="P29" s="14"/>
      <c r="Q29" s="14"/>
      <c r="S29" s="14"/>
      <c r="T29" s="14"/>
      <c r="U29" s="14"/>
    </row>
    <row r="30" spans="1:25">
      <c r="B30" s="14"/>
      <c r="G30" s="14"/>
      <c r="H30" s="14"/>
      <c r="I30" s="14"/>
      <c r="K30" s="14"/>
      <c r="L30" s="14"/>
      <c r="M30" s="14"/>
      <c r="O30" s="14"/>
      <c r="P30" s="14"/>
      <c r="Q30" s="14"/>
      <c r="S30" s="14"/>
      <c r="T30" s="14"/>
      <c r="U30" s="14"/>
    </row>
    <row r="31" spans="1:25">
      <c r="B31" s="14"/>
      <c r="G31" s="14"/>
      <c r="H31" s="14"/>
      <c r="I31" s="14"/>
      <c r="K31" s="14"/>
      <c r="L31" s="14"/>
      <c r="M31" s="14"/>
      <c r="O31" s="14"/>
      <c r="P31" s="14"/>
      <c r="Q31" s="14"/>
      <c r="S31" s="14"/>
      <c r="T31" s="14"/>
      <c r="U31" s="14"/>
    </row>
    <row r="32" spans="1:25">
      <c r="B32" s="14"/>
      <c r="G32" s="14"/>
      <c r="H32" s="14"/>
      <c r="I32" s="14"/>
      <c r="K32" s="14"/>
      <c r="L32" s="14"/>
      <c r="M32" s="14"/>
      <c r="O32" s="14"/>
      <c r="P32" s="14"/>
      <c r="Q32" s="14"/>
      <c r="S32" s="14"/>
      <c r="T32" s="14"/>
      <c r="U32" s="14"/>
    </row>
    <row r="33" spans="1:25">
      <c r="B33" s="14"/>
      <c r="G33" s="14"/>
      <c r="H33" s="14"/>
      <c r="I33" s="14"/>
      <c r="K33" s="14"/>
      <c r="L33" s="14"/>
      <c r="M33" s="14"/>
      <c r="O33" s="14"/>
      <c r="P33" s="14"/>
      <c r="Q33" s="14"/>
      <c r="S33" s="14"/>
      <c r="T33" s="14"/>
      <c r="U33" s="14"/>
    </row>
    <row r="34" spans="1:25">
      <c r="A34" s="5"/>
      <c r="B34" s="14"/>
      <c r="G34" s="14"/>
      <c r="H34" s="14"/>
      <c r="I34" s="14"/>
      <c r="K34" s="14"/>
      <c r="L34" s="14"/>
      <c r="M34" s="14"/>
      <c r="O34" s="14"/>
      <c r="P34" s="14"/>
      <c r="Q34" s="14"/>
      <c r="S34" s="14"/>
      <c r="T34" s="14"/>
      <c r="U34" s="14"/>
      <c r="V34" s="5"/>
      <c r="W34" s="5"/>
      <c r="X34" s="2"/>
      <c r="Y34" s="2"/>
    </row>
    <row r="35" spans="1:25">
      <c r="A35" s="5"/>
      <c r="B35" s="14"/>
      <c r="G35" s="14"/>
      <c r="H35" s="14"/>
      <c r="I35" s="14"/>
      <c r="K35" s="14"/>
      <c r="L35" s="14"/>
      <c r="M35" s="14"/>
      <c r="O35" s="14"/>
      <c r="P35" s="14"/>
      <c r="Q35" s="14"/>
      <c r="S35" s="14"/>
      <c r="T35" s="14"/>
      <c r="U35" s="14"/>
      <c r="V35" s="5"/>
      <c r="W35" s="5"/>
      <c r="X35" s="2"/>
      <c r="Y35" s="2"/>
    </row>
    <row r="36" spans="1:25">
      <c r="A36" s="5"/>
      <c r="B36" s="14"/>
      <c r="G36" s="14"/>
      <c r="H36" s="14"/>
      <c r="I36" s="14"/>
      <c r="K36" s="14"/>
      <c r="L36" s="14"/>
      <c r="M36" s="14"/>
      <c r="O36" s="14"/>
      <c r="P36" s="14"/>
      <c r="Q36" s="14"/>
      <c r="S36" s="14"/>
      <c r="T36" s="14"/>
      <c r="U36" s="14"/>
      <c r="V36" s="5"/>
      <c r="W36" s="5"/>
      <c r="X36" s="2"/>
      <c r="Y36" s="2"/>
    </row>
    <row r="37" spans="1:25">
      <c r="A37" s="5"/>
      <c r="B37" s="14"/>
      <c r="G37" s="14"/>
      <c r="H37" s="14"/>
      <c r="I37" s="14"/>
      <c r="K37" s="14"/>
      <c r="L37" s="14"/>
      <c r="M37" s="14"/>
      <c r="O37" s="14"/>
      <c r="P37" s="14"/>
      <c r="Q37" s="14"/>
      <c r="S37" s="14"/>
      <c r="T37" s="14"/>
      <c r="U37" s="14"/>
      <c r="V37" s="5"/>
      <c r="W37" s="5"/>
      <c r="X37" s="2"/>
      <c r="Y37" s="2"/>
    </row>
    <row r="38" spans="1:25">
      <c r="A38" s="5"/>
      <c r="B38" s="14"/>
      <c r="G38" s="14"/>
      <c r="H38" s="14"/>
      <c r="I38" s="14"/>
      <c r="K38" s="14"/>
      <c r="L38" s="14"/>
      <c r="M38" s="14"/>
      <c r="O38" s="14"/>
      <c r="P38" s="14"/>
      <c r="Q38" s="14"/>
      <c r="S38" s="14"/>
      <c r="T38" s="14"/>
      <c r="U38" s="14"/>
      <c r="V38" s="5"/>
      <c r="W38" s="5"/>
      <c r="X38" s="2"/>
      <c r="Y38" s="2"/>
    </row>
    <row r="39" spans="1:25">
      <c r="A39" s="5"/>
      <c r="B39" s="14"/>
      <c r="G39" s="14"/>
      <c r="H39" s="14"/>
      <c r="I39" s="14"/>
      <c r="K39" s="14"/>
      <c r="L39" s="14"/>
      <c r="M39" s="14"/>
      <c r="O39" s="14"/>
      <c r="P39" s="14"/>
      <c r="Q39" s="14"/>
      <c r="S39" s="14"/>
      <c r="T39" s="14"/>
      <c r="U39" s="14"/>
      <c r="V39" s="5"/>
      <c r="W39" s="5"/>
      <c r="X39" s="2"/>
      <c r="Y39" s="2"/>
    </row>
    <row r="40" spans="1:25">
      <c r="A40" s="5"/>
      <c r="B40" s="14"/>
      <c r="G40" s="14"/>
      <c r="H40" s="14"/>
      <c r="I40" s="14"/>
      <c r="K40" s="14"/>
      <c r="L40" s="14"/>
      <c r="M40" s="14"/>
      <c r="O40" s="14"/>
      <c r="P40" s="14"/>
      <c r="Q40" s="14"/>
      <c r="S40" s="14"/>
      <c r="T40" s="14"/>
      <c r="U40" s="14"/>
      <c r="V40" s="5"/>
      <c r="W40" s="5"/>
      <c r="X40" s="2"/>
      <c r="Y40" s="2"/>
    </row>
    <row r="41" spans="1:25">
      <c r="A41" s="5"/>
      <c r="B41" s="14"/>
      <c r="G41" s="14"/>
      <c r="H41" s="14"/>
      <c r="I41" s="14"/>
      <c r="K41" s="14"/>
      <c r="L41" s="14"/>
      <c r="M41" s="14"/>
      <c r="O41" s="14"/>
      <c r="P41" s="14"/>
      <c r="Q41" s="14"/>
      <c r="S41" s="14"/>
      <c r="T41" s="14"/>
      <c r="U41" s="14"/>
      <c r="V41" s="5"/>
      <c r="W41" s="5"/>
      <c r="X41" s="2"/>
      <c r="Y41" s="2"/>
    </row>
    <row r="42" spans="1:25">
      <c r="A42" s="5"/>
      <c r="B42" s="14"/>
      <c r="G42" s="14"/>
      <c r="H42" s="14"/>
      <c r="I42" s="14"/>
      <c r="K42" s="14"/>
      <c r="L42" s="14"/>
      <c r="M42" s="14"/>
      <c r="O42" s="14"/>
      <c r="P42" s="14"/>
      <c r="Q42" s="14"/>
      <c r="S42" s="14"/>
      <c r="T42" s="14"/>
      <c r="U42" s="14"/>
      <c r="V42" s="5"/>
      <c r="W42" s="5"/>
      <c r="X42" s="2"/>
      <c r="Y42" s="2"/>
    </row>
  </sheetData>
  <mergeCells count="19">
    <mergeCell ref="A1:Y1"/>
    <mergeCell ref="A2:Y2"/>
    <mergeCell ref="A3:Y3"/>
    <mergeCell ref="A4:Y4"/>
    <mergeCell ref="A5:Y5"/>
    <mergeCell ref="X6:Y6"/>
    <mergeCell ref="A6:A7"/>
    <mergeCell ref="B6:B7"/>
    <mergeCell ref="C6:C7"/>
    <mergeCell ref="J6:J7"/>
    <mergeCell ref="N6:N7"/>
    <mergeCell ref="R6:R7"/>
    <mergeCell ref="V6:V7"/>
    <mergeCell ref="W6:W7"/>
    <mergeCell ref="D6:F6"/>
    <mergeCell ref="G6:I6"/>
    <mergeCell ref="K6:M6"/>
    <mergeCell ref="O6:Q6"/>
    <mergeCell ref="S6:U6"/>
  </mergeCells>
  <printOptions horizontalCentered="1" verticalCentered="1"/>
  <pageMargins left="0" right="0" top="0.74803149606299202" bottom="0.74803149606299202" header="0.31496062992126" footer="0.31496062992126"/>
  <pageSetup paperSize="41" scale="81" orientation="landscape"/>
  <legacyDrawingHF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>
    <tabColor rgb="FF007DB5"/>
    <pageSetUpPr fitToPage="1"/>
  </sheetPr>
  <dimension ref="A1:DB223"/>
  <sheetViews>
    <sheetView topLeftCell="K192" workbookViewId="0">
      <selection activeCell="AF213" sqref="AF213"/>
    </sheetView>
  </sheetViews>
  <sheetFormatPr baseColWidth="10" defaultColWidth="11.42578125" defaultRowHeight="10.5" outlineLevelRow="1" outlineLevelCol="1"/>
  <cols>
    <col min="1" max="1" width="3.5703125" style="2" customWidth="1"/>
    <col min="2" max="2" width="8" style="2" hidden="1" customWidth="1"/>
    <col min="3" max="3" width="11.85546875" style="2" customWidth="1"/>
    <col min="4" max="4" width="10.42578125" style="2" customWidth="1"/>
    <col min="5" max="5" width="23" style="5" customWidth="1"/>
    <col min="6" max="6" width="17.42578125" style="5" customWidth="1"/>
    <col min="7" max="7" width="11.140625" style="2" customWidth="1"/>
    <col min="8" max="9" width="9.85546875" style="2" hidden="1" customWidth="1"/>
    <col min="10" max="10" width="12.85546875" style="3" customWidth="1"/>
    <col min="11" max="11" width="12.7109375" style="14" customWidth="1"/>
    <col min="12" max="12" width="14.85546875" style="5" customWidth="1"/>
    <col min="13" max="13" width="10.42578125" style="2" hidden="1" customWidth="1"/>
    <col min="14" max="14" width="9.140625" style="2" hidden="1" customWidth="1"/>
    <col min="15" max="15" width="13" style="2" hidden="1" customWidth="1"/>
    <col min="16" max="16" width="10.5703125" style="2" hidden="1" customWidth="1"/>
    <col min="17" max="17" width="10.5703125" style="21" hidden="1" customWidth="1"/>
    <col min="18" max="20" width="13.7109375" style="3" hidden="1" customWidth="1" outlineLevel="1"/>
    <col min="21" max="21" width="20.7109375" style="3" customWidth="1" collapsed="1"/>
    <col min="22" max="24" width="20.7109375" style="3" hidden="1" customWidth="1" outlineLevel="1"/>
    <col min="25" max="25" width="20.7109375" style="3" customWidth="1" collapsed="1"/>
    <col min="26" max="28" width="20.7109375" style="3" hidden="1" customWidth="1" outlineLevel="1"/>
    <col min="29" max="29" width="20.7109375" style="3" customWidth="1" collapsed="1"/>
    <col min="30" max="32" width="20.7109375" style="3" customWidth="1" outlineLevel="1"/>
    <col min="33" max="34" width="20.7109375" style="3" customWidth="1"/>
    <col min="35" max="36" width="20.7109375" style="22" customWidth="1"/>
    <col min="37" max="16384" width="11.42578125" style="5"/>
  </cols>
  <sheetData>
    <row r="1" spans="1:106" s="1" customFormat="1" ht="16.5" customHeight="1">
      <c r="A1" s="120" t="s">
        <v>0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</row>
    <row r="2" spans="1:106" s="1" customFormat="1" ht="16.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</row>
    <row r="3" spans="1:106" s="1" customFormat="1" ht="16.5" customHeight="1">
      <c r="A3" s="122" t="s">
        <v>2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106" s="1" customFormat="1" ht="16.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</row>
    <row r="5" spans="1:106" ht="54.75" customHeight="1">
      <c r="A5" s="147" t="s">
        <v>1542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</row>
    <row r="6" spans="1:106" s="18" customFormat="1" ht="22.5" customHeight="1">
      <c r="A6" s="112" t="s">
        <v>5</v>
      </c>
      <c r="B6" s="112" t="s">
        <v>6</v>
      </c>
      <c r="C6" s="6" t="s">
        <v>7</v>
      </c>
      <c r="D6" s="112" t="s">
        <v>8</v>
      </c>
      <c r="E6" s="112" t="s">
        <v>9</v>
      </c>
      <c r="F6" s="112" t="s">
        <v>10</v>
      </c>
      <c r="G6" s="112" t="s">
        <v>11</v>
      </c>
      <c r="H6" s="112" t="s">
        <v>12</v>
      </c>
      <c r="I6" s="112"/>
      <c r="J6" s="111" t="s">
        <v>13</v>
      </c>
      <c r="K6" s="111" t="s">
        <v>14</v>
      </c>
      <c r="L6" s="112" t="s">
        <v>15</v>
      </c>
      <c r="M6" s="111" t="s">
        <v>16</v>
      </c>
      <c r="N6" s="111"/>
      <c r="O6" s="111"/>
      <c r="P6" s="112" t="s">
        <v>17</v>
      </c>
      <c r="Q6" s="112" t="s">
        <v>18</v>
      </c>
      <c r="R6" s="111" t="s">
        <v>19</v>
      </c>
      <c r="S6" s="111"/>
      <c r="T6" s="111"/>
      <c r="U6" s="111" t="s">
        <v>20</v>
      </c>
      <c r="V6" s="111" t="s">
        <v>19</v>
      </c>
      <c r="W6" s="111"/>
      <c r="X6" s="111"/>
      <c r="Y6" s="111" t="s">
        <v>21</v>
      </c>
      <c r="Z6" s="111" t="s">
        <v>19</v>
      </c>
      <c r="AA6" s="111"/>
      <c r="AB6" s="111"/>
      <c r="AC6" s="111" t="s">
        <v>22</v>
      </c>
      <c r="AD6" s="111" t="s">
        <v>19</v>
      </c>
      <c r="AE6" s="111"/>
      <c r="AF6" s="111"/>
      <c r="AG6" s="111" t="s">
        <v>23</v>
      </c>
      <c r="AH6" s="111" t="s">
        <v>24</v>
      </c>
      <c r="AI6" s="125" t="s">
        <v>25</v>
      </c>
      <c r="AJ6" s="125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18" customFormat="1" ht="27.75" customHeight="1">
      <c r="A7" s="112"/>
      <c r="B7" s="112"/>
      <c r="C7" s="6" t="s">
        <v>26</v>
      </c>
      <c r="D7" s="112"/>
      <c r="E7" s="112"/>
      <c r="F7" s="112"/>
      <c r="G7" s="112"/>
      <c r="H7" s="6" t="s">
        <v>27</v>
      </c>
      <c r="I7" s="6" t="s">
        <v>28</v>
      </c>
      <c r="J7" s="111"/>
      <c r="K7" s="111"/>
      <c r="L7" s="112"/>
      <c r="M7" s="7" t="s">
        <v>29</v>
      </c>
      <c r="N7" s="7" t="s">
        <v>30</v>
      </c>
      <c r="O7" s="7" t="s">
        <v>31</v>
      </c>
      <c r="P7" s="112"/>
      <c r="Q7" s="112"/>
      <c r="R7" s="7" t="s">
        <v>32</v>
      </c>
      <c r="S7" s="7" t="s">
        <v>33</v>
      </c>
      <c r="T7" s="7" t="s">
        <v>34</v>
      </c>
      <c r="U7" s="111"/>
      <c r="V7" s="7" t="s">
        <v>35</v>
      </c>
      <c r="W7" s="7" t="s">
        <v>36</v>
      </c>
      <c r="X7" s="7" t="s">
        <v>37</v>
      </c>
      <c r="Y7" s="111"/>
      <c r="Z7" s="7" t="s">
        <v>38</v>
      </c>
      <c r="AA7" s="7" t="s">
        <v>39</v>
      </c>
      <c r="AB7" s="7" t="s">
        <v>40</v>
      </c>
      <c r="AC7" s="111"/>
      <c r="AD7" s="7" t="s">
        <v>41</v>
      </c>
      <c r="AE7" s="7" t="s">
        <v>42</v>
      </c>
      <c r="AF7" s="7" t="s">
        <v>114</v>
      </c>
      <c r="AG7" s="111"/>
      <c r="AH7" s="111"/>
      <c r="AI7" s="15" t="s">
        <v>44</v>
      </c>
      <c r="AJ7" s="15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>
      <c r="A8" s="118" t="s">
        <v>46</v>
      </c>
      <c r="B8" s="118"/>
      <c r="C8" s="118"/>
      <c r="D8" s="118"/>
      <c r="E8" s="118"/>
      <c r="F8" s="23"/>
      <c r="G8" s="24"/>
      <c r="H8" s="25"/>
      <c r="I8" s="25"/>
      <c r="J8" s="113"/>
      <c r="K8" s="43"/>
      <c r="L8" s="44"/>
      <c r="M8" s="45"/>
      <c r="N8" s="45"/>
      <c r="O8" s="45"/>
      <c r="P8" s="24"/>
      <c r="Q8" s="55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57"/>
      <c r="AJ8" s="58"/>
    </row>
    <row r="9" spans="1:106" ht="24.95" customHeight="1" outlineLevel="1">
      <c r="A9" s="26">
        <v>1</v>
      </c>
      <c r="B9" s="26"/>
      <c r="C9" s="27"/>
      <c r="D9" s="28"/>
      <c r="E9" s="27"/>
      <c r="F9" s="27"/>
      <c r="G9" s="27"/>
      <c r="H9" s="28"/>
      <c r="I9" s="28"/>
      <c r="J9" s="114"/>
      <c r="K9" s="47"/>
      <c r="L9" s="27"/>
      <c r="M9" s="48"/>
      <c r="N9" s="48"/>
      <c r="O9" s="48"/>
      <c r="P9" s="27"/>
      <c r="Q9" s="27"/>
      <c r="R9" s="48"/>
      <c r="S9" s="48"/>
      <c r="T9" s="48"/>
      <c r="U9" s="43">
        <f>SUM(R9:T9)</f>
        <v>0</v>
      </c>
      <c r="V9" s="48"/>
      <c r="W9" s="48"/>
      <c r="X9" s="48"/>
      <c r="Y9" s="43">
        <f>SUM(V9:X9)</f>
        <v>0</v>
      </c>
      <c r="Z9" s="48"/>
      <c r="AA9" s="48"/>
      <c r="AB9" s="48"/>
      <c r="AC9" s="43">
        <f>SUM(Z9:AB9)</f>
        <v>0</v>
      </c>
      <c r="AD9" s="48"/>
      <c r="AE9" s="48"/>
      <c r="AF9" s="48"/>
      <c r="AG9" s="43">
        <f>SUM(AD9:AF9)</f>
        <v>0</v>
      </c>
      <c r="AH9" s="43">
        <f>SUM(U9,Y9,AC9,AG9)</f>
        <v>0</v>
      </c>
      <c r="AI9" s="59">
        <f>IF(ISERROR(AH9/J9),0,AH9/J9)</f>
        <v>0</v>
      </c>
      <c r="AJ9" s="60">
        <f>IF(ISERROR(AH9/$AH$204),"-",AH9/$AH$204)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>
      <c r="A10" s="26">
        <v>2</v>
      </c>
      <c r="B10" s="26"/>
      <c r="C10" s="27"/>
      <c r="D10" s="28"/>
      <c r="E10" s="27"/>
      <c r="F10" s="27"/>
      <c r="G10" s="27"/>
      <c r="H10" s="28"/>
      <c r="I10" s="28"/>
      <c r="J10" s="115"/>
      <c r="K10" s="47"/>
      <c r="L10" s="27"/>
      <c r="M10" s="48"/>
      <c r="N10" s="48"/>
      <c r="O10" s="48"/>
      <c r="P10" s="27"/>
      <c r="Q10" s="27"/>
      <c r="R10" s="48"/>
      <c r="S10" s="48"/>
      <c r="T10" s="48"/>
      <c r="U10" s="43">
        <f>SUM(R10:T10)</f>
        <v>0</v>
      </c>
      <c r="V10" s="48"/>
      <c r="W10" s="48"/>
      <c r="X10" s="48"/>
      <c r="Y10" s="43">
        <f>SUM(V10:X10)</f>
        <v>0</v>
      </c>
      <c r="Z10" s="48"/>
      <c r="AA10" s="48"/>
      <c r="AB10" s="48"/>
      <c r="AC10" s="43">
        <f>SUM(Z10:AB10)</f>
        <v>0</v>
      </c>
      <c r="AD10" s="48"/>
      <c r="AE10" s="48"/>
      <c r="AF10" s="48"/>
      <c r="AG10" s="43">
        <f>SUM(AD10:AF10)</f>
        <v>0</v>
      </c>
      <c r="AH10" s="43">
        <f>SUM(U10,Y10,AC10,AG10)</f>
        <v>0</v>
      </c>
      <c r="AI10" s="59">
        <f>IF(ISERROR(AH10/J10),0,AH10/J10)</f>
        <v>0</v>
      </c>
      <c r="AJ10" s="59">
        <f>IF(ISERROR(AH10/$AH$204),"-",AH10/$AH$204)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19" customFormat="1" ht="24.95" customHeight="1">
      <c r="A11" s="117" t="s">
        <v>47</v>
      </c>
      <c r="B11" s="117"/>
      <c r="C11" s="117"/>
      <c r="D11" s="117"/>
      <c r="E11" s="117"/>
      <c r="F11" s="117"/>
      <c r="G11" s="117"/>
      <c r="H11" s="117"/>
      <c r="I11" s="117"/>
      <c r="J11" s="49">
        <f>SUM(J9:J10)</f>
        <v>0</v>
      </c>
      <c r="K11" s="49">
        <f>SUM(K9:K10)</f>
        <v>0</v>
      </c>
      <c r="L11" s="29"/>
      <c r="M11" s="49">
        <f>SUM(M9:M10)</f>
        <v>0</v>
      </c>
      <c r="N11" s="49">
        <f>SUM(N9:N10)</f>
        <v>0</v>
      </c>
      <c r="O11" s="49">
        <f>SUM(O9:O10)</f>
        <v>0</v>
      </c>
      <c r="P11" s="50"/>
      <c r="Q11" s="56"/>
      <c r="R11" s="49">
        <f>SUM(R9:R10)</f>
        <v>0</v>
      </c>
      <c r="S11" s="49">
        <f t="shared" ref="S11:AH11" si="0">SUM(S9:S10)</f>
        <v>0</v>
      </c>
      <c r="T11" s="49">
        <f t="shared" si="0"/>
        <v>0</v>
      </c>
      <c r="U11" s="49">
        <f t="shared" si="0"/>
        <v>0</v>
      </c>
      <c r="V11" s="49">
        <f t="shared" si="0"/>
        <v>0</v>
      </c>
      <c r="W11" s="49">
        <f t="shared" si="0"/>
        <v>0</v>
      </c>
      <c r="X11" s="49">
        <f t="shared" si="0"/>
        <v>0</v>
      </c>
      <c r="Y11" s="49">
        <f t="shared" si="0"/>
        <v>0</v>
      </c>
      <c r="Z11" s="49">
        <f t="shared" si="0"/>
        <v>0</v>
      </c>
      <c r="AA11" s="49">
        <f t="shared" si="0"/>
        <v>0</v>
      </c>
      <c r="AB11" s="49">
        <f t="shared" si="0"/>
        <v>0</v>
      </c>
      <c r="AC11" s="49">
        <f t="shared" si="0"/>
        <v>0</v>
      </c>
      <c r="AD11" s="49">
        <f t="shared" si="0"/>
        <v>0</v>
      </c>
      <c r="AE11" s="49">
        <f t="shared" si="0"/>
        <v>0</v>
      </c>
      <c r="AF11" s="49">
        <f t="shared" si="0"/>
        <v>0</v>
      </c>
      <c r="AG11" s="49">
        <f t="shared" si="0"/>
        <v>0</v>
      </c>
      <c r="AH11" s="49">
        <f t="shared" si="0"/>
        <v>0</v>
      </c>
      <c r="AI11" s="61">
        <f>IF(ISERROR(AH11/J11),0,AH11/J11)</f>
        <v>0</v>
      </c>
      <c r="AJ11" s="61">
        <f>IF(ISERROR(AH11/$AH$204),0,AH11/$AH$204)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>
      <c r="A12" s="118" t="s">
        <v>48</v>
      </c>
      <c r="B12" s="118"/>
      <c r="C12" s="118"/>
      <c r="D12" s="118"/>
      <c r="E12" s="118"/>
      <c r="F12" s="23"/>
      <c r="G12" s="24"/>
      <c r="H12" s="25"/>
      <c r="I12" s="25"/>
      <c r="J12" s="113"/>
      <c r="K12" s="43"/>
      <c r="L12" s="44"/>
      <c r="M12" s="45"/>
      <c r="N12" s="45"/>
      <c r="O12" s="45"/>
      <c r="P12" s="24"/>
      <c r="Q12" s="55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57"/>
      <c r="AJ12" s="58"/>
    </row>
    <row r="13" spans="1:106" ht="24.95" customHeight="1" outlineLevel="1">
      <c r="A13" s="26">
        <v>1</v>
      </c>
      <c r="B13" s="26"/>
      <c r="C13" s="27"/>
      <c r="D13" s="28"/>
      <c r="E13" s="27"/>
      <c r="F13" s="27"/>
      <c r="G13" s="27"/>
      <c r="H13" s="28"/>
      <c r="I13" s="28"/>
      <c r="J13" s="114"/>
      <c r="K13" s="47"/>
      <c r="L13" s="27"/>
      <c r="M13" s="48"/>
      <c r="N13" s="48"/>
      <c r="O13" s="48"/>
      <c r="P13" s="27"/>
      <c r="Q13" s="27"/>
      <c r="R13" s="48"/>
      <c r="S13" s="48"/>
      <c r="T13" s="48"/>
      <c r="U13" s="43">
        <f>SUM(R13:T13)</f>
        <v>0</v>
      </c>
      <c r="V13" s="48"/>
      <c r="W13" s="48"/>
      <c r="X13" s="48"/>
      <c r="Y13" s="43">
        <f>SUM(V13:X13)</f>
        <v>0</v>
      </c>
      <c r="Z13" s="48"/>
      <c r="AA13" s="48"/>
      <c r="AB13" s="48"/>
      <c r="AC13" s="43">
        <f>SUM(Z13:AB13)</f>
        <v>0</v>
      </c>
      <c r="AD13" s="48"/>
      <c r="AE13" s="48"/>
      <c r="AF13" s="48"/>
      <c r="AG13" s="43">
        <f>SUM(AD13:AF13)</f>
        <v>0</v>
      </c>
      <c r="AH13" s="43">
        <f>SUM(U13,Y13,AC13,AG13)</f>
        <v>0</v>
      </c>
      <c r="AI13" s="59">
        <f>IF(ISERROR(AH13/J13),0,AH13/J13)</f>
        <v>0</v>
      </c>
      <c r="AJ13" s="59">
        <f>IF(ISERROR(AH13/$AH$204),"-",AH13/$AH$204)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>
      <c r="A14" s="26">
        <v>2</v>
      </c>
      <c r="B14" s="26"/>
      <c r="C14" s="27"/>
      <c r="D14" s="28"/>
      <c r="E14" s="27"/>
      <c r="F14" s="27"/>
      <c r="G14" s="27"/>
      <c r="H14" s="28"/>
      <c r="I14" s="28"/>
      <c r="J14" s="115"/>
      <c r="K14" s="47"/>
      <c r="L14" s="27"/>
      <c r="M14" s="48"/>
      <c r="N14" s="48"/>
      <c r="O14" s="48"/>
      <c r="P14" s="27"/>
      <c r="Q14" s="27"/>
      <c r="R14" s="48"/>
      <c r="S14" s="48"/>
      <c r="T14" s="48"/>
      <c r="U14" s="43">
        <f>SUM(R14:T14)</f>
        <v>0</v>
      </c>
      <c r="V14" s="48"/>
      <c r="W14" s="48"/>
      <c r="X14" s="48"/>
      <c r="Y14" s="43">
        <f>SUM(V14:X14)</f>
        <v>0</v>
      </c>
      <c r="Z14" s="48"/>
      <c r="AA14" s="48"/>
      <c r="AB14" s="48"/>
      <c r="AC14" s="43">
        <f>SUM(Z14:AB14)</f>
        <v>0</v>
      </c>
      <c r="AD14" s="48"/>
      <c r="AE14" s="48"/>
      <c r="AF14" s="48"/>
      <c r="AG14" s="43">
        <f>SUM(AD14:AF14)</f>
        <v>0</v>
      </c>
      <c r="AH14" s="43">
        <f>SUM(U14,Y14,AC14,AG14)</f>
        <v>0</v>
      </c>
      <c r="AI14" s="59">
        <f>IF(ISERROR(AH14/J14),0,AH14/J14)</f>
        <v>0</v>
      </c>
      <c r="AJ14" s="59">
        <f>IF(ISERROR(AH14/$AH$204),"-",AH14/$AH$204)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19" customFormat="1" ht="24.95" customHeight="1">
      <c r="A15" s="117" t="s">
        <v>49</v>
      </c>
      <c r="B15" s="117"/>
      <c r="C15" s="117"/>
      <c r="D15" s="117"/>
      <c r="E15" s="117"/>
      <c r="F15" s="117"/>
      <c r="G15" s="117"/>
      <c r="H15" s="117"/>
      <c r="I15" s="117"/>
      <c r="J15" s="49">
        <f>SUM(J13:J14)</f>
        <v>0</v>
      </c>
      <c r="K15" s="49">
        <f>SUM(K13:K14)</f>
        <v>0</v>
      </c>
      <c r="L15" s="29"/>
      <c r="M15" s="49">
        <f>SUM(M13:M14)</f>
        <v>0</v>
      </c>
      <c r="N15" s="49">
        <f>SUM(N13:N14)</f>
        <v>0</v>
      </c>
      <c r="O15" s="49">
        <f>SUM(O13:O14)</f>
        <v>0</v>
      </c>
      <c r="P15" s="50"/>
      <c r="Q15" s="56"/>
      <c r="R15" s="49">
        <f t="shared" ref="R15:AH15" si="1">SUM(R13:R14)</f>
        <v>0</v>
      </c>
      <c r="S15" s="49">
        <f t="shared" si="1"/>
        <v>0</v>
      </c>
      <c r="T15" s="49">
        <f t="shared" si="1"/>
        <v>0</v>
      </c>
      <c r="U15" s="49">
        <f t="shared" si="1"/>
        <v>0</v>
      </c>
      <c r="V15" s="49">
        <f t="shared" si="1"/>
        <v>0</v>
      </c>
      <c r="W15" s="49">
        <f t="shared" si="1"/>
        <v>0</v>
      </c>
      <c r="X15" s="49">
        <f t="shared" si="1"/>
        <v>0</v>
      </c>
      <c r="Y15" s="49">
        <f t="shared" si="1"/>
        <v>0</v>
      </c>
      <c r="Z15" s="49">
        <f t="shared" si="1"/>
        <v>0</v>
      </c>
      <c r="AA15" s="49">
        <f t="shared" si="1"/>
        <v>0</v>
      </c>
      <c r="AB15" s="49">
        <f t="shared" si="1"/>
        <v>0</v>
      </c>
      <c r="AC15" s="49">
        <f t="shared" si="1"/>
        <v>0</v>
      </c>
      <c r="AD15" s="49">
        <f t="shared" si="1"/>
        <v>0</v>
      </c>
      <c r="AE15" s="49">
        <f t="shared" si="1"/>
        <v>0</v>
      </c>
      <c r="AF15" s="49">
        <f t="shared" si="1"/>
        <v>0</v>
      </c>
      <c r="AG15" s="49">
        <f t="shared" si="1"/>
        <v>0</v>
      </c>
      <c r="AH15" s="49">
        <f t="shared" si="1"/>
        <v>0</v>
      </c>
      <c r="AI15" s="61">
        <f>IF(ISERROR(AH15/J15),0,AH15/J15)</f>
        <v>0</v>
      </c>
      <c r="AJ15" s="61">
        <f>IF(ISERROR(AH15/$AH$204),0,AH15/$AH$204)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>
      <c r="A16" s="118" t="s">
        <v>50</v>
      </c>
      <c r="B16" s="118"/>
      <c r="C16" s="118"/>
      <c r="D16" s="118"/>
      <c r="E16" s="118"/>
      <c r="F16" s="23"/>
      <c r="G16" s="24"/>
      <c r="H16" s="25"/>
      <c r="I16" s="25"/>
      <c r="J16" s="113">
        <v>2737280</v>
      </c>
      <c r="K16" s="43"/>
      <c r="L16" s="44"/>
      <c r="M16" s="45"/>
      <c r="N16" s="45"/>
      <c r="O16" s="45"/>
      <c r="P16" s="24"/>
      <c r="Q16" s="55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57"/>
      <c r="AJ16" s="58"/>
    </row>
    <row r="17" spans="1:106" ht="24.95" customHeight="1" outlineLevel="1">
      <c r="A17" s="26">
        <v>1</v>
      </c>
      <c r="B17" s="26"/>
      <c r="C17" s="27" t="s">
        <v>1828</v>
      </c>
      <c r="D17" s="104">
        <v>46020</v>
      </c>
      <c r="E17" s="27" t="s">
        <v>1564</v>
      </c>
      <c r="F17" s="27"/>
      <c r="G17" s="27"/>
      <c r="H17" s="28"/>
      <c r="I17" s="28"/>
      <c r="J17" s="114"/>
      <c r="K17" s="47">
        <v>2737280</v>
      </c>
      <c r="L17" s="106" t="s">
        <v>84</v>
      </c>
      <c r="M17" s="48"/>
      <c r="N17" s="48"/>
      <c r="O17" s="48"/>
      <c r="P17" s="27"/>
      <c r="Q17" s="27"/>
      <c r="R17" s="48"/>
      <c r="S17" s="48"/>
      <c r="T17" s="48"/>
      <c r="U17" s="43">
        <f>SUM(R17:T17)</f>
        <v>0</v>
      </c>
      <c r="V17" s="48"/>
      <c r="W17" s="48"/>
      <c r="X17" s="48"/>
      <c r="Y17" s="43">
        <f>SUM(V17:X17)</f>
        <v>0</v>
      </c>
      <c r="Z17" s="48"/>
      <c r="AA17" s="48"/>
      <c r="AB17" s="48"/>
      <c r="AC17" s="43">
        <f>SUM(Z17:AB17)</f>
        <v>0</v>
      </c>
      <c r="AD17" s="48"/>
      <c r="AE17" s="48"/>
      <c r="AF17" s="47">
        <v>2737280</v>
      </c>
      <c r="AG17" s="43">
        <f>SUM(AD17:AF17)</f>
        <v>2737280</v>
      </c>
      <c r="AH17" s="43">
        <f>SUM(U17,Y17,AC17,AG17)</f>
        <v>2737280</v>
      </c>
      <c r="AI17" s="59">
        <f>IF(ISERROR(AH17/J17),0,AH17/J17)</f>
        <v>0</v>
      </c>
      <c r="AJ17" s="59">
        <f>IF(ISERROR(AH17/$AH$204),"-",AH17/$AH$204)</f>
        <v>5.4836628803814329E-3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>
      <c r="A18" s="26">
        <v>2</v>
      </c>
      <c r="B18" s="26"/>
      <c r="C18" s="27"/>
      <c r="D18" s="28"/>
      <c r="E18" s="27"/>
      <c r="F18" s="27"/>
      <c r="G18" s="27"/>
      <c r="H18" s="28"/>
      <c r="I18" s="28"/>
      <c r="J18" s="115"/>
      <c r="K18" s="47"/>
      <c r="L18" s="27"/>
      <c r="M18" s="48"/>
      <c r="N18" s="48"/>
      <c r="O18" s="48"/>
      <c r="P18" s="27"/>
      <c r="Q18" s="27"/>
      <c r="R18" s="48"/>
      <c r="S18" s="48"/>
      <c r="T18" s="48"/>
      <c r="U18" s="43">
        <f>SUM(R18:T18)</f>
        <v>0</v>
      </c>
      <c r="V18" s="48"/>
      <c r="W18" s="48"/>
      <c r="X18" s="48"/>
      <c r="Y18" s="43">
        <f>SUM(V18:X18)</f>
        <v>0</v>
      </c>
      <c r="Z18" s="48"/>
      <c r="AA18" s="48"/>
      <c r="AB18" s="48"/>
      <c r="AC18" s="43">
        <f>SUM(Z18:AB18)</f>
        <v>0</v>
      </c>
      <c r="AD18" s="48"/>
      <c r="AE18" s="48"/>
      <c r="AF18" s="48"/>
      <c r="AG18" s="43">
        <f>SUM(AD18:AF18)</f>
        <v>0</v>
      </c>
      <c r="AH18" s="43">
        <f>SUM(U18,Y18,AC18,AG18)</f>
        <v>0</v>
      </c>
      <c r="AI18" s="59">
        <f>IF(ISERROR(AH18/J18),0,AH18/J18)</f>
        <v>0</v>
      </c>
      <c r="AJ18" s="59">
        <f>IF(ISERROR(AH18/$AH$204),"-",AH18/$AH$204)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19" customFormat="1" ht="24.95" customHeight="1">
      <c r="A19" s="117" t="s">
        <v>51</v>
      </c>
      <c r="B19" s="117"/>
      <c r="C19" s="117"/>
      <c r="D19" s="117"/>
      <c r="E19" s="117"/>
      <c r="F19" s="117"/>
      <c r="G19" s="117"/>
      <c r="H19" s="117"/>
      <c r="I19" s="117"/>
      <c r="J19" s="49">
        <f>J16</f>
        <v>2737280</v>
      </c>
      <c r="K19" s="49">
        <f>SUM(K17:K18)</f>
        <v>2737280</v>
      </c>
      <c r="L19" s="29"/>
      <c r="M19" s="49">
        <f>SUM(M17:M18)</f>
        <v>0</v>
      </c>
      <c r="N19" s="49">
        <f>SUM(N17:N18)</f>
        <v>0</v>
      </c>
      <c r="O19" s="49">
        <f>SUM(O17:O18)</f>
        <v>0</v>
      </c>
      <c r="P19" s="50"/>
      <c r="Q19" s="56"/>
      <c r="R19" s="49">
        <f t="shared" ref="R19:AH19" si="2">SUM(R17:R18)</f>
        <v>0</v>
      </c>
      <c r="S19" s="49">
        <f t="shared" si="2"/>
        <v>0</v>
      </c>
      <c r="T19" s="49">
        <f t="shared" si="2"/>
        <v>0</v>
      </c>
      <c r="U19" s="49">
        <f t="shared" si="2"/>
        <v>0</v>
      </c>
      <c r="V19" s="49">
        <f t="shared" si="2"/>
        <v>0</v>
      </c>
      <c r="W19" s="49">
        <f t="shared" si="2"/>
        <v>0</v>
      </c>
      <c r="X19" s="49">
        <f t="shared" si="2"/>
        <v>0</v>
      </c>
      <c r="Y19" s="49">
        <f t="shared" si="2"/>
        <v>0</v>
      </c>
      <c r="Z19" s="49">
        <f t="shared" si="2"/>
        <v>0</v>
      </c>
      <c r="AA19" s="49">
        <f t="shared" si="2"/>
        <v>0</v>
      </c>
      <c r="AB19" s="49">
        <f t="shared" si="2"/>
        <v>0</v>
      </c>
      <c r="AC19" s="49">
        <f t="shared" si="2"/>
        <v>0</v>
      </c>
      <c r="AD19" s="49">
        <f t="shared" si="2"/>
        <v>0</v>
      </c>
      <c r="AE19" s="49">
        <f t="shared" si="2"/>
        <v>0</v>
      </c>
      <c r="AF19" s="49">
        <f t="shared" si="2"/>
        <v>2737280</v>
      </c>
      <c r="AG19" s="49">
        <f t="shared" si="2"/>
        <v>2737280</v>
      </c>
      <c r="AH19" s="49">
        <f t="shared" si="2"/>
        <v>2737280</v>
      </c>
      <c r="AI19" s="61">
        <f>IF(ISERROR(AH19/J19),0,AH19/J19)</f>
        <v>1</v>
      </c>
      <c r="AJ19" s="61">
        <f>IF(ISERROR(AH19/$AH$204),0,AH19/$AH$204)</f>
        <v>5.4836628803814329E-3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>
      <c r="A20" s="118" t="s">
        <v>52</v>
      </c>
      <c r="B20" s="118"/>
      <c r="C20" s="118"/>
      <c r="D20" s="118"/>
      <c r="E20" s="118"/>
      <c r="F20" s="23"/>
      <c r="G20" s="24"/>
      <c r="H20" s="25"/>
      <c r="I20" s="25"/>
      <c r="J20" s="113">
        <v>32847360</v>
      </c>
      <c r="K20" s="47"/>
      <c r="L20" s="44"/>
      <c r="M20" s="45"/>
      <c r="N20" s="45"/>
      <c r="O20" s="45"/>
      <c r="P20" s="24"/>
      <c r="Q20" s="55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57"/>
      <c r="AJ20" s="58"/>
    </row>
    <row r="21" spans="1:106" ht="24.95" customHeight="1" outlineLevel="1">
      <c r="A21" s="26">
        <v>1</v>
      </c>
      <c r="B21" s="26"/>
      <c r="C21" s="27" t="s">
        <v>1830</v>
      </c>
      <c r="D21" s="105">
        <v>46019</v>
      </c>
      <c r="E21" s="27" t="s">
        <v>1829</v>
      </c>
      <c r="F21" s="27"/>
      <c r="G21" s="27"/>
      <c r="H21" s="28"/>
      <c r="I21" s="28"/>
      <c r="J21" s="114"/>
      <c r="K21" s="47">
        <v>12513280</v>
      </c>
      <c r="L21" s="106" t="s">
        <v>84</v>
      </c>
      <c r="M21" s="48"/>
      <c r="N21" s="48"/>
      <c r="O21" s="48"/>
      <c r="P21" s="27"/>
      <c r="Q21" s="27"/>
      <c r="R21" s="48"/>
      <c r="S21" s="48"/>
      <c r="T21" s="48"/>
      <c r="U21" s="43">
        <f t="shared" ref="U21:U26" si="3">SUM(R21:T21)</f>
        <v>0</v>
      </c>
      <c r="V21" s="48"/>
      <c r="W21" s="48"/>
      <c r="X21" s="48"/>
      <c r="Y21" s="43">
        <f t="shared" ref="Y21:Y26" si="4">SUM(V21:X21)</f>
        <v>0</v>
      </c>
      <c r="Z21" s="48"/>
      <c r="AA21" s="48"/>
      <c r="AB21" s="48"/>
      <c r="AC21" s="43">
        <f t="shared" ref="AC21:AC26" si="5">SUM(Z21:AB21)</f>
        <v>0</v>
      </c>
      <c r="AD21" s="48"/>
      <c r="AE21" s="48"/>
      <c r="AF21" s="47">
        <v>12513280</v>
      </c>
      <c r="AG21" s="43">
        <f t="shared" ref="AG21:AG26" si="6">SUM(AD21:AF21)</f>
        <v>12513280</v>
      </c>
      <c r="AH21" s="43">
        <f t="shared" ref="AH21:AH26" si="7">SUM(U21,Y21,AC21,AG21)</f>
        <v>12513280</v>
      </c>
      <c r="AI21" s="59">
        <f>IF(ISERROR(AH21/J21),0,AH21/J21)</f>
        <v>0</v>
      </c>
      <c r="AJ21" s="59">
        <f>IF(ISERROR(AH21/$AH$204),"-",AH21/$AH$204)</f>
        <v>2.5068173167457981E-2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>
      <c r="A22" s="26">
        <v>2</v>
      </c>
      <c r="B22" s="26"/>
      <c r="C22" s="27" t="s">
        <v>1831</v>
      </c>
      <c r="D22" s="105">
        <v>46019</v>
      </c>
      <c r="E22" s="27" t="s">
        <v>149</v>
      </c>
      <c r="F22" s="27"/>
      <c r="G22" s="27"/>
      <c r="H22" s="28"/>
      <c r="I22" s="28"/>
      <c r="J22" s="114"/>
      <c r="K22" s="47">
        <v>5474560</v>
      </c>
      <c r="L22" s="106" t="s">
        <v>84</v>
      </c>
      <c r="M22" s="48"/>
      <c r="N22" s="48"/>
      <c r="O22" s="48"/>
      <c r="P22" s="27"/>
      <c r="Q22" s="27"/>
      <c r="R22" s="48"/>
      <c r="S22" s="48"/>
      <c r="T22" s="48"/>
      <c r="U22" s="43">
        <f t="shared" si="3"/>
        <v>0</v>
      </c>
      <c r="V22" s="48"/>
      <c r="W22" s="48"/>
      <c r="X22" s="48"/>
      <c r="Y22" s="43">
        <f t="shared" si="4"/>
        <v>0</v>
      </c>
      <c r="Z22" s="48"/>
      <c r="AA22" s="48"/>
      <c r="AB22" s="48"/>
      <c r="AC22" s="43">
        <f t="shared" si="5"/>
        <v>0</v>
      </c>
      <c r="AD22" s="48"/>
      <c r="AE22" s="48"/>
      <c r="AF22" s="47">
        <v>5474560</v>
      </c>
      <c r="AG22" s="43">
        <f t="shared" si="6"/>
        <v>5474560</v>
      </c>
      <c r="AH22" s="43">
        <f t="shared" si="7"/>
        <v>5474560</v>
      </c>
      <c r="AI22" s="59">
        <f>IF(ISERROR(AH22/J22),0,AH22/J22)</f>
        <v>0</v>
      </c>
      <c r="AJ22" s="59">
        <f>IF(ISERROR(AH22/$AH$204),"-",AH22/$AH$204)</f>
        <v>1.0967325760762866E-2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24.95" customHeight="1" outlineLevel="1">
      <c r="A23" s="26">
        <v>3</v>
      </c>
      <c r="B23" s="26"/>
      <c r="C23" s="27" t="s">
        <v>1832</v>
      </c>
      <c r="D23" s="105">
        <v>46020</v>
      </c>
      <c r="E23" s="27" t="s">
        <v>158</v>
      </c>
      <c r="F23" s="27"/>
      <c r="G23" s="27"/>
      <c r="H23" s="28"/>
      <c r="I23" s="28"/>
      <c r="J23" s="114"/>
      <c r="K23" s="47">
        <v>8211840</v>
      </c>
      <c r="L23" s="106" t="s">
        <v>84</v>
      </c>
      <c r="M23" s="48"/>
      <c r="N23" s="48"/>
      <c r="O23" s="48"/>
      <c r="P23" s="27"/>
      <c r="Q23" s="27"/>
      <c r="R23" s="48"/>
      <c r="S23" s="48"/>
      <c r="T23" s="48"/>
      <c r="U23" s="43">
        <f t="shared" si="3"/>
        <v>0</v>
      </c>
      <c r="V23" s="48"/>
      <c r="W23" s="48"/>
      <c r="X23" s="48"/>
      <c r="Y23" s="43">
        <f t="shared" si="4"/>
        <v>0</v>
      </c>
      <c r="Z23" s="48"/>
      <c r="AA23" s="48"/>
      <c r="AB23" s="48"/>
      <c r="AC23" s="43">
        <f t="shared" si="5"/>
        <v>0</v>
      </c>
      <c r="AD23" s="48"/>
      <c r="AE23" s="48"/>
      <c r="AF23" s="47">
        <v>8211840</v>
      </c>
      <c r="AG23" s="43">
        <f t="shared" si="6"/>
        <v>8211840</v>
      </c>
      <c r="AH23" s="43">
        <f t="shared" si="7"/>
        <v>8211840</v>
      </c>
      <c r="AI23" s="59"/>
      <c r="AJ23" s="59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outlineLevel="1">
      <c r="A24" s="26">
        <v>4</v>
      </c>
      <c r="B24" s="26"/>
      <c r="C24" s="27" t="s">
        <v>1833</v>
      </c>
      <c r="D24" s="105">
        <v>46020</v>
      </c>
      <c r="E24" s="27" t="s">
        <v>174</v>
      </c>
      <c r="F24" s="27"/>
      <c r="G24" s="27"/>
      <c r="H24" s="28"/>
      <c r="I24" s="28"/>
      <c r="J24" s="114"/>
      <c r="K24" s="47">
        <v>3128320</v>
      </c>
      <c r="L24" s="106" t="s">
        <v>84</v>
      </c>
      <c r="M24" s="48"/>
      <c r="N24" s="48"/>
      <c r="O24" s="48"/>
      <c r="P24" s="27"/>
      <c r="Q24" s="27"/>
      <c r="R24" s="48"/>
      <c r="S24" s="48"/>
      <c r="T24" s="48"/>
      <c r="U24" s="43">
        <f t="shared" si="3"/>
        <v>0</v>
      </c>
      <c r="V24" s="48"/>
      <c r="W24" s="48"/>
      <c r="X24" s="48"/>
      <c r="Y24" s="43">
        <f t="shared" si="4"/>
        <v>0</v>
      </c>
      <c r="Z24" s="48"/>
      <c r="AA24" s="48"/>
      <c r="AB24" s="48"/>
      <c r="AC24" s="43">
        <f t="shared" si="5"/>
        <v>0</v>
      </c>
      <c r="AD24" s="48"/>
      <c r="AE24" s="48"/>
      <c r="AF24" s="47">
        <v>3128320</v>
      </c>
      <c r="AG24" s="43">
        <f t="shared" si="6"/>
        <v>3128320</v>
      </c>
      <c r="AH24" s="43">
        <f t="shared" si="7"/>
        <v>3128320</v>
      </c>
      <c r="AI24" s="59"/>
      <c r="AJ24" s="59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24.95" customHeight="1" outlineLevel="1">
      <c r="A25" s="26">
        <v>5</v>
      </c>
      <c r="B25" s="26"/>
      <c r="C25" s="27" t="s">
        <v>1834</v>
      </c>
      <c r="D25" s="105">
        <v>46020</v>
      </c>
      <c r="E25" s="27" t="s">
        <v>154</v>
      </c>
      <c r="F25" s="27"/>
      <c r="G25" s="27"/>
      <c r="H25" s="28"/>
      <c r="I25" s="28"/>
      <c r="J25" s="114"/>
      <c r="K25" s="47">
        <v>1564160</v>
      </c>
      <c r="L25" s="106" t="s">
        <v>84</v>
      </c>
      <c r="M25" s="48"/>
      <c r="N25" s="48"/>
      <c r="O25" s="48"/>
      <c r="P25" s="27"/>
      <c r="Q25" s="27"/>
      <c r="R25" s="48"/>
      <c r="S25" s="48"/>
      <c r="T25" s="48"/>
      <c r="U25" s="43">
        <f t="shared" si="3"/>
        <v>0</v>
      </c>
      <c r="V25" s="48"/>
      <c r="W25" s="48"/>
      <c r="X25" s="48"/>
      <c r="Y25" s="43">
        <f t="shared" si="4"/>
        <v>0</v>
      </c>
      <c r="Z25" s="48"/>
      <c r="AA25" s="48"/>
      <c r="AB25" s="48"/>
      <c r="AC25" s="43">
        <f t="shared" si="5"/>
        <v>0</v>
      </c>
      <c r="AD25" s="48"/>
      <c r="AE25" s="48"/>
      <c r="AF25" s="47">
        <v>1564160</v>
      </c>
      <c r="AG25" s="43">
        <f t="shared" si="6"/>
        <v>1564160</v>
      </c>
      <c r="AH25" s="43">
        <f t="shared" si="7"/>
        <v>1564160</v>
      </c>
      <c r="AI25" s="59"/>
      <c r="AJ25" s="59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>
      <c r="A26" s="26">
        <v>6</v>
      </c>
      <c r="B26" s="26"/>
      <c r="C26" s="27" t="s">
        <v>1835</v>
      </c>
      <c r="D26" s="105">
        <v>46020</v>
      </c>
      <c r="E26" s="27" t="s">
        <v>168</v>
      </c>
      <c r="F26" s="27"/>
      <c r="G26" s="27"/>
      <c r="H26" s="28"/>
      <c r="I26" s="28"/>
      <c r="J26" s="115"/>
      <c r="K26" s="47">
        <v>1955200</v>
      </c>
      <c r="L26" s="106" t="s">
        <v>84</v>
      </c>
      <c r="M26" s="48"/>
      <c r="N26" s="48"/>
      <c r="O26" s="48"/>
      <c r="P26" s="27"/>
      <c r="Q26" s="27"/>
      <c r="R26" s="48"/>
      <c r="S26" s="48"/>
      <c r="T26" s="48"/>
      <c r="U26" s="43">
        <f t="shared" si="3"/>
        <v>0</v>
      </c>
      <c r="V26" s="48"/>
      <c r="W26" s="48"/>
      <c r="X26" s="48"/>
      <c r="Y26" s="43">
        <f t="shared" si="4"/>
        <v>0</v>
      </c>
      <c r="Z26" s="48"/>
      <c r="AA26" s="48"/>
      <c r="AB26" s="48"/>
      <c r="AC26" s="43">
        <f t="shared" si="5"/>
        <v>0</v>
      </c>
      <c r="AD26" s="48"/>
      <c r="AE26" s="48"/>
      <c r="AF26" s="47">
        <v>1955200</v>
      </c>
      <c r="AG26" s="43">
        <f t="shared" si="6"/>
        <v>1955200</v>
      </c>
      <c r="AH26" s="43">
        <f t="shared" si="7"/>
        <v>1955200</v>
      </c>
      <c r="AI26" s="59"/>
      <c r="AJ26" s="59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19" customFormat="1" ht="24.95" customHeight="1">
      <c r="A27" s="117" t="s">
        <v>53</v>
      </c>
      <c r="B27" s="117"/>
      <c r="C27" s="117"/>
      <c r="D27" s="117"/>
      <c r="E27" s="117"/>
      <c r="F27" s="117"/>
      <c r="G27" s="117"/>
      <c r="H27" s="117"/>
      <c r="I27" s="117"/>
      <c r="J27" s="49">
        <f>J20</f>
        <v>32847360</v>
      </c>
      <c r="K27" s="49">
        <f>SUM(K21:K26)</f>
        <v>32847360</v>
      </c>
      <c r="L27" s="29"/>
      <c r="M27" s="49">
        <f>SUM(M21:M22)</f>
        <v>0</v>
      </c>
      <c r="N27" s="49">
        <f>SUM(N21:N22)</f>
        <v>0</v>
      </c>
      <c r="O27" s="49">
        <f>SUM(O21:O22)</f>
        <v>0</v>
      </c>
      <c r="P27" s="50"/>
      <c r="Q27" s="56"/>
      <c r="R27" s="49">
        <f t="shared" ref="R27:AE27" si="8">SUM(R21:R22)</f>
        <v>0</v>
      </c>
      <c r="S27" s="49">
        <f t="shared" si="8"/>
        <v>0</v>
      </c>
      <c r="T27" s="49">
        <f t="shared" si="8"/>
        <v>0</v>
      </c>
      <c r="U27" s="49">
        <f t="shared" si="8"/>
        <v>0</v>
      </c>
      <c r="V27" s="49">
        <f t="shared" si="8"/>
        <v>0</v>
      </c>
      <c r="W27" s="49">
        <f t="shared" si="8"/>
        <v>0</v>
      </c>
      <c r="X27" s="49">
        <f t="shared" si="8"/>
        <v>0</v>
      </c>
      <c r="Y27" s="49">
        <f t="shared" si="8"/>
        <v>0</v>
      </c>
      <c r="Z27" s="49">
        <f t="shared" si="8"/>
        <v>0</v>
      </c>
      <c r="AA27" s="49">
        <f t="shared" si="8"/>
        <v>0</v>
      </c>
      <c r="AB27" s="49">
        <f t="shared" si="8"/>
        <v>0</v>
      </c>
      <c r="AC27" s="49">
        <f t="shared" si="8"/>
        <v>0</v>
      </c>
      <c r="AD27" s="49">
        <f t="shared" si="8"/>
        <v>0</v>
      </c>
      <c r="AE27" s="49">
        <f t="shared" si="8"/>
        <v>0</v>
      </c>
      <c r="AF27" s="49">
        <f>SUM(AF21:AF26)</f>
        <v>32847360</v>
      </c>
      <c r="AG27" s="49">
        <f>SUM(AG21:AG26)</f>
        <v>32847360</v>
      </c>
      <c r="AH27" s="49">
        <f>SUM(AH21:AH26)</f>
        <v>32847360</v>
      </c>
      <c r="AI27" s="61">
        <f>IF(ISERROR(AH27/J27),0,AH27/J27)</f>
        <v>1</v>
      </c>
      <c r="AJ27" s="61">
        <f>IF(ISERROR(AH27/$AH$204),0,AH27/$AH$204)</f>
        <v>6.5803954564577202E-2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>
      <c r="A28" s="118" t="s">
        <v>54</v>
      </c>
      <c r="B28" s="118"/>
      <c r="C28" s="118"/>
      <c r="D28" s="118"/>
      <c r="E28" s="118"/>
      <c r="F28" s="23"/>
      <c r="G28" s="24"/>
      <c r="H28" s="25"/>
      <c r="I28" s="25"/>
      <c r="J28" s="113">
        <v>37757275</v>
      </c>
      <c r="K28" s="43"/>
      <c r="L28" s="44"/>
      <c r="M28" s="45"/>
      <c r="N28" s="45"/>
      <c r="O28" s="45"/>
      <c r="P28" s="24"/>
      <c r="Q28" s="55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57"/>
      <c r="AJ28" s="58"/>
    </row>
    <row r="29" spans="1:106" ht="24.95" customHeight="1" outlineLevel="1">
      <c r="A29" s="26">
        <v>1</v>
      </c>
      <c r="B29" s="26"/>
      <c r="C29" s="100" t="s">
        <v>1844</v>
      </c>
      <c r="D29" s="31">
        <v>46017</v>
      </c>
      <c r="E29" s="99" t="s">
        <v>1836</v>
      </c>
      <c r="F29" s="33"/>
      <c r="G29" s="33"/>
      <c r="H29" s="34"/>
      <c r="I29" s="34"/>
      <c r="J29" s="114"/>
      <c r="K29" s="47">
        <v>1738822</v>
      </c>
      <c r="L29" s="106" t="s">
        <v>84</v>
      </c>
      <c r="M29" s="52"/>
      <c r="N29" s="53"/>
      <c r="O29" s="52"/>
      <c r="P29" s="33"/>
      <c r="Q29" s="33"/>
      <c r="R29" s="48"/>
      <c r="S29" s="48"/>
      <c r="T29" s="48"/>
      <c r="U29" s="43">
        <f>SUM(R29:T29)</f>
        <v>0</v>
      </c>
      <c r="V29" s="48"/>
      <c r="W29" s="48"/>
      <c r="X29" s="48"/>
      <c r="Y29" s="43">
        <f>SUM(V29:X29)</f>
        <v>0</v>
      </c>
      <c r="Z29" s="48"/>
      <c r="AA29" s="48"/>
      <c r="AB29" s="48"/>
      <c r="AC29" s="43">
        <f>SUM(Z29:AB29)</f>
        <v>0</v>
      </c>
      <c r="AD29" s="48"/>
      <c r="AE29" s="48"/>
      <c r="AF29" s="47">
        <v>1738822</v>
      </c>
      <c r="AG29" s="43">
        <f>SUM(AD29:AF29)</f>
        <v>1738822</v>
      </c>
      <c r="AH29" s="43">
        <f>SUM(U29,Y29,AC29,AG29)</f>
        <v>1738822</v>
      </c>
      <c r="AI29" s="59">
        <f>IF(ISERROR(AH29/J29),0,AH29/J29)</f>
        <v>0</v>
      </c>
      <c r="AJ29" s="59">
        <f t="shared" ref="AJ29:AJ47" si="9">IF(ISERROR(AH29/$AH$204),"-",AH29/$AH$204)</f>
        <v>3.4834264879700302E-3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>
      <c r="A30" s="26">
        <v>2</v>
      </c>
      <c r="B30" s="26"/>
      <c r="C30" s="101" t="s">
        <v>1845</v>
      </c>
      <c r="D30" s="31">
        <v>46017</v>
      </c>
      <c r="E30" s="93" t="s">
        <v>1837</v>
      </c>
      <c r="F30" s="33"/>
      <c r="G30" s="33"/>
      <c r="H30" s="38"/>
      <c r="I30" s="34"/>
      <c r="J30" s="114"/>
      <c r="K30" s="47">
        <v>1987225</v>
      </c>
      <c r="L30" s="106" t="s">
        <v>84</v>
      </c>
      <c r="M30" s="52"/>
      <c r="N30" s="53"/>
      <c r="O30" s="52"/>
      <c r="P30" s="33"/>
      <c r="Q30" s="33"/>
      <c r="R30" s="48"/>
      <c r="S30" s="48"/>
      <c r="T30" s="48"/>
      <c r="U30" s="43">
        <f>SUM(R30:T30)</f>
        <v>0</v>
      </c>
      <c r="V30" s="48"/>
      <c r="W30" s="48"/>
      <c r="X30" s="48"/>
      <c r="Y30" s="43">
        <f>SUM(V30:X30)</f>
        <v>0</v>
      </c>
      <c r="Z30" s="48"/>
      <c r="AA30" s="48"/>
      <c r="AB30" s="48"/>
      <c r="AC30" s="43">
        <f>SUM(Z30:AB30)</f>
        <v>0</v>
      </c>
      <c r="AD30" s="48"/>
      <c r="AE30" s="48"/>
      <c r="AF30" s="47">
        <v>1987225</v>
      </c>
      <c r="AG30" s="43">
        <f>SUM(AD30:AF30)</f>
        <v>1987225</v>
      </c>
      <c r="AH30" s="43">
        <f>SUM(U30,Y30,AC30,AG30)</f>
        <v>1987225</v>
      </c>
      <c r="AI30" s="59">
        <f>IF(ISERROR(AH30/J30),0,AH30/J30)</f>
        <v>0</v>
      </c>
      <c r="AJ30" s="59">
        <f t="shared" si="9"/>
        <v>3.9810585572049601E-3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24.95" customHeight="1" outlineLevel="1">
      <c r="A31" s="26">
        <v>3</v>
      </c>
      <c r="B31" s="26"/>
      <c r="C31" s="101" t="s">
        <v>1853</v>
      </c>
      <c r="D31" s="31">
        <v>46017</v>
      </c>
      <c r="E31" s="93" t="s">
        <v>1842</v>
      </c>
      <c r="F31" s="33"/>
      <c r="G31" s="33"/>
      <c r="H31" s="38"/>
      <c r="I31" s="34"/>
      <c r="J31" s="114"/>
      <c r="K31" s="47">
        <v>2484031</v>
      </c>
      <c r="L31" s="106" t="s">
        <v>84</v>
      </c>
      <c r="M31" s="52"/>
      <c r="N31" s="53"/>
      <c r="O31" s="52"/>
      <c r="P31" s="33"/>
      <c r="Q31" s="33"/>
      <c r="R31" s="48"/>
      <c r="S31" s="48"/>
      <c r="T31" s="48"/>
      <c r="U31" s="43">
        <f t="shared" ref="U31:U48" si="10">SUM(R31:T31)</f>
        <v>0</v>
      </c>
      <c r="V31" s="48"/>
      <c r="W31" s="48"/>
      <c r="X31" s="48"/>
      <c r="Y31" s="43">
        <f t="shared" ref="Y31:Y48" si="11">SUM(V31:X31)</f>
        <v>0</v>
      </c>
      <c r="Z31" s="48"/>
      <c r="AA31" s="48"/>
      <c r="AB31" s="48"/>
      <c r="AC31" s="43">
        <f t="shared" ref="AC31:AC48" si="12">SUM(Z31:AB31)</f>
        <v>0</v>
      </c>
      <c r="AD31" s="48"/>
      <c r="AE31" s="48"/>
      <c r="AF31" s="47">
        <v>2484031</v>
      </c>
      <c r="AG31" s="43">
        <f t="shared" ref="AG31:AG48" si="13">SUM(AD31:AF31)</f>
        <v>2484031</v>
      </c>
      <c r="AH31" s="43">
        <f t="shared" ref="AH31:AH48" si="14">SUM(U31,Y31,AC31,AG31)</f>
        <v>2484031</v>
      </c>
      <c r="AI31" s="59">
        <f t="shared" ref="AI31:AI47" si="15">IF(ISERROR(AH31/J31),0,AH31/J31)</f>
        <v>0</v>
      </c>
      <c r="AJ31" s="59">
        <f t="shared" si="9"/>
        <v>4.9763226956748199E-3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outlineLevel="1">
      <c r="A32" s="26">
        <v>4</v>
      </c>
      <c r="B32" s="26"/>
      <c r="C32" s="101" t="s">
        <v>1852</v>
      </c>
      <c r="D32" s="31">
        <v>46017</v>
      </c>
      <c r="E32" s="93" t="s">
        <v>1851</v>
      </c>
      <c r="F32" s="33"/>
      <c r="G32" s="33"/>
      <c r="H32" s="38"/>
      <c r="I32" s="34"/>
      <c r="J32" s="114"/>
      <c r="K32" s="47">
        <v>2235628</v>
      </c>
      <c r="L32" s="106" t="s">
        <v>84</v>
      </c>
      <c r="M32" s="52"/>
      <c r="N32" s="53"/>
      <c r="O32" s="52"/>
      <c r="P32" s="33"/>
      <c r="Q32" s="33"/>
      <c r="R32" s="48"/>
      <c r="S32" s="48"/>
      <c r="T32" s="48"/>
      <c r="U32" s="43">
        <f t="shared" si="10"/>
        <v>0</v>
      </c>
      <c r="V32" s="48"/>
      <c r="W32" s="48"/>
      <c r="X32" s="48"/>
      <c r="Y32" s="43">
        <f t="shared" si="11"/>
        <v>0</v>
      </c>
      <c r="Z32" s="48"/>
      <c r="AA32" s="48"/>
      <c r="AB32" s="48"/>
      <c r="AC32" s="43">
        <f t="shared" si="12"/>
        <v>0</v>
      </c>
      <c r="AD32" s="48"/>
      <c r="AE32" s="48"/>
      <c r="AF32" s="47">
        <v>2235628</v>
      </c>
      <c r="AG32" s="43">
        <f t="shared" si="13"/>
        <v>2235628</v>
      </c>
      <c r="AH32" s="43">
        <f t="shared" si="14"/>
        <v>2235628</v>
      </c>
      <c r="AI32" s="59">
        <f t="shared" si="15"/>
        <v>0</v>
      </c>
      <c r="AJ32" s="59">
        <f t="shared" si="9"/>
        <v>4.47869062643989E-3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24.95" customHeight="1" outlineLevel="1">
      <c r="A33" s="26">
        <v>5</v>
      </c>
      <c r="B33" s="26"/>
      <c r="C33" s="101" t="s">
        <v>1850</v>
      </c>
      <c r="D33" s="31">
        <v>46017</v>
      </c>
      <c r="E33" s="93" t="s">
        <v>1841</v>
      </c>
      <c r="F33" s="33"/>
      <c r="G33" s="33"/>
      <c r="H33" s="38"/>
      <c r="I33" s="34"/>
      <c r="J33" s="114"/>
      <c r="K33" s="47">
        <v>1987225</v>
      </c>
      <c r="L33" s="106" t="s">
        <v>84</v>
      </c>
      <c r="M33" s="52"/>
      <c r="N33" s="53"/>
      <c r="O33" s="52"/>
      <c r="P33" s="33"/>
      <c r="Q33" s="33"/>
      <c r="R33" s="48"/>
      <c r="S33" s="48"/>
      <c r="T33" s="48"/>
      <c r="U33" s="43">
        <f t="shared" si="10"/>
        <v>0</v>
      </c>
      <c r="V33" s="48"/>
      <c r="W33" s="48"/>
      <c r="X33" s="48"/>
      <c r="Y33" s="43">
        <f t="shared" si="11"/>
        <v>0</v>
      </c>
      <c r="Z33" s="48"/>
      <c r="AA33" s="48"/>
      <c r="AB33" s="48"/>
      <c r="AC33" s="43">
        <f t="shared" si="12"/>
        <v>0</v>
      </c>
      <c r="AD33" s="48"/>
      <c r="AE33" s="48"/>
      <c r="AF33" s="47">
        <v>1987225</v>
      </c>
      <c r="AG33" s="43">
        <f t="shared" si="13"/>
        <v>1987225</v>
      </c>
      <c r="AH33" s="43">
        <f t="shared" si="14"/>
        <v>1987225</v>
      </c>
      <c r="AI33" s="59">
        <f t="shared" si="15"/>
        <v>0</v>
      </c>
      <c r="AJ33" s="59">
        <f t="shared" si="9"/>
        <v>3.9810585572049601E-3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>
      <c r="A34" s="26">
        <v>6</v>
      </c>
      <c r="B34" s="26"/>
      <c r="C34" s="101" t="s">
        <v>1849</v>
      </c>
      <c r="D34" s="31">
        <v>46017</v>
      </c>
      <c r="E34" s="93" t="s">
        <v>1840</v>
      </c>
      <c r="F34" s="33"/>
      <c r="G34" s="33"/>
      <c r="H34" s="38"/>
      <c r="I34" s="34"/>
      <c r="J34" s="114"/>
      <c r="K34" s="47">
        <v>2732435</v>
      </c>
      <c r="L34" s="106" t="s">
        <v>84</v>
      </c>
      <c r="M34" s="52"/>
      <c r="N34" s="53"/>
      <c r="O34" s="52"/>
      <c r="P34" s="33"/>
      <c r="Q34" s="33"/>
      <c r="R34" s="48"/>
      <c r="S34" s="48"/>
      <c r="T34" s="48"/>
      <c r="U34" s="43">
        <f t="shared" si="10"/>
        <v>0</v>
      </c>
      <c r="V34" s="48"/>
      <c r="W34" s="48"/>
      <c r="X34" s="48"/>
      <c r="Y34" s="43">
        <f t="shared" si="11"/>
        <v>0</v>
      </c>
      <c r="Z34" s="48"/>
      <c r="AA34" s="48"/>
      <c r="AB34" s="48"/>
      <c r="AC34" s="43">
        <f t="shared" si="12"/>
        <v>0</v>
      </c>
      <c r="AD34" s="48"/>
      <c r="AE34" s="48"/>
      <c r="AF34" s="47">
        <v>2732435</v>
      </c>
      <c r="AG34" s="43">
        <f t="shared" si="13"/>
        <v>2732435</v>
      </c>
      <c r="AH34" s="43">
        <f t="shared" si="14"/>
        <v>2732435</v>
      </c>
      <c r="AI34" s="59">
        <f t="shared" si="15"/>
        <v>0</v>
      </c>
      <c r="AJ34" s="59">
        <f t="shared" si="9"/>
        <v>5.4739567682352708E-3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24.95" customHeight="1" outlineLevel="1">
      <c r="A35" s="26">
        <v>7</v>
      </c>
      <c r="B35" s="26"/>
      <c r="C35" s="101" t="s">
        <v>1871</v>
      </c>
      <c r="D35" s="31">
        <v>46017</v>
      </c>
      <c r="E35" s="93" t="s">
        <v>1870</v>
      </c>
      <c r="F35" s="33"/>
      <c r="G35" s="33"/>
      <c r="H35" s="38"/>
      <c r="I35" s="34"/>
      <c r="J35" s="114"/>
      <c r="K35" s="47">
        <v>1490419</v>
      </c>
      <c r="L35" s="106" t="s">
        <v>84</v>
      </c>
      <c r="M35" s="52"/>
      <c r="N35" s="53"/>
      <c r="O35" s="52"/>
      <c r="P35" s="33"/>
      <c r="Q35" s="33"/>
      <c r="R35" s="48"/>
      <c r="S35" s="48"/>
      <c r="T35" s="48"/>
      <c r="U35" s="43">
        <f t="shared" si="10"/>
        <v>0</v>
      </c>
      <c r="V35" s="48"/>
      <c r="W35" s="48"/>
      <c r="X35" s="48"/>
      <c r="Y35" s="43">
        <f t="shared" si="11"/>
        <v>0</v>
      </c>
      <c r="Z35" s="48"/>
      <c r="AA35" s="48"/>
      <c r="AB35" s="48"/>
      <c r="AC35" s="43">
        <f t="shared" si="12"/>
        <v>0</v>
      </c>
      <c r="AD35" s="48"/>
      <c r="AE35" s="48"/>
      <c r="AF35" s="47">
        <v>1490419</v>
      </c>
      <c r="AG35" s="43">
        <f t="shared" si="13"/>
        <v>1490419</v>
      </c>
      <c r="AH35" s="43">
        <f t="shared" si="14"/>
        <v>1490419</v>
      </c>
      <c r="AI35" s="59">
        <f t="shared" si="15"/>
        <v>0</v>
      </c>
      <c r="AJ35" s="59">
        <f t="shared" si="9"/>
        <v>2.9857944187351004E-3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outlineLevel="1">
      <c r="A36" s="26">
        <v>8</v>
      </c>
      <c r="B36" s="26"/>
      <c r="C36" s="101" t="s">
        <v>1847</v>
      </c>
      <c r="D36" s="31">
        <v>46017</v>
      </c>
      <c r="E36" s="93" t="s">
        <v>1846</v>
      </c>
      <c r="F36" s="33"/>
      <c r="G36" s="33"/>
      <c r="H36" s="38"/>
      <c r="I36" s="34"/>
      <c r="J36" s="114"/>
      <c r="K36" s="47">
        <v>1738822</v>
      </c>
      <c r="L36" s="106" t="s">
        <v>84</v>
      </c>
      <c r="M36" s="52"/>
      <c r="N36" s="53"/>
      <c r="O36" s="52"/>
      <c r="P36" s="33"/>
      <c r="Q36" s="33"/>
      <c r="R36" s="48"/>
      <c r="S36" s="48"/>
      <c r="T36" s="48"/>
      <c r="U36" s="43">
        <f t="shared" si="10"/>
        <v>0</v>
      </c>
      <c r="V36" s="48"/>
      <c r="W36" s="48"/>
      <c r="X36" s="48"/>
      <c r="Y36" s="43">
        <f t="shared" si="11"/>
        <v>0</v>
      </c>
      <c r="Z36" s="48"/>
      <c r="AA36" s="48"/>
      <c r="AB36" s="48"/>
      <c r="AC36" s="43">
        <f t="shared" si="12"/>
        <v>0</v>
      </c>
      <c r="AD36" s="48"/>
      <c r="AE36" s="48"/>
      <c r="AF36" s="47">
        <v>1738822</v>
      </c>
      <c r="AG36" s="43">
        <f t="shared" si="13"/>
        <v>1738822</v>
      </c>
      <c r="AH36" s="43">
        <f t="shared" si="14"/>
        <v>1738822</v>
      </c>
      <c r="AI36" s="59">
        <f t="shared" si="15"/>
        <v>0</v>
      </c>
      <c r="AJ36" s="59">
        <f t="shared" si="9"/>
        <v>3.4834264879700302E-3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24.95" customHeight="1" outlineLevel="1">
      <c r="A37" s="26">
        <v>9</v>
      </c>
      <c r="B37" s="26"/>
      <c r="C37" s="101" t="s">
        <v>1843</v>
      </c>
      <c r="D37" s="31">
        <v>46017</v>
      </c>
      <c r="E37" s="93" t="s">
        <v>1838</v>
      </c>
      <c r="F37" s="33"/>
      <c r="G37" s="33"/>
      <c r="H37" s="38"/>
      <c r="I37" s="34"/>
      <c r="J37" s="114"/>
      <c r="K37" s="47">
        <v>993612</v>
      </c>
      <c r="L37" s="106" t="s">
        <v>84</v>
      </c>
      <c r="M37" s="52"/>
      <c r="N37" s="53"/>
      <c r="O37" s="52"/>
      <c r="P37" s="33"/>
      <c r="Q37" s="33"/>
      <c r="R37" s="48"/>
      <c r="S37" s="48"/>
      <c r="T37" s="48"/>
      <c r="U37" s="43">
        <f t="shared" si="10"/>
        <v>0</v>
      </c>
      <c r="V37" s="48"/>
      <c r="W37" s="48"/>
      <c r="X37" s="48"/>
      <c r="Y37" s="43">
        <f t="shared" si="11"/>
        <v>0</v>
      </c>
      <c r="Z37" s="48"/>
      <c r="AA37" s="48"/>
      <c r="AB37" s="48"/>
      <c r="AC37" s="43">
        <f t="shared" si="12"/>
        <v>0</v>
      </c>
      <c r="AD37" s="48"/>
      <c r="AE37" s="48"/>
      <c r="AF37" s="47">
        <v>993612</v>
      </c>
      <c r="AG37" s="43">
        <f t="shared" si="13"/>
        <v>993612</v>
      </c>
      <c r="AH37" s="43">
        <f t="shared" si="14"/>
        <v>993612</v>
      </c>
      <c r="AI37" s="59">
        <f t="shared" si="15"/>
        <v>0</v>
      </c>
      <c r="AJ37" s="59">
        <f t="shared" si="9"/>
        <v>1.9905282769397199E-3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>
      <c r="A38" s="26">
        <v>10</v>
      </c>
      <c r="B38" s="26"/>
      <c r="C38" s="101" t="s">
        <v>1865</v>
      </c>
      <c r="D38" s="31">
        <v>46017</v>
      </c>
      <c r="E38" s="93" t="s">
        <v>1864</v>
      </c>
      <c r="F38" s="33"/>
      <c r="G38" s="33"/>
      <c r="H38" s="38"/>
      <c r="I38" s="34"/>
      <c r="J38" s="114"/>
      <c r="K38" s="47">
        <v>2235628</v>
      </c>
      <c r="L38" s="106" t="s">
        <v>84</v>
      </c>
      <c r="M38" s="52"/>
      <c r="N38" s="53"/>
      <c r="O38" s="52"/>
      <c r="P38" s="33"/>
      <c r="Q38" s="33"/>
      <c r="R38" s="48"/>
      <c r="S38" s="48"/>
      <c r="T38" s="48"/>
      <c r="U38" s="43">
        <f t="shared" si="10"/>
        <v>0</v>
      </c>
      <c r="V38" s="48"/>
      <c r="W38" s="48"/>
      <c r="X38" s="48"/>
      <c r="Y38" s="43">
        <f t="shared" si="11"/>
        <v>0</v>
      </c>
      <c r="Z38" s="48"/>
      <c r="AA38" s="48"/>
      <c r="AB38" s="48"/>
      <c r="AC38" s="43">
        <f t="shared" si="12"/>
        <v>0</v>
      </c>
      <c r="AD38" s="48"/>
      <c r="AE38" s="48"/>
      <c r="AF38" s="47">
        <v>2235628</v>
      </c>
      <c r="AG38" s="43">
        <f t="shared" si="13"/>
        <v>2235628</v>
      </c>
      <c r="AH38" s="43">
        <f t="shared" si="14"/>
        <v>2235628</v>
      </c>
      <c r="AI38" s="59">
        <f t="shared" si="15"/>
        <v>0</v>
      </c>
      <c r="AJ38" s="59">
        <f t="shared" si="9"/>
        <v>4.47869062643989E-3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24.95" customHeight="1" outlineLevel="1">
      <c r="A39" s="26">
        <v>11</v>
      </c>
      <c r="B39" s="26"/>
      <c r="C39" s="101" t="s">
        <v>1848</v>
      </c>
      <c r="D39" s="31">
        <v>46017</v>
      </c>
      <c r="E39" s="93" t="s">
        <v>1839</v>
      </c>
      <c r="F39" s="33"/>
      <c r="G39" s="33"/>
      <c r="H39" s="38"/>
      <c r="I39" s="34"/>
      <c r="J39" s="114"/>
      <c r="K39" s="47">
        <v>1490419</v>
      </c>
      <c r="L39" s="106" t="s">
        <v>84</v>
      </c>
      <c r="M39" s="52"/>
      <c r="N39" s="53"/>
      <c r="O39" s="52"/>
      <c r="P39" s="33"/>
      <c r="Q39" s="33"/>
      <c r="R39" s="48"/>
      <c r="S39" s="48"/>
      <c r="T39" s="48"/>
      <c r="U39" s="43">
        <f t="shared" si="10"/>
        <v>0</v>
      </c>
      <c r="V39" s="48"/>
      <c r="W39" s="48"/>
      <c r="X39" s="48"/>
      <c r="Y39" s="43">
        <f t="shared" si="11"/>
        <v>0</v>
      </c>
      <c r="Z39" s="48"/>
      <c r="AA39" s="48"/>
      <c r="AB39" s="48"/>
      <c r="AC39" s="43">
        <f t="shared" si="12"/>
        <v>0</v>
      </c>
      <c r="AD39" s="48"/>
      <c r="AE39" s="48"/>
      <c r="AF39" s="47">
        <v>1490419</v>
      </c>
      <c r="AG39" s="43">
        <f t="shared" si="13"/>
        <v>1490419</v>
      </c>
      <c r="AH39" s="43">
        <f t="shared" si="14"/>
        <v>1490419</v>
      </c>
      <c r="AI39" s="59">
        <f t="shared" si="15"/>
        <v>0</v>
      </c>
      <c r="AJ39" s="59">
        <f t="shared" si="9"/>
        <v>2.9857944187351004E-3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outlineLevel="1">
      <c r="A40" s="26">
        <v>12</v>
      </c>
      <c r="B40" s="26"/>
      <c r="C40" s="101" t="s">
        <v>1861</v>
      </c>
      <c r="D40" s="31">
        <v>46017</v>
      </c>
      <c r="E40" s="93" t="s">
        <v>178</v>
      </c>
      <c r="F40" s="33"/>
      <c r="G40" s="33"/>
      <c r="H40" s="38"/>
      <c r="I40" s="34"/>
      <c r="J40" s="114"/>
      <c r="K40" s="47">
        <v>2980837</v>
      </c>
      <c r="L40" s="106" t="s">
        <v>84</v>
      </c>
      <c r="M40" s="52"/>
      <c r="N40" s="53"/>
      <c r="O40" s="52"/>
      <c r="P40" s="33"/>
      <c r="Q40" s="33"/>
      <c r="R40" s="48"/>
      <c r="S40" s="48"/>
      <c r="T40" s="48"/>
      <c r="U40" s="43">
        <f t="shared" si="10"/>
        <v>0</v>
      </c>
      <c r="V40" s="48"/>
      <c r="W40" s="48"/>
      <c r="X40" s="48"/>
      <c r="Y40" s="43">
        <f t="shared" si="11"/>
        <v>0</v>
      </c>
      <c r="Z40" s="48"/>
      <c r="AA40" s="48"/>
      <c r="AB40" s="48"/>
      <c r="AC40" s="43">
        <f t="shared" si="12"/>
        <v>0</v>
      </c>
      <c r="AD40" s="48"/>
      <c r="AE40" s="48"/>
      <c r="AF40" s="47">
        <v>2980837</v>
      </c>
      <c r="AG40" s="43">
        <f t="shared" si="13"/>
        <v>2980837</v>
      </c>
      <c r="AH40" s="43">
        <f t="shared" si="14"/>
        <v>2980837</v>
      </c>
      <c r="AI40" s="59">
        <f t="shared" si="15"/>
        <v>0</v>
      </c>
      <c r="AJ40" s="59">
        <f t="shared" si="9"/>
        <v>5.9715868341446805E-3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24.95" customHeight="1" outlineLevel="1">
      <c r="A41" s="26">
        <v>13</v>
      </c>
      <c r="B41" s="26"/>
      <c r="C41" s="101" t="s">
        <v>1863</v>
      </c>
      <c r="D41" s="31">
        <v>46017</v>
      </c>
      <c r="E41" s="93" t="s">
        <v>1862</v>
      </c>
      <c r="F41" s="33"/>
      <c r="G41" s="33"/>
      <c r="H41" s="38"/>
      <c r="I41" s="34"/>
      <c r="J41" s="114"/>
      <c r="K41" s="47">
        <v>1490419</v>
      </c>
      <c r="L41" s="106" t="s">
        <v>84</v>
      </c>
      <c r="M41" s="52"/>
      <c r="N41" s="53"/>
      <c r="O41" s="52"/>
      <c r="P41" s="33"/>
      <c r="Q41" s="33"/>
      <c r="R41" s="48"/>
      <c r="S41" s="48"/>
      <c r="T41" s="48"/>
      <c r="U41" s="43">
        <f t="shared" si="10"/>
        <v>0</v>
      </c>
      <c r="V41" s="48"/>
      <c r="W41" s="48"/>
      <c r="X41" s="48"/>
      <c r="Y41" s="43">
        <f t="shared" si="11"/>
        <v>0</v>
      </c>
      <c r="Z41" s="48"/>
      <c r="AA41" s="48"/>
      <c r="AB41" s="48"/>
      <c r="AC41" s="43">
        <f t="shared" si="12"/>
        <v>0</v>
      </c>
      <c r="AD41" s="48"/>
      <c r="AE41" s="48"/>
      <c r="AF41" s="47">
        <v>1490419</v>
      </c>
      <c r="AG41" s="43">
        <f t="shared" si="13"/>
        <v>1490419</v>
      </c>
      <c r="AH41" s="43">
        <f t="shared" si="14"/>
        <v>1490419</v>
      </c>
      <c r="AI41" s="59">
        <f t="shared" si="15"/>
        <v>0</v>
      </c>
      <c r="AJ41" s="59">
        <f t="shared" si="9"/>
        <v>2.9857944187351004E-3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>
      <c r="A42" s="26">
        <v>14</v>
      </c>
      <c r="B42" s="26"/>
      <c r="C42" s="101" t="s">
        <v>1869</v>
      </c>
      <c r="D42" s="31">
        <v>46017</v>
      </c>
      <c r="E42" s="93" t="s">
        <v>1868</v>
      </c>
      <c r="F42" s="33"/>
      <c r="G42" s="33"/>
      <c r="H42" s="38"/>
      <c r="I42" s="34"/>
      <c r="J42" s="114"/>
      <c r="K42" s="47">
        <v>1987225</v>
      </c>
      <c r="L42" s="106" t="s">
        <v>84</v>
      </c>
      <c r="M42" s="52"/>
      <c r="N42" s="53"/>
      <c r="O42" s="52"/>
      <c r="P42" s="33"/>
      <c r="Q42" s="33"/>
      <c r="R42" s="48"/>
      <c r="S42" s="48"/>
      <c r="T42" s="48"/>
      <c r="U42" s="43">
        <f t="shared" si="10"/>
        <v>0</v>
      </c>
      <c r="V42" s="48"/>
      <c r="W42" s="48"/>
      <c r="X42" s="48"/>
      <c r="Y42" s="43">
        <f t="shared" si="11"/>
        <v>0</v>
      </c>
      <c r="Z42" s="48"/>
      <c r="AA42" s="48"/>
      <c r="AB42" s="48"/>
      <c r="AC42" s="43">
        <f t="shared" si="12"/>
        <v>0</v>
      </c>
      <c r="AD42" s="48"/>
      <c r="AE42" s="48"/>
      <c r="AF42" s="47">
        <v>1987225</v>
      </c>
      <c r="AG42" s="43">
        <f t="shared" si="13"/>
        <v>1987225</v>
      </c>
      <c r="AH42" s="43">
        <f t="shared" si="14"/>
        <v>1987225</v>
      </c>
      <c r="AI42" s="59">
        <f t="shared" si="15"/>
        <v>0</v>
      </c>
      <c r="AJ42" s="59">
        <f t="shared" si="9"/>
        <v>3.9810585572049601E-3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24.95" customHeight="1" outlineLevel="1">
      <c r="A43" s="26">
        <v>15</v>
      </c>
      <c r="B43" s="26"/>
      <c r="C43" s="101" t="s">
        <v>1857</v>
      </c>
      <c r="D43" s="31">
        <v>46017</v>
      </c>
      <c r="E43" s="93" t="s">
        <v>1856</v>
      </c>
      <c r="F43" s="33"/>
      <c r="G43" s="33"/>
      <c r="H43" s="38"/>
      <c r="I43" s="34"/>
      <c r="J43" s="114"/>
      <c r="K43" s="47">
        <v>3229241</v>
      </c>
      <c r="L43" s="106" t="s">
        <v>84</v>
      </c>
      <c r="M43" s="52"/>
      <c r="N43" s="53"/>
      <c r="O43" s="52"/>
      <c r="P43" s="33"/>
      <c r="Q43" s="33"/>
      <c r="R43" s="48"/>
      <c r="S43" s="48"/>
      <c r="T43" s="48"/>
      <c r="U43" s="43">
        <f t="shared" si="10"/>
        <v>0</v>
      </c>
      <c r="V43" s="48"/>
      <c r="W43" s="48"/>
      <c r="X43" s="48"/>
      <c r="Y43" s="43">
        <f t="shared" si="11"/>
        <v>0</v>
      </c>
      <c r="Z43" s="48"/>
      <c r="AA43" s="48"/>
      <c r="AB43" s="48"/>
      <c r="AC43" s="43">
        <f t="shared" si="12"/>
        <v>0</v>
      </c>
      <c r="AD43" s="48"/>
      <c r="AE43" s="48"/>
      <c r="AF43" s="47">
        <v>3229241</v>
      </c>
      <c r="AG43" s="43">
        <f t="shared" si="13"/>
        <v>3229241</v>
      </c>
      <c r="AH43" s="43">
        <f t="shared" si="14"/>
        <v>3229241</v>
      </c>
      <c r="AI43" s="59">
        <f t="shared" si="15"/>
        <v>0</v>
      </c>
      <c r="AJ43" s="59">
        <f t="shared" si="9"/>
        <v>6.4692209067051306E-3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outlineLevel="1">
      <c r="A44" s="26">
        <v>16</v>
      </c>
      <c r="B44" s="26"/>
      <c r="C44" s="101" t="s">
        <v>1855</v>
      </c>
      <c r="D44" s="36">
        <v>46018</v>
      </c>
      <c r="E44" s="93" t="s">
        <v>1854</v>
      </c>
      <c r="F44" s="33"/>
      <c r="G44" s="33"/>
      <c r="H44" s="38"/>
      <c r="I44" s="34"/>
      <c r="J44" s="114"/>
      <c r="K44" s="47">
        <v>2484031</v>
      </c>
      <c r="L44" s="106" t="s">
        <v>84</v>
      </c>
      <c r="M44" s="52"/>
      <c r="N44" s="53"/>
      <c r="O44" s="52"/>
      <c r="P44" s="33"/>
      <c r="Q44" s="33"/>
      <c r="R44" s="48"/>
      <c r="S44" s="48"/>
      <c r="T44" s="48"/>
      <c r="U44" s="43">
        <f t="shared" si="10"/>
        <v>0</v>
      </c>
      <c r="V44" s="48"/>
      <c r="W44" s="48"/>
      <c r="X44" s="48"/>
      <c r="Y44" s="43">
        <f t="shared" si="11"/>
        <v>0</v>
      </c>
      <c r="Z44" s="48"/>
      <c r="AA44" s="48"/>
      <c r="AB44" s="48"/>
      <c r="AC44" s="43">
        <f t="shared" si="12"/>
        <v>0</v>
      </c>
      <c r="AD44" s="48"/>
      <c r="AE44" s="48"/>
      <c r="AF44" s="47">
        <v>2484031</v>
      </c>
      <c r="AG44" s="43">
        <f t="shared" si="13"/>
        <v>2484031</v>
      </c>
      <c r="AH44" s="43">
        <f t="shared" si="14"/>
        <v>2484031</v>
      </c>
      <c r="AI44" s="59">
        <f t="shared" si="15"/>
        <v>0</v>
      </c>
      <c r="AJ44" s="59">
        <f t="shared" si="9"/>
        <v>4.9763226956748199E-3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24.95" customHeight="1" outlineLevel="1">
      <c r="A45" s="26">
        <v>17</v>
      </c>
      <c r="B45" s="26"/>
      <c r="C45" s="101" t="s">
        <v>1867</v>
      </c>
      <c r="D45" s="36">
        <v>46018</v>
      </c>
      <c r="E45" s="93" t="s">
        <v>1866</v>
      </c>
      <c r="F45" s="33"/>
      <c r="G45" s="33"/>
      <c r="H45" s="38"/>
      <c r="I45" s="34"/>
      <c r="J45" s="114"/>
      <c r="K45" s="47">
        <v>993612</v>
      </c>
      <c r="L45" s="106" t="s">
        <v>84</v>
      </c>
      <c r="M45" s="52"/>
      <c r="N45" s="53"/>
      <c r="O45" s="52"/>
      <c r="P45" s="33"/>
      <c r="Q45" s="33"/>
      <c r="R45" s="48"/>
      <c r="S45" s="48"/>
      <c r="T45" s="48"/>
      <c r="U45" s="43">
        <f t="shared" si="10"/>
        <v>0</v>
      </c>
      <c r="V45" s="48"/>
      <c r="W45" s="48"/>
      <c r="X45" s="48"/>
      <c r="Y45" s="43">
        <f t="shared" si="11"/>
        <v>0</v>
      </c>
      <c r="Z45" s="48"/>
      <c r="AA45" s="48"/>
      <c r="AB45" s="48"/>
      <c r="AC45" s="43">
        <f t="shared" si="12"/>
        <v>0</v>
      </c>
      <c r="AD45" s="48"/>
      <c r="AE45" s="48"/>
      <c r="AF45" s="47">
        <v>993612</v>
      </c>
      <c r="AG45" s="43">
        <f t="shared" si="13"/>
        <v>993612</v>
      </c>
      <c r="AH45" s="43">
        <f t="shared" si="14"/>
        <v>993612</v>
      </c>
      <c r="AI45" s="59">
        <f t="shared" si="15"/>
        <v>0</v>
      </c>
      <c r="AJ45" s="59">
        <f t="shared" si="9"/>
        <v>1.9905282769397199E-3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>
      <c r="A46" s="26">
        <v>18</v>
      </c>
      <c r="B46" s="26"/>
      <c r="C46" s="101" t="s">
        <v>1858</v>
      </c>
      <c r="D46" s="36">
        <v>46018</v>
      </c>
      <c r="E46" s="93" t="s">
        <v>194</v>
      </c>
      <c r="F46" s="33"/>
      <c r="G46" s="33"/>
      <c r="H46" s="38"/>
      <c r="I46" s="34"/>
      <c r="J46" s="114"/>
      <c r="K46" s="47">
        <v>1987225</v>
      </c>
      <c r="L46" s="106" t="s">
        <v>84</v>
      </c>
      <c r="M46" s="52"/>
      <c r="N46" s="53"/>
      <c r="O46" s="52"/>
      <c r="P46" s="33"/>
      <c r="Q46" s="33"/>
      <c r="R46" s="48"/>
      <c r="S46" s="48"/>
      <c r="T46" s="48"/>
      <c r="U46" s="43">
        <f t="shared" si="10"/>
        <v>0</v>
      </c>
      <c r="V46" s="48"/>
      <c r="W46" s="48"/>
      <c r="X46" s="48"/>
      <c r="Y46" s="43">
        <f t="shared" si="11"/>
        <v>0</v>
      </c>
      <c r="Z46" s="48"/>
      <c r="AA46" s="48"/>
      <c r="AB46" s="48"/>
      <c r="AC46" s="43">
        <f t="shared" si="12"/>
        <v>0</v>
      </c>
      <c r="AD46" s="48"/>
      <c r="AE46" s="48"/>
      <c r="AF46" s="47">
        <v>1987225</v>
      </c>
      <c r="AG46" s="43">
        <f t="shared" si="13"/>
        <v>1987225</v>
      </c>
      <c r="AH46" s="43">
        <f t="shared" si="14"/>
        <v>1987225</v>
      </c>
      <c r="AI46" s="59">
        <f t="shared" si="15"/>
        <v>0</v>
      </c>
      <c r="AJ46" s="59">
        <f t="shared" si="9"/>
        <v>3.9810585572049601E-3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24.95" customHeight="1" outlineLevel="1">
      <c r="A47" s="26">
        <v>19</v>
      </c>
      <c r="B47" s="26"/>
      <c r="C47" s="101" t="s">
        <v>1860</v>
      </c>
      <c r="D47" s="36">
        <v>46018</v>
      </c>
      <c r="E47" s="93" t="s">
        <v>1859</v>
      </c>
      <c r="F47" s="33"/>
      <c r="G47" s="33"/>
      <c r="H47" s="38"/>
      <c r="I47" s="34"/>
      <c r="J47" s="114"/>
      <c r="K47" s="47">
        <v>1490419</v>
      </c>
      <c r="L47" s="106" t="s">
        <v>84</v>
      </c>
      <c r="M47" s="52"/>
      <c r="N47" s="53"/>
      <c r="O47" s="52"/>
      <c r="P47" s="33"/>
      <c r="Q47" s="33"/>
      <c r="R47" s="48"/>
      <c r="S47" s="48"/>
      <c r="T47" s="48"/>
      <c r="U47" s="43">
        <f t="shared" si="10"/>
        <v>0</v>
      </c>
      <c r="V47" s="48"/>
      <c r="W47" s="48"/>
      <c r="X47" s="48"/>
      <c r="Y47" s="43">
        <f t="shared" si="11"/>
        <v>0</v>
      </c>
      <c r="Z47" s="48"/>
      <c r="AA47" s="48"/>
      <c r="AB47" s="48"/>
      <c r="AC47" s="43">
        <f t="shared" si="12"/>
        <v>0</v>
      </c>
      <c r="AD47" s="48"/>
      <c r="AE47" s="48"/>
      <c r="AF47" s="47">
        <v>1490419</v>
      </c>
      <c r="AG47" s="43">
        <f t="shared" si="13"/>
        <v>1490419</v>
      </c>
      <c r="AH47" s="43">
        <f>SUM(U47,Y47,AC47,AG47)</f>
        <v>1490419</v>
      </c>
      <c r="AI47" s="59">
        <f t="shared" si="15"/>
        <v>0</v>
      </c>
      <c r="AJ47" s="59">
        <f t="shared" si="9"/>
        <v>2.9857944187351004E-3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outlineLevel="1">
      <c r="A48" s="26"/>
      <c r="B48" s="26"/>
      <c r="C48" s="35"/>
      <c r="D48" s="36"/>
      <c r="E48" s="37"/>
      <c r="F48" s="33"/>
      <c r="G48" s="33"/>
      <c r="H48" s="38"/>
      <c r="I48" s="34"/>
      <c r="J48" s="115"/>
      <c r="K48" s="51"/>
      <c r="L48" s="41"/>
      <c r="M48" s="52"/>
      <c r="N48" s="53"/>
      <c r="O48" s="52"/>
      <c r="P48" s="33"/>
      <c r="Q48" s="33"/>
      <c r="R48" s="48"/>
      <c r="S48" s="48"/>
      <c r="T48" s="48"/>
      <c r="U48" s="43">
        <f t="shared" si="10"/>
        <v>0</v>
      </c>
      <c r="V48" s="48"/>
      <c r="W48" s="48"/>
      <c r="X48" s="48"/>
      <c r="Y48" s="43">
        <f t="shared" si="11"/>
        <v>0</v>
      </c>
      <c r="Z48" s="48"/>
      <c r="AA48" s="48"/>
      <c r="AB48" s="48"/>
      <c r="AC48" s="43">
        <f t="shared" si="12"/>
        <v>0</v>
      </c>
      <c r="AD48" s="48"/>
      <c r="AE48" s="48"/>
      <c r="AF48" s="48"/>
      <c r="AG48" s="43">
        <f t="shared" si="13"/>
        <v>0</v>
      </c>
      <c r="AH48" s="43">
        <f t="shared" si="14"/>
        <v>0</v>
      </c>
      <c r="AI48" s="59"/>
      <c r="AJ48" s="59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s="19" customFormat="1" ht="24.95" customHeight="1">
      <c r="A49" s="117" t="s">
        <v>56</v>
      </c>
      <c r="B49" s="117"/>
      <c r="C49" s="117"/>
      <c r="D49" s="117"/>
      <c r="E49" s="117"/>
      <c r="F49" s="117"/>
      <c r="G49" s="117"/>
      <c r="H49" s="117"/>
      <c r="I49" s="117"/>
      <c r="J49" s="49">
        <f>J28</f>
        <v>37757275</v>
      </c>
      <c r="K49" s="49">
        <f>SUM(K29:K48)</f>
        <v>37757275</v>
      </c>
      <c r="L49" s="29"/>
      <c r="M49" s="49">
        <f>SUM(M29:M30)</f>
        <v>0</v>
      </c>
      <c r="N49" s="49">
        <f>SUM(N29:N30)</f>
        <v>0</v>
      </c>
      <c r="O49" s="49">
        <f>SUM(O29:O30)</f>
        <v>0</v>
      </c>
      <c r="P49" s="50"/>
      <c r="Q49" s="56"/>
      <c r="R49" s="49">
        <f t="shared" ref="R49:AE49" si="16">SUM(R29:R30)</f>
        <v>0</v>
      </c>
      <c r="S49" s="49">
        <f t="shared" si="16"/>
        <v>0</v>
      </c>
      <c r="T49" s="49">
        <f t="shared" si="16"/>
        <v>0</v>
      </c>
      <c r="U49" s="49">
        <f t="shared" si="16"/>
        <v>0</v>
      </c>
      <c r="V49" s="49">
        <f t="shared" si="16"/>
        <v>0</v>
      </c>
      <c r="W49" s="49">
        <f t="shared" si="16"/>
        <v>0</v>
      </c>
      <c r="X49" s="49">
        <f t="shared" si="16"/>
        <v>0</v>
      </c>
      <c r="Y49" s="49">
        <f t="shared" si="16"/>
        <v>0</v>
      </c>
      <c r="Z49" s="49">
        <f t="shared" si="16"/>
        <v>0</v>
      </c>
      <c r="AA49" s="49">
        <f t="shared" si="16"/>
        <v>0</v>
      </c>
      <c r="AB49" s="49">
        <f t="shared" si="16"/>
        <v>0</v>
      </c>
      <c r="AC49" s="49">
        <f t="shared" si="16"/>
        <v>0</v>
      </c>
      <c r="AD49" s="49">
        <f t="shared" si="16"/>
        <v>0</v>
      </c>
      <c r="AE49" s="49">
        <f t="shared" si="16"/>
        <v>0</v>
      </c>
      <c r="AF49" s="49">
        <f>SUM(AF29:AF48)</f>
        <v>37757275</v>
      </c>
      <c r="AG49" s="49">
        <f>SUM(AG29:AG48)</f>
        <v>37757275</v>
      </c>
      <c r="AH49" s="49">
        <f>SUM(AH29:AH48)</f>
        <v>37757275</v>
      </c>
      <c r="AI49" s="61">
        <f>IF(ISERROR(AH49/J49),0,AH49/J49)</f>
        <v>1</v>
      </c>
      <c r="AJ49" s="61">
        <f>IF(ISERROR(AH49/$AH$204),0,AH49/$AH$204)</f>
        <v>7.5640112586894251E-2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>
      <c r="A50" s="118" t="s">
        <v>57</v>
      </c>
      <c r="B50" s="118"/>
      <c r="C50" s="118"/>
      <c r="D50" s="118"/>
      <c r="E50" s="118"/>
      <c r="F50" s="23"/>
      <c r="G50" s="24"/>
      <c r="H50" s="25"/>
      <c r="I50" s="25"/>
      <c r="J50" s="113">
        <v>93458572</v>
      </c>
      <c r="K50" s="43"/>
      <c r="L50" s="44"/>
      <c r="M50" s="45"/>
      <c r="N50" s="45"/>
      <c r="O50" s="45"/>
      <c r="P50" s="24"/>
      <c r="Q50" s="55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57"/>
      <c r="AJ50" s="58"/>
    </row>
    <row r="51" spans="1:106" ht="24.95" customHeight="1">
      <c r="A51" s="102">
        <v>1</v>
      </c>
      <c r="B51" s="102"/>
      <c r="C51" s="103" t="s">
        <v>1885</v>
      </c>
      <c r="D51" s="36">
        <v>46017</v>
      </c>
      <c r="E51" s="103" t="s">
        <v>1872</v>
      </c>
      <c r="F51" s="23"/>
      <c r="G51" s="24"/>
      <c r="H51" s="25"/>
      <c r="I51" s="25"/>
      <c r="J51" s="114"/>
      <c r="K51" s="47">
        <v>3128320</v>
      </c>
      <c r="L51" s="106" t="s">
        <v>84</v>
      </c>
      <c r="M51" s="45"/>
      <c r="N51" s="45"/>
      <c r="O51" s="45"/>
      <c r="P51" s="24"/>
      <c r="Q51" s="55"/>
      <c r="R51" s="43"/>
      <c r="S51" s="43"/>
      <c r="T51" s="43"/>
      <c r="U51" s="43">
        <f>SUM(R51:T51)</f>
        <v>0</v>
      </c>
      <c r="V51" s="48"/>
      <c r="W51" s="48"/>
      <c r="X51" s="48"/>
      <c r="Y51" s="43">
        <f>SUM(V51:X51)</f>
        <v>0</v>
      </c>
      <c r="Z51" s="48"/>
      <c r="AA51" s="48"/>
      <c r="AB51" s="48"/>
      <c r="AC51" s="43">
        <f>SUM(Z51:AB51)</f>
        <v>0</v>
      </c>
      <c r="AD51" s="47"/>
      <c r="AE51" s="47"/>
      <c r="AF51" s="47">
        <v>3128320</v>
      </c>
      <c r="AG51" s="43">
        <f>SUM(AD51:AF51)</f>
        <v>3128320</v>
      </c>
      <c r="AH51" s="43">
        <f>SUM(U51,Y51,AC51,AG51)</f>
        <v>3128320</v>
      </c>
      <c r="AI51" s="59">
        <f>IF(ISERROR(AH51/J51),0,AH51/J51)</f>
        <v>0</v>
      </c>
      <c r="AJ51" s="59">
        <f t="shared" ref="AJ51:AJ74" si="17">IF(ISERROR(AH51/$AH$204),"-",AH51/$AH$204)</f>
        <v>6.2670432918644952E-3</v>
      </c>
    </row>
    <row r="52" spans="1:106" ht="24.95" customHeight="1">
      <c r="A52" s="102">
        <v>2</v>
      </c>
      <c r="B52" s="102"/>
      <c r="C52" s="103" t="s">
        <v>1886</v>
      </c>
      <c r="D52" s="36">
        <v>46382</v>
      </c>
      <c r="E52" s="103" t="s">
        <v>1873</v>
      </c>
      <c r="F52" s="23"/>
      <c r="G52" s="24"/>
      <c r="H52" s="25"/>
      <c r="I52" s="25"/>
      <c r="J52" s="114"/>
      <c r="K52" s="47">
        <v>3910400</v>
      </c>
      <c r="L52" s="106" t="s">
        <v>84</v>
      </c>
      <c r="M52" s="45"/>
      <c r="N52" s="45"/>
      <c r="O52" s="45"/>
      <c r="P52" s="24"/>
      <c r="Q52" s="55"/>
      <c r="R52" s="43"/>
      <c r="S52" s="43"/>
      <c r="T52" s="43"/>
      <c r="U52" s="43">
        <f t="shared" ref="U52:U63" si="18">SUM(R52:T52)</f>
        <v>0</v>
      </c>
      <c r="V52" s="48"/>
      <c r="W52" s="48"/>
      <c r="X52" s="48"/>
      <c r="Y52" s="43">
        <f t="shared" ref="Y52:Y63" si="19">SUM(V52:X52)</f>
        <v>0</v>
      </c>
      <c r="Z52" s="48"/>
      <c r="AA52" s="48"/>
      <c r="AB52" s="48"/>
      <c r="AC52" s="43">
        <f t="shared" ref="AC52:AC62" si="20">SUM(Z52:AB52)</f>
        <v>0</v>
      </c>
      <c r="AD52" s="47"/>
      <c r="AE52" s="47"/>
      <c r="AF52" s="47">
        <v>3910400</v>
      </c>
      <c r="AG52" s="43">
        <f t="shared" ref="AG52:AG74" si="21">SUM(AD52:AF52)</f>
        <v>3910400</v>
      </c>
      <c r="AH52" s="43">
        <f t="shared" ref="AH52:AH74" si="22">SUM(U52,Y52,AC52,AG52)</f>
        <v>3910400</v>
      </c>
      <c r="AI52" s="59">
        <f t="shared" ref="AI52:AI67" si="23">IF(ISERROR(AH52/J52),0,AH52/J52)</f>
        <v>0</v>
      </c>
      <c r="AJ52" s="59">
        <f t="shared" si="17"/>
        <v>7.8338041148306187E-3</v>
      </c>
    </row>
    <row r="53" spans="1:106" ht="24.95" customHeight="1">
      <c r="A53" s="102">
        <v>3</v>
      </c>
      <c r="B53" s="102"/>
      <c r="C53" s="103" t="s">
        <v>1888</v>
      </c>
      <c r="D53" s="36">
        <v>46382</v>
      </c>
      <c r="E53" s="103" t="s">
        <v>1887</v>
      </c>
      <c r="F53" s="23"/>
      <c r="G53" s="24"/>
      <c r="H53" s="25"/>
      <c r="I53" s="25"/>
      <c r="J53" s="114"/>
      <c r="K53" s="47">
        <v>4692480</v>
      </c>
      <c r="L53" s="106" t="s">
        <v>84</v>
      </c>
      <c r="M53" s="45"/>
      <c r="N53" s="45"/>
      <c r="O53" s="45"/>
      <c r="P53" s="24"/>
      <c r="Q53" s="55"/>
      <c r="R53" s="43"/>
      <c r="S53" s="43"/>
      <c r="T53" s="43"/>
      <c r="U53" s="43">
        <f t="shared" si="18"/>
        <v>0</v>
      </c>
      <c r="V53" s="48"/>
      <c r="W53" s="48"/>
      <c r="X53" s="48"/>
      <c r="Y53" s="43">
        <f t="shared" si="19"/>
        <v>0</v>
      </c>
      <c r="Z53" s="48"/>
      <c r="AA53" s="48"/>
      <c r="AB53" s="48"/>
      <c r="AC53" s="43">
        <f t="shared" si="20"/>
        <v>0</v>
      </c>
      <c r="AD53" s="47"/>
      <c r="AE53" s="47"/>
      <c r="AF53" s="47">
        <v>4692480</v>
      </c>
      <c r="AG53" s="43">
        <f t="shared" si="21"/>
        <v>4692480</v>
      </c>
      <c r="AH53" s="43">
        <f t="shared" si="22"/>
        <v>4692480</v>
      </c>
      <c r="AI53" s="59">
        <f t="shared" si="23"/>
        <v>0</v>
      </c>
      <c r="AJ53" s="59">
        <f t="shared" si="17"/>
        <v>9.4005649377967432E-3</v>
      </c>
    </row>
    <row r="54" spans="1:106" ht="24.95" customHeight="1">
      <c r="A54" s="102">
        <v>4</v>
      </c>
      <c r="B54" s="102"/>
      <c r="C54" s="103" t="s">
        <v>1889</v>
      </c>
      <c r="D54" s="36">
        <v>46017</v>
      </c>
      <c r="E54" s="103" t="s">
        <v>1874</v>
      </c>
      <c r="F54" s="23"/>
      <c r="G54" s="24"/>
      <c r="H54" s="25"/>
      <c r="I54" s="25"/>
      <c r="J54" s="114"/>
      <c r="K54" s="47">
        <v>2737280</v>
      </c>
      <c r="L54" s="106" t="s">
        <v>84</v>
      </c>
      <c r="M54" s="45"/>
      <c r="N54" s="45"/>
      <c r="O54" s="45"/>
      <c r="P54" s="24"/>
      <c r="Q54" s="55"/>
      <c r="R54" s="43"/>
      <c r="S54" s="43"/>
      <c r="T54" s="43"/>
      <c r="U54" s="43">
        <f t="shared" si="18"/>
        <v>0</v>
      </c>
      <c r="V54" s="48"/>
      <c r="W54" s="48"/>
      <c r="X54" s="48"/>
      <c r="Y54" s="43">
        <f t="shared" si="19"/>
        <v>0</v>
      </c>
      <c r="Z54" s="48"/>
      <c r="AA54" s="48"/>
      <c r="AB54" s="48"/>
      <c r="AC54" s="43">
        <f t="shared" si="20"/>
        <v>0</v>
      </c>
      <c r="AD54" s="47"/>
      <c r="AE54" s="47"/>
      <c r="AF54" s="47">
        <v>2737280</v>
      </c>
      <c r="AG54" s="43">
        <f t="shared" si="21"/>
        <v>2737280</v>
      </c>
      <c r="AH54" s="43">
        <f t="shared" si="22"/>
        <v>2737280</v>
      </c>
      <c r="AI54" s="59">
        <f t="shared" si="23"/>
        <v>0</v>
      </c>
      <c r="AJ54" s="59">
        <f t="shared" si="17"/>
        <v>5.4836628803814329E-3</v>
      </c>
    </row>
    <row r="55" spans="1:106" ht="24.95" customHeight="1">
      <c r="A55" s="102">
        <v>5</v>
      </c>
      <c r="B55" s="102"/>
      <c r="C55" s="103" t="s">
        <v>1891</v>
      </c>
      <c r="D55" s="36">
        <v>46017</v>
      </c>
      <c r="E55" s="103" t="s">
        <v>1875</v>
      </c>
      <c r="F55" s="23"/>
      <c r="G55" s="24"/>
      <c r="H55" s="25"/>
      <c r="I55" s="25"/>
      <c r="J55" s="114"/>
      <c r="K55" s="47">
        <v>5865600</v>
      </c>
      <c r="L55" s="106" t="s">
        <v>84</v>
      </c>
      <c r="M55" s="45"/>
      <c r="N55" s="45"/>
      <c r="O55" s="45"/>
      <c r="P55" s="24"/>
      <c r="Q55" s="55"/>
      <c r="R55" s="43"/>
      <c r="S55" s="43"/>
      <c r="T55" s="43"/>
      <c r="U55" s="43">
        <f t="shared" si="18"/>
        <v>0</v>
      </c>
      <c r="V55" s="48"/>
      <c r="W55" s="48"/>
      <c r="X55" s="48"/>
      <c r="Y55" s="43">
        <f t="shared" si="19"/>
        <v>0</v>
      </c>
      <c r="Z55" s="48"/>
      <c r="AA55" s="48"/>
      <c r="AB55" s="48"/>
      <c r="AC55" s="43">
        <f t="shared" si="20"/>
        <v>0</v>
      </c>
      <c r="AD55" s="47"/>
      <c r="AE55" s="47"/>
      <c r="AF55" s="47">
        <v>5865600</v>
      </c>
      <c r="AG55" s="43">
        <f t="shared" si="21"/>
        <v>5865600</v>
      </c>
      <c r="AH55" s="43">
        <f t="shared" si="22"/>
        <v>5865600</v>
      </c>
      <c r="AI55" s="59">
        <f t="shared" si="23"/>
        <v>0</v>
      </c>
      <c r="AJ55" s="59">
        <f t="shared" si="17"/>
        <v>1.1750706172245929E-2</v>
      </c>
    </row>
    <row r="56" spans="1:106" ht="24.95" customHeight="1">
      <c r="A56" s="102">
        <v>6</v>
      </c>
      <c r="B56" s="102"/>
      <c r="C56" s="103" t="s">
        <v>1892</v>
      </c>
      <c r="D56" s="36">
        <v>46017</v>
      </c>
      <c r="E56" s="103" t="s">
        <v>1615</v>
      </c>
      <c r="F56" s="23"/>
      <c r="G56" s="24"/>
      <c r="H56" s="25"/>
      <c r="I56" s="25"/>
      <c r="J56" s="114"/>
      <c r="K56" s="47">
        <v>8602880</v>
      </c>
      <c r="L56" s="106" t="s">
        <v>84</v>
      </c>
      <c r="M56" s="45"/>
      <c r="N56" s="45"/>
      <c r="O56" s="45"/>
      <c r="P56" s="24"/>
      <c r="Q56" s="55"/>
      <c r="R56" s="43"/>
      <c r="S56" s="43"/>
      <c r="T56" s="43"/>
      <c r="U56" s="43">
        <f t="shared" si="18"/>
        <v>0</v>
      </c>
      <c r="V56" s="48"/>
      <c r="W56" s="48"/>
      <c r="X56" s="48"/>
      <c r="Y56" s="43">
        <f t="shared" si="19"/>
        <v>0</v>
      </c>
      <c r="Z56" s="48"/>
      <c r="AA56" s="48"/>
      <c r="AB56" s="48"/>
      <c r="AC56" s="43">
        <f t="shared" si="20"/>
        <v>0</v>
      </c>
      <c r="AD56" s="47"/>
      <c r="AE56" s="47"/>
      <c r="AF56" s="47">
        <v>8602880</v>
      </c>
      <c r="AG56" s="43">
        <f t="shared" si="21"/>
        <v>8602880</v>
      </c>
      <c r="AH56" s="43">
        <f t="shared" si="22"/>
        <v>8602880</v>
      </c>
      <c r="AI56" s="59">
        <f t="shared" si="23"/>
        <v>0</v>
      </c>
      <c r="AJ56" s="59">
        <f t="shared" si="17"/>
        <v>1.723436905262736E-2</v>
      </c>
    </row>
    <row r="57" spans="1:106" ht="24.95" customHeight="1">
      <c r="A57" s="102">
        <v>7</v>
      </c>
      <c r="B57" s="102"/>
      <c r="C57" s="103" t="s">
        <v>1893</v>
      </c>
      <c r="D57" s="36">
        <v>46017</v>
      </c>
      <c r="E57" s="103" t="s">
        <v>1335</v>
      </c>
      <c r="F57" s="23"/>
      <c r="G57" s="24"/>
      <c r="H57" s="25"/>
      <c r="I57" s="25"/>
      <c r="J57" s="114"/>
      <c r="K57" s="47">
        <v>2033419</v>
      </c>
      <c r="L57" s="106" t="s">
        <v>84</v>
      </c>
      <c r="M57" s="45"/>
      <c r="N57" s="45"/>
      <c r="O57" s="45"/>
      <c r="P57" s="24"/>
      <c r="Q57" s="55"/>
      <c r="R57" s="43"/>
      <c r="S57" s="43"/>
      <c r="T57" s="43"/>
      <c r="U57" s="43">
        <f t="shared" si="18"/>
        <v>0</v>
      </c>
      <c r="V57" s="48"/>
      <c r="W57" s="48"/>
      <c r="X57" s="48"/>
      <c r="Y57" s="43">
        <f t="shared" si="19"/>
        <v>0</v>
      </c>
      <c r="Z57" s="48"/>
      <c r="AA57" s="48"/>
      <c r="AB57" s="48"/>
      <c r="AC57" s="43">
        <f t="shared" si="20"/>
        <v>0</v>
      </c>
      <c r="AD57" s="47"/>
      <c r="AE57" s="47"/>
      <c r="AF57" s="47">
        <v>2033419</v>
      </c>
      <c r="AG57" s="43">
        <f t="shared" si="21"/>
        <v>2033419</v>
      </c>
      <c r="AH57" s="43">
        <f t="shared" si="22"/>
        <v>2033419</v>
      </c>
      <c r="AI57" s="59">
        <f t="shared" si="23"/>
        <v>0</v>
      </c>
      <c r="AJ57" s="59">
        <f t="shared" si="17"/>
        <v>4.0736001762926455E-3</v>
      </c>
    </row>
    <row r="58" spans="1:106" ht="24.95" customHeight="1">
      <c r="A58" s="102">
        <v>8</v>
      </c>
      <c r="B58" s="102"/>
      <c r="C58" s="103" t="s">
        <v>1894</v>
      </c>
      <c r="D58" s="36">
        <v>46017</v>
      </c>
      <c r="E58" s="103" t="s">
        <v>1876</v>
      </c>
      <c r="F58" s="23"/>
      <c r="G58" s="24"/>
      <c r="H58" s="25"/>
      <c r="I58" s="25"/>
      <c r="J58" s="114"/>
      <c r="K58" s="47">
        <v>2346240</v>
      </c>
      <c r="L58" s="106" t="s">
        <v>84</v>
      </c>
      <c r="M58" s="45"/>
      <c r="N58" s="45"/>
      <c r="O58" s="45"/>
      <c r="P58" s="24"/>
      <c r="Q58" s="55"/>
      <c r="R58" s="43"/>
      <c r="S58" s="43"/>
      <c r="T58" s="43"/>
      <c r="U58" s="43">
        <f t="shared" si="18"/>
        <v>0</v>
      </c>
      <c r="V58" s="48"/>
      <c r="W58" s="48"/>
      <c r="X58" s="48"/>
      <c r="Y58" s="43">
        <f t="shared" si="19"/>
        <v>0</v>
      </c>
      <c r="Z58" s="48"/>
      <c r="AA58" s="48"/>
      <c r="AB58" s="48"/>
      <c r="AC58" s="43">
        <f t="shared" si="20"/>
        <v>0</v>
      </c>
      <c r="AD58" s="47"/>
      <c r="AE58" s="47"/>
      <c r="AF58" s="47">
        <v>2346240</v>
      </c>
      <c r="AG58" s="43">
        <f t="shared" si="21"/>
        <v>2346240</v>
      </c>
      <c r="AH58" s="43">
        <f t="shared" si="22"/>
        <v>2346240</v>
      </c>
      <c r="AI58" s="59">
        <f t="shared" si="23"/>
        <v>0</v>
      </c>
      <c r="AJ58" s="59">
        <f t="shared" si="17"/>
        <v>4.7002824688983716E-3</v>
      </c>
    </row>
    <row r="59" spans="1:106" ht="24.95" customHeight="1">
      <c r="A59" s="102">
        <v>9</v>
      </c>
      <c r="B59" s="102"/>
      <c r="C59" s="103" t="s">
        <v>1895</v>
      </c>
      <c r="D59" s="36">
        <v>46017</v>
      </c>
      <c r="E59" s="103" t="s">
        <v>1877</v>
      </c>
      <c r="F59" s="23"/>
      <c r="G59" s="24"/>
      <c r="H59" s="25"/>
      <c r="I59" s="25"/>
      <c r="J59" s="114"/>
      <c r="K59" s="47">
        <v>3128320</v>
      </c>
      <c r="L59" s="106" t="s">
        <v>84</v>
      </c>
      <c r="M59" s="45"/>
      <c r="N59" s="45"/>
      <c r="O59" s="45"/>
      <c r="P59" s="24"/>
      <c r="Q59" s="55"/>
      <c r="R59" s="43"/>
      <c r="S59" s="43"/>
      <c r="T59" s="43"/>
      <c r="U59" s="43">
        <f t="shared" si="18"/>
        <v>0</v>
      </c>
      <c r="V59" s="48"/>
      <c r="W59" s="48"/>
      <c r="X59" s="48"/>
      <c r="Y59" s="43">
        <f t="shared" si="19"/>
        <v>0</v>
      </c>
      <c r="Z59" s="48"/>
      <c r="AA59" s="48"/>
      <c r="AB59" s="48"/>
      <c r="AC59" s="43">
        <f t="shared" si="20"/>
        <v>0</v>
      </c>
      <c r="AD59" s="47"/>
      <c r="AE59" s="47"/>
      <c r="AF59" s="47">
        <v>3128320</v>
      </c>
      <c r="AG59" s="43">
        <f t="shared" si="21"/>
        <v>3128320</v>
      </c>
      <c r="AH59" s="43">
        <f t="shared" si="22"/>
        <v>3128320</v>
      </c>
      <c r="AI59" s="59">
        <f t="shared" si="23"/>
        <v>0</v>
      </c>
      <c r="AJ59" s="59">
        <f t="shared" si="17"/>
        <v>6.2670432918644952E-3</v>
      </c>
    </row>
    <row r="60" spans="1:106" ht="24.95" customHeight="1">
      <c r="A60" s="102">
        <v>10</v>
      </c>
      <c r="B60" s="102"/>
      <c r="C60" s="103" t="s">
        <v>1896</v>
      </c>
      <c r="D60" s="36">
        <v>46017</v>
      </c>
      <c r="E60" s="103" t="s">
        <v>1580</v>
      </c>
      <c r="F60" s="23"/>
      <c r="G60" s="24"/>
      <c r="H60" s="25"/>
      <c r="I60" s="25"/>
      <c r="J60" s="114"/>
      <c r="K60" s="47">
        <v>3128320</v>
      </c>
      <c r="L60" s="106" t="s">
        <v>84</v>
      </c>
      <c r="M60" s="45"/>
      <c r="N60" s="45"/>
      <c r="O60" s="45"/>
      <c r="P60" s="24"/>
      <c r="Q60" s="55"/>
      <c r="R60" s="43"/>
      <c r="S60" s="43"/>
      <c r="T60" s="43"/>
      <c r="U60" s="43">
        <f t="shared" si="18"/>
        <v>0</v>
      </c>
      <c r="V60" s="48"/>
      <c r="W60" s="48"/>
      <c r="X60" s="48"/>
      <c r="Y60" s="43">
        <f t="shared" si="19"/>
        <v>0</v>
      </c>
      <c r="Z60" s="48"/>
      <c r="AA60" s="48"/>
      <c r="AB60" s="48"/>
      <c r="AC60" s="43">
        <f t="shared" si="20"/>
        <v>0</v>
      </c>
      <c r="AD60" s="47"/>
      <c r="AE60" s="47"/>
      <c r="AF60" s="47">
        <v>3128320</v>
      </c>
      <c r="AG60" s="43">
        <f t="shared" si="21"/>
        <v>3128320</v>
      </c>
      <c r="AH60" s="43">
        <f t="shared" si="22"/>
        <v>3128320</v>
      </c>
      <c r="AI60" s="59">
        <f t="shared" si="23"/>
        <v>0</v>
      </c>
      <c r="AJ60" s="59">
        <f t="shared" si="17"/>
        <v>6.2670432918644952E-3</v>
      </c>
    </row>
    <row r="61" spans="1:106" ht="24.95" customHeight="1">
      <c r="A61" s="102">
        <v>11</v>
      </c>
      <c r="B61" s="102"/>
      <c r="C61" s="103" t="s">
        <v>1897</v>
      </c>
      <c r="D61" s="36">
        <v>46017</v>
      </c>
      <c r="E61" s="103" t="s">
        <v>1621</v>
      </c>
      <c r="F61" s="23"/>
      <c r="G61" s="24"/>
      <c r="H61" s="25"/>
      <c r="I61" s="25"/>
      <c r="J61" s="114"/>
      <c r="K61" s="47">
        <v>4692480</v>
      </c>
      <c r="L61" s="106" t="s">
        <v>84</v>
      </c>
      <c r="M61" s="45"/>
      <c r="N61" s="45"/>
      <c r="O61" s="45"/>
      <c r="P61" s="24"/>
      <c r="Q61" s="55"/>
      <c r="R61" s="43"/>
      <c r="S61" s="43"/>
      <c r="T61" s="43"/>
      <c r="U61" s="43">
        <f t="shared" si="18"/>
        <v>0</v>
      </c>
      <c r="V61" s="48"/>
      <c r="W61" s="48"/>
      <c r="X61" s="48"/>
      <c r="Y61" s="43">
        <f t="shared" si="19"/>
        <v>0</v>
      </c>
      <c r="Z61" s="48"/>
      <c r="AA61" s="48"/>
      <c r="AB61" s="48"/>
      <c r="AC61" s="43">
        <f t="shared" si="20"/>
        <v>0</v>
      </c>
      <c r="AD61" s="47"/>
      <c r="AE61" s="47"/>
      <c r="AF61" s="47">
        <v>4692480</v>
      </c>
      <c r="AG61" s="43">
        <f t="shared" si="21"/>
        <v>4692480</v>
      </c>
      <c r="AH61" s="43">
        <f t="shared" si="22"/>
        <v>4692480</v>
      </c>
      <c r="AI61" s="59">
        <f t="shared" si="23"/>
        <v>0</v>
      </c>
      <c r="AJ61" s="59">
        <f t="shared" si="17"/>
        <v>9.4005649377967432E-3</v>
      </c>
    </row>
    <row r="62" spans="1:106" ht="24.95" customHeight="1">
      <c r="A62" s="102">
        <v>12</v>
      </c>
      <c r="B62" s="102"/>
      <c r="C62" s="103" t="s">
        <v>1898</v>
      </c>
      <c r="D62" s="36">
        <v>46017</v>
      </c>
      <c r="E62" s="103" t="s">
        <v>1609</v>
      </c>
      <c r="F62" s="23"/>
      <c r="G62" s="24"/>
      <c r="H62" s="25"/>
      <c r="I62" s="25"/>
      <c r="J62" s="114"/>
      <c r="K62" s="47">
        <v>1955200</v>
      </c>
      <c r="L62" s="106" t="s">
        <v>84</v>
      </c>
      <c r="M62" s="45"/>
      <c r="N62" s="45"/>
      <c r="O62" s="45"/>
      <c r="P62" s="24"/>
      <c r="Q62" s="55"/>
      <c r="R62" s="43"/>
      <c r="S62" s="43"/>
      <c r="T62" s="43"/>
      <c r="U62" s="43">
        <f t="shared" si="18"/>
        <v>0</v>
      </c>
      <c r="V62" s="48"/>
      <c r="W62" s="48"/>
      <c r="X62" s="48"/>
      <c r="Y62" s="43">
        <f t="shared" si="19"/>
        <v>0</v>
      </c>
      <c r="Z62" s="48"/>
      <c r="AA62" s="48"/>
      <c r="AB62" s="48"/>
      <c r="AC62" s="43">
        <f t="shared" si="20"/>
        <v>0</v>
      </c>
      <c r="AD62" s="47"/>
      <c r="AE62" s="47"/>
      <c r="AF62" s="47">
        <v>1955200</v>
      </c>
      <c r="AG62" s="43">
        <f t="shared" si="21"/>
        <v>1955200</v>
      </c>
      <c r="AH62" s="43">
        <f t="shared" si="22"/>
        <v>1955200</v>
      </c>
      <c r="AI62" s="59">
        <f t="shared" si="23"/>
        <v>0</v>
      </c>
      <c r="AJ62" s="59">
        <f t="shared" si="17"/>
        <v>3.9169020574153094E-3</v>
      </c>
    </row>
    <row r="63" spans="1:106" ht="24.95" customHeight="1">
      <c r="A63" s="102">
        <v>13</v>
      </c>
      <c r="B63" s="102"/>
      <c r="C63" s="103" t="s">
        <v>1899</v>
      </c>
      <c r="D63" s="36">
        <v>46017</v>
      </c>
      <c r="E63" s="103" t="s">
        <v>1878</v>
      </c>
      <c r="F63" s="23"/>
      <c r="G63" s="24"/>
      <c r="H63" s="25"/>
      <c r="I63" s="25"/>
      <c r="J63" s="114"/>
      <c r="K63" s="47">
        <v>6256641</v>
      </c>
      <c r="L63" s="106" t="s">
        <v>84</v>
      </c>
      <c r="M63" s="45"/>
      <c r="N63" s="45"/>
      <c r="O63" s="45"/>
      <c r="P63" s="24"/>
      <c r="Q63" s="55"/>
      <c r="R63" s="43"/>
      <c r="S63" s="43"/>
      <c r="T63" s="43"/>
      <c r="U63" s="43">
        <f t="shared" si="18"/>
        <v>0</v>
      </c>
      <c r="V63" s="48"/>
      <c r="W63" s="48"/>
      <c r="X63" s="48"/>
      <c r="Y63" s="43">
        <f t="shared" si="19"/>
        <v>0</v>
      </c>
      <c r="Z63" s="48"/>
      <c r="AA63" s="48"/>
      <c r="AB63" s="48"/>
      <c r="AC63" s="43">
        <f>SUM(Z63:AB63)</f>
        <v>0</v>
      </c>
      <c r="AD63" s="47"/>
      <c r="AE63" s="47"/>
      <c r="AF63" s="47">
        <v>6256641</v>
      </c>
      <c r="AG63" s="43">
        <f t="shared" si="21"/>
        <v>6256641</v>
      </c>
      <c r="AH63" s="43">
        <f t="shared" si="22"/>
        <v>6256641</v>
      </c>
      <c r="AI63" s="59">
        <f t="shared" si="23"/>
        <v>0</v>
      </c>
      <c r="AJ63" s="59">
        <f t="shared" si="17"/>
        <v>1.253408858705451E-2</v>
      </c>
    </row>
    <row r="64" spans="1:106" ht="24.95" customHeight="1">
      <c r="A64" s="102">
        <v>14</v>
      </c>
      <c r="B64" s="102"/>
      <c r="C64" s="103" t="s">
        <v>1672</v>
      </c>
      <c r="D64" s="36">
        <v>46017</v>
      </c>
      <c r="E64" s="103" t="s">
        <v>1879</v>
      </c>
      <c r="F64" s="23"/>
      <c r="G64" s="24"/>
      <c r="H64" s="25"/>
      <c r="I64" s="25"/>
      <c r="J64" s="114"/>
      <c r="K64" s="47">
        <v>2346240</v>
      </c>
      <c r="L64" s="106" t="s">
        <v>84</v>
      </c>
      <c r="M64" s="45"/>
      <c r="N64" s="45"/>
      <c r="O64" s="45"/>
      <c r="P64" s="24"/>
      <c r="Q64" s="55"/>
      <c r="R64" s="43"/>
      <c r="S64" s="43"/>
      <c r="T64" s="43"/>
      <c r="U64" s="43">
        <f t="shared" ref="U64:U74" si="24">SUM(R64:T64)</f>
        <v>0</v>
      </c>
      <c r="V64" s="48"/>
      <c r="W64" s="48"/>
      <c r="X64" s="48"/>
      <c r="Y64" s="43">
        <f t="shared" ref="Y64:Y74" si="25">SUM(V64:X64)</f>
        <v>0</v>
      </c>
      <c r="Z64" s="48"/>
      <c r="AA64" s="48"/>
      <c r="AB64" s="48"/>
      <c r="AC64" s="43">
        <f t="shared" ref="AC64:AC74" si="26">SUM(Z64:AB64)</f>
        <v>0</v>
      </c>
      <c r="AD64" s="47"/>
      <c r="AE64" s="47"/>
      <c r="AF64" s="47">
        <v>2346240</v>
      </c>
      <c r="AG64" s="43">
        <f t="shared" si="21"/>
        <v>2346240</v>
      </c>
      <c r="AH64" s="43">
        <f t="shared" si="22"/>
        <v>2346240</v>
      </c>
      <c r="AI64" s="59">
        <f t="shared" si="23"/>
        <v>0</v>
      </c>
      <c r="AJ64" s="59">
        <f t="shared" si="17"/>
        <v>4.7002824688983716E-3</v>
      </c>
    </row>
    <row r="65" spans="1:106" ht="24.95" customHeight="1">
      <c r="A65" s="102">
        <v>15</v>
      </c>
      <c r="B65" s="102"/>
      <c r="C65" s="103" t="s">
        <v>1664</v>
      </c>
      <c r="D65" s="36">
        <v>46017</v>
      </c>
      <c r="E65" s="103" t="s">
        <v>1598</v>
      </c>
      <c r="F65" s="23"/>
      <c r="G65" s="24"/>
      <c r="H65" s="25"/>
      <c r="I65" s="25"/>
      <c r="J65" s="114"/>
      <c r="K65" s="47">
        <v>5474560</v>
      </c>
      <c r="L65" s="106" t="s">
        <v>84</v>
      </c>
      <c r="M65" s="45"/>
      <c r="N65" s="45"/>
      <c r="O65" s="45"/>
      <c r="P65" s="24"/>
      <c r="Q65" s="55"/>
      <c r="R65" s="43"/>
      <c r="S65" s="43"/>
      <c r="T65" s="43"/>
      <c r="U65" s="43">
        <f t="shared" si="24"/>
        <v>0</v>
      </c>
      <c r="V65" s="48"/>
      <c r="W65" s="48"/>
      <c r="X65" s="48"/>
      <c r="Y65" s="43">
        <f t="shared" si="25"/>
        <v>0</v>
      </c>
      <c r="Z65" s="48"/>
      <c r="AA65" s="48"/>
      <c r="AB65" s="48"/>
      <c r="AC65" s="43">
        <f t="shared" si="26"/>
        <v>0</v>
      </c>
      <c r="AD65" s="47"/>
      <c r="AE65" s="47"/>
      <c r="AF65" s="47">
        <v>5474560</v>
      </c>
      <c r="AG65" s="43">
        <f t="shared" si="21"/>
        <v>5474560</v>
      </c>
      <c r="AH65" s="43">
        <f t="shared" si="22"/>
        <v>5474560</v>
      </c>
      <c r="AI65" s="59">
        <f t="shared" si="23"/>
        <v>0</v>
      </c>
      <c r="AJ65" s="59">
        <f t="shared" si="17"/>
        <v>1.0967325760762866E-2</v>
      </c>
    </row>
    <row r="66" spans="1:106" ht="24.95" customHeight="1">
      <c r="A66" s="102">
        <v>16</v>
      </c>
      <c r="B66" s="102"/>
      <c r="C66" s="103" t="s">
        <v>1890</v>
      </c>
      <c r="D66" s="36">
        <v>46017</v>
      </c>
      <c r="E66" s="103" t="s">
        <v>1584</v>
      </c>
      <c r="F66" s="23"/>
      <c r="G66" s="24"/>
      <c r="H66" s="25"/>
      <c r="I66" s="25"/>
      <c r="J66" s="114"/>
      <c r="K66" s="47">
        <v>3519360</v>
      </c>
      <c r="L66" s="106" t="s">
        <v>84</v>
      </c>
      <c r="M66" s="45"/>
      <c r="N66" s="45"/>
      <c r="O66" s="45"/>
      <c r="P66" s="24"/>
      <c r="Q66" s="55"/>
      <c r="R66" s="43"/>
      <c r="S66" s="43"/>
      <c r="T66" s="43"/>
      <c r="U66" s="43">
        <f t="shared" si="24"/>
        <v>0</v>
      </c>
      <c r="V66" s="48"/>
      <c r="W66" s="48"/>
      <c r="X66" s="48"/>
      <c r="Y66" s="43">
        <f t="shared" si="25"/>
        <v>0</v>
      </c>
      <c r="Z66" s="48"/>
      <c r="AA66" s="48"/>
      <c r="AB66" s="48"/>
      <c r="AC66" s="43">
        <f t="shared" si="26"/>
        <v>0</v>
      </c>
      <c r="AD66" s="47"/>
      <c r="AE66" s="47"/>
      <c r="AF66" s="47">
        <v>3519360</v>
      </c>
      <c r="AG66" s="43">
        <f t="shared" si="21"/>
        <v>3519360</v>
      </c>
      <c r="AH66" s="43">
        <f t="shared" si="22"/>
        <v>3519360</v>
      </c>
      <c r="AI66" s="59">
        <f t="shared" si="23"/>
        <v>0</v>
      </c>
      <c r="AJ66" s="59">
        <f t="shared" si="17"/>
        <v>7.0504237033475565E-3</v>
      </c>
    </row>
    <row r="67" spans="1:106" ht="24.95" customHeight="1">
      <c r="A67" s="102">
        <v>17</v>
      </c>
      <c r="B67" s="102"/>
      <c r="C67" s="103" t="s">
        <v>1900</v>
      </c>
      <c r="D67" s="36">
        <v>46017</v>
      </c>
      <c r="E67" s="103" t="s">
        <v>842</v>
      </c>
      <c r="F67" s="23"/>
      <c r="G67" s="24"/>
      <c r="H67" s="25"/>
      <c r="I67" s="25"/>
      <c r="J67" s="114"/>
      <c r="K67" s="47">
        <v>2737280</v>
      </c>
      <c r="L67" s="106" t="s">
        <v>84</v>
      </c>
      <c r="M67" s="45"/>
      <c r="N67" s="45"/>
      <c r="O67" s="45"/>
      <c r="P67" s="24"/>
      <c r="Q67" s="55"/>
      <c r="R67" s="43"/>
      <c r="S67" s="43"/>
      <c r="T67" s="43"/>
      <c r="U67" s="43">
        <f t="shared" si="24"/>
        <v>0</v>
      </c>
      <c r="V67" s="48"/>
      <c r="W67" s="48"/>
      <c r="X67" s="48"/>
      <c r="Y67" s="43">
        <f t="shared" si="25"/>
        <v>0</v>
      </c>
      <c r="Z67" s="48"/>
      <c r="AA67" s="48"/>
      <c r="AB67" s="48"/>
      <c r="AC67" s="43">
        <f t="shared" si="26"/>
        <v>0</v>
      </c>
      <c r="AD67" s="47"/>
      <c r="AE67" s="47"/>
      <c r="AF67" s="47">
        <v>2737280</v>
      </c>
      <c r="AG67" s="43">
        <f t="shared" si="21"/>
        <v>2737280</v>
      </c>
      <c r="AH67" s="43">
        <f t="shared" si="22"/>
        <v>2737280</v>
      </c>
      <c r="AI67" s="59">
        <f t="shared" si="23"/>
        <v>0</v>
      </c>
      <c r="AJ67" s="59">
        <f t="shared" si="17"/>
        <v>5.4836628803814329E-3</v>
      </c>
    </row>
    <row r="68" spans="1:106" ht="24.95" customHeight="1">
      <c r="A68" s="102">
        <v>18</v>
      </c>
      <c r="B68" s="102"/>
      <c r="C68" s="103" t="s">
        <v>1901</v>
      </c>
      <c r="D68" s="36">
        <v>46017</v>
      </c>
      <c r="E68" s="103" t="s">
        <v>1880</v>
      </c>
      <c r="F68" s="23"/>
      <c r="G68" s="24"/>
      <c r="H68" s="25"/>
      <c r="I68" s="25"/>
      <c r="J68" s="114"/>
      <c r="K68" s="47">
        <v>5083520</v>
      </c>
      <c r="L68" s="106" t="s">
        <v>84</v>
      </c>
      <c r="M68" s="45"/>
      <c r="N68" s="45"/>
      <c r="O68" s="45"/>
      <c r="P68" s="24"/>
      <c r="Q68" s="55"/>
      <c r="R68" s="43"/>
      <c r="S68" s="43"/>
      <c r="T68" s="43"/>
      <c r="U68" s="43">
        <f t="shared" si="24"/>
        <v>0</v>
      </c>
      <c r="V68" s="48"/>
      <c r="W68" s="48"/>
      <c r="X68" s="48"/>
      <c r="Y68" s="43">
        <f t="shared" si="25"/>
        <v>0</v>
      </c>
      <c r="Z68" s="48"/>
      <c r="AA68" s="48"/>
      <c r="AB68" s="48"/>
      <c r="AC68" s="43">
        <f t="shared" si="26"/>
        <v>0</v>
      </c>
      <c r="AD68" s="47"/>
      <c r="AE68" s="47"/>
      <c r="AF68" s="47">
        <v>5083520</v>
      </c>
      <c r="AG68" s="43">
        <f t="shared" si="21"/>
        <v>5083520</v>
      </c>
      <c r="AH68" s="43">
        <f t="shared" si="22"/>
        <v>5083520</v>
      </c>
      <c r="AI68" s="59">
        <f>IF(ISERROR(AH68/J68),0,AH68/J68)</f>
        <v>0</v>
      </c>
      <c r="AJ68" s="59">
        <f t="shared" si="17"/>
        <v>1.0183945349279805E-2</v>
      </c>
    </row>
    <row r="69" spans="1:106" ht="24.95" customHeight="1">
      <c r="A69" s="102">
        <v>19</v>
      </c>
      <c r="B69" s="102"/>
      <c r="C69" s="103" t="s">
        <v>1895</v>
      </c>
      <c r="D69" s="36">
        <v>46007</v>
      </c>
      <c r="E69" s="103" t="s">
        <v>1881</v>
      </c>
      <c r="F69" s="23"/>
      <c r="G69" s="24"/>
      <c r="H69" s="25"/>
      <c r="I69" s="25"/>
      <c r="J69" s="114"/>
      <c r="K69" s="47">
        <v>2737280</v>
      </c>
      <c r="L69" s="106" t="s">
        <v>84</v>
      </c>
      <c r="M69" s="45"/>
      <c r="N69" s="45"/>
      <c r="O69" s="45"/>
      <c r="P69" s="24"/>
      <c r="Q69" s="55"/>
      <c r="R69" s="43"/>
      <c r="S69" s="43"/>
      <c r="T69" s="43"/>
      <c r="U69" s="43">
        <f>SUM(R69:T69)</f>
        <v>0</v>
      </c>
      <c r="V69" s="48"/>
      <c r="W69" s="48"/>
      <c r="X69" s="48"/>
      <c r="Y69" s="43">
        <f t="shared" si="25"/>
        <v>0</v>
      </c>
      <c r="Z69" s="48"/>
      <c r="AA69" s="48"/>
      <c r="AB69" s="48"/>
      <c r="AC69" s="43">
        <f t="shared" si="26"/>
        <v>0</v>
      </c>
      <c r="AD69" s="47"/>
      <c r="AE69" s="47"/>
      <c r="AF69" s="47">
        <v>2737280</v>
      </c>
      <c r="AG69" s="43">
        <f t="shared" si="21"/>
        <v>2737280</v>
      </c>
      <c r="AH69" s="43">
        <f t="shared" si="22"/>
        <v>2737280</v>
      </c>
      <c r="AI69" s="59">
        <f t="shared" ref="AI69:AI74" si="27">IF(ISERROR(AH69/J69),0,AH69/J69)</f>
        <v>0</v>
      </c>
      <c r="AJ69" s="59">
        <f t="shared" si="17"/>
        <v>5.4836628803814329E-3</v>
      </c>
    </row>
    <row r="70" spans="1:106" ht="24.95" customHeight="1">
      <c r="A70" s="102">
        <v>20</v>
      </c>
      <c r="B70" s="102"/>
      <c r="C70" s="103" t="s">
        <v>1902</v>
      </c>
      <c r="D70" s="36">
        <v>46006</v>
      </c>
      <c r="E70" s="103" t="s">
        <v>1604</v>
      </c>
      <c r="F70" s="23"/>
      <c r="G70" s="24"/>
      <c r="H70" s="25"/>
      <c r="I70" s="25"/>
      <c r="J70" s="114"/>
      <c r="K70" s="47">
        <v>2111616</v>
      </c>
      <c r="L70" s="106" t="s">
        <v>84</v>
      </c>
      <c r="M70" s="45"/>
      <c r="N70" s="45"/>
      <c r="O70" s="45"/>
      <c r="P70" s="24"/>
      <c r="Q70" s="55"/>
      <c r="R70" s="43"/>
      <c r="S70" s="43"/>
      <c r="T70" s="43"/>
      <c r="U70" s="43">
        <f t="shared" si="24"/>
        <v>0</v>
      </c>
      <c r="V70" s="48"/>
      <c r="W70" s="48"/>
      <c r="X70" s="48"/>
      <c r="Y70" s="43">
        <f t="shared" si="25"/>
        <v>0</v>
      </c>
      <c r="Z70" s="48"/>
      <c r="AA70" s="48"/>
      <c r="AB70" s="48"/>
      <c r="AC70" s="43">
        <f t="shared" si="26"/>
        <v>0</v>
      </c>
      <c r="AD70" s="47"/>
      <c r="AE70" s="47"/>
      <c r="AF70" s="47">
        <v>2111616</v>
      </c>
      <c r="AG70" s="43">
        <f t="shared" si="21"/>
        <v>2111616</v>
      </c>
      <c r="AH70" s="43">
        <f t="shared" si="22"/>
        <v>2111616</v>
      </c>
      <c r="AI70" s="59">
        <f t="shared" si="27"/>
        <v>0</v>
      </c>
      <c r="AJ70" s="59">
        <f t="shared" si="17"/>
        <v>4.2302542220085341E-3</v>
      </c>
    </row>
    <row r="71" spans="1:106" ht="24.95" customHeight="1">
      <c r="A71" s="102">
        <v>21</v>
      </c>
      <c r="B71" s="102"/>
      <c r="C71" s="103" t="s">
        <v>1903</v>
      </c>
      <c r="D71" s="36">
        <v>46021</v>
      </c>
      <c r="E71" s="103" t="s">
        <v>1882</v>
      </c>
      <c r="F71" s="23"/>
      <c r="G71" s="24"/>
      <c r="H71" s="25"/>
      <c r="I71" s="25"/>
      <c r="J71" s="114"/>
      <c r="K71" s="47">
        <v>5474560</v>
      </c>
      <c r="L71" s="106" t="s">
        <v>84</v>
      </c>
      <c r="M71" s="45"/>
      <c r="N71" s="45"/>
      <c r="O71" s="45"/>
      <c r="P71" s="24"/>
      <c r="Q71" s="55"/>
      <c r="R71" s="43"/>
      <c r="S71" s="43"/>
      <c r="T71" s="43"/>
      <c r="U71" s="43">
        <f t="shared" si="24"/>
        <v>0</v>
      </c>
      <c r="V71" s="48"/>
      <c r="W71" s="48"/>
      <c r="X71" s="48"/>
      <c r="Y71" s="43">
        <f t="shared" si="25"/>
        <v>0</v>
      </c>
      <c r="Z71" s="48"/>
      <c r="AA71" s="48"/>
      <c r="AB71" s="48"/>
      <c r="AC71" s="43">
        <f t="shared" si="26"/>
        <v>0</v>
      </c>
      <c r="AD71" s="47"/>
      <c r="AE71" s="47"/>
      <c r="AF71" s="47">
        <v>5474560</v>
      </c>
      <c r="AG71" s="43">
        <f t="shared" si="21"/>
        <v>5474560</v>
      </c>
      <c r="AH71" s="43">
        <f t="shared" si="22"/>
        <v>5474560</v>
      </c>
      <c r="AI71" s="59">
        <f t="shared" si="27"/>
        <v>0</v>
      </c>
      <c r="AJ71" s="59">
        <f t="shared" si="17"/>
        <v>1.0967325760762866E-2</v>
      </c>
    </row>
    <row r="72" spans="1:106" ht="24.95" customHeight="1">
      <c r="A72" s="102">
        <v>22</v>
      </c>
      <c r="B72" s="102"/>
      <c r="C72" s="103" t="s">
        <v>1904</v>
      </c>
      <c r="D72" s="36">
        <v>46022</v>
      </c>
      <c r="E72" s="103" t="s">
        <v>292</v>
      </c>
      <c r="F72" s="23"/>
      <c r="G72" s="24"/>
      <c r="H72" s="25"/>
      <c r="I72" s="25"/>
      <c r="J72" s="114"/>
      <c r="K72" s="47">
        <v>4692480</v>
      </c>
      <c r="L72" s="106" t="s">
        <v>84</v>
      </c>
      <c r="M72" s="45"/>
      <c r="N72" s="45"/>
      <c r="O72" s="45"/>
      <c r="P72" s="24"/>
      <c r="Q72" s="55"/>
      <c r="R72" s="43"/>
      <c r="S72" s="43"/>
      <c r="T72" s="43"/>
      <c r="U72" s="43">
        <f t="shared" si="24"/>
        <v>0</v>
      </c>
      <c r="V72" s="48"/>
      <c r="W72" s="48"/>
      <c r="X72" s="48"/>
      <c r="Y72" s="43">
        <f t="shared" si="25"/>
        <v>0</v>
      </c>
      <c r="Z72" s="48"/>
      <c r="AA72" s="48"/>
      <c r="AB72" s="48"/>
      <c r="AC72" s="43">
        <f t="shared" si="26"/>
        <v>0</v>
      </c>
      <c r="AD72" s="47"/>
      <c r="AE72" s="47"/>
      <c r="AF72" s="47">
        <v>4692480</v>
      </c>
      <c r="AG72" s="43">
        <f t="shared" si="21"/>
        <v>4692480</v>
      </c>
      <c r="AH72" s="43">
        <f t="shared" si="22"/>
        <v>4692480</v>
      </c>
      <c r="AI72" s="59">
        <f t="shared" si="27"/>
        <v>0</v>
      </c>
      <c r="AJ72" s="59">
        <f t="shared" si="17"/>
        <v>9.4005649377967432E-3</v>
      </c>
    </row>
    <row r="73" spans="1:106" ht="24.95" customHeight="1">
      <c r="A73" s="102">
        <v>23</v>
      </c>
      <c r="B73" s="102"/>
      <c r="C73" s="103" t="s">
        <v>1904</v>
      </c>
      <c r="D73" s="36">
        <v>46022</v>
      </c>
      <c r="E73" s="103" t="s">
        <v>1883</v>
      </c>
      <c r="F73" s="23"/>
      <c r="G73" s="24"/>
      <c r="H73" s="25"/>
      <c r="I73" s="25"/>
      <c r="J73" s="114"/>
      <c r="K73" s="47">
        <v>2111616</v>
      </c>
      <c r="L73" s="106" t="s">
        <v>84</v>
      </c>
      <c r="M73" s="45"/>
      <c r="N73" s="45"/>
      <c r="O73" s="45"/>
      <c r="P73" s="24"/>
      <c r="Q73" s="55"/>
      <c r="R73" s="43"/>
      <c r="S73" s="43"/>
      <c r="T73" s="43"/>
      <c r="U73" s="43">
        <f t="shared" si="24"/>
        <v>0</v>
      </c>
      <c r="V73" s="48"/>
      <c r="W73" s="48"/>
      <c r="X73" s="48"/>
      <c r="Y73" s="43">
        <f t="shared" si="25"/>
        <v>0</v>
      </c>
      <c r="Z73" s="48"/>
      <c r="AA73" s="48"/>
      <c r="AB73" s="48"/>
      <c r="AC73" s="43">
        <f t="shared" si="26"/>
        <v>0</v>
      </c>
      <c r="AD73" s="47"/>
      <c r="AE73" s="47"/>
      <c r="AF73" s="47">
        <v>2111616</v>
      </c>
      <c r="AG73" s="43">
        <f t="shared" si="21"/>
        <v>2111616</v>
      </c>
      <c r="AH73" s="43">
        <f t="shared" si="22"/>
        <v>2111616</v>
      </c>
      <c r="AI73" s="59">
        <f t="shared" si="27"/>
        <v>0</v>
      </c>
      <c r="AJ73" s="59">
        <f t="shared" si="17"/>
        <v>4.2302542220085341E-3</v>
      </c>
    </row>
    <row r="74" spans="1:106" ht="24.95" customHeight="1">
      <c r="A74" s="102">
        <v>24</v>
      </c>
      <c r="B74" s="102"/>
      <c r="C74" s="103" t="s">
        <v>1905</v>
      </c>
      <c r="D74" s="36">
        <v>46022</v>
      </c>
      <c r="E74" s="103" t="s">
        <v>1884</v>
      </c>
      <c r="F74" s="23"/>
      <c r="G74" s="24"/>
      <c r="H74" s="25"/>
      <c r="I74" s="25"/>
      <c r="J74" s="114"/>
      <c r="K74" s="47">
        <v>4692480</v>
      </c>
      <c r="L74" s="106" t="s">
        <v>84</v>
      </c>
      <c r="M74" s="45"/>
      <c r="N74" s="45"/>
      <c r="O74" s="45"/>
      <c r="P74" s="24"/>
      <c r="Q74" s="55"/>
      <c r="R74" s="43"/>
      <c r="S74" s="43"/>
      <c r="T74" s="43"/>
      <c r="U74" s="43">
        <f t="shared" si="24"/>
        <v>0</v>
      </c>
      <c r="V74" s="48"/>
      <c r="W74" s="48"/>
      <c r="X74" s="48"/>
      <c r="Y74" s="43">
        <f t="shared" si="25"/>
        <v>0</v>
      </c>
      <c r="Z74" s="48"/>
      <c r="AA74" s="48"/>
      <c r="AB74" s="48"/>
      <c r="AC74" s="43">
        <f t="shared" si="26"/>
        <v>0</v>
      </c>
      <c r="AD74" s="47"/>
      <c r="AE74" s="47"/>
      <c r="AF74" s="47">
        <v>4692480</v>
      </c>
      <c r="AG74" s="43">
        <f t="shared" si="21"/>
        <v>4692480</v>
      </c>
      <c r="AH74" s="43">
        <f t="shared" si="22"/>
        <v>4692480</v>
      </c>
      <c r="AI74" s="59">
        <f t="shared" si="27"/>
        <v>0</v>
      </c>
      <c r="AJ74" s="59">
        <f t="shared" si="17"/>
        <v>9.4005649377967432E-3</v>
      </c>
    </row>
    <row r="75" spans="1:106" s="19" customFormat="1" ht="24.95" customHeight="1">
      <c r="A75" s="117" t="s">
        <v>58</v>
      </c>
      <c r="B75" s="117"/>
      <c r="C75" s="117"/>
      <c r="D75" s="117"/>
      <c r="E75" s="117"/>
      <c r="F75" s="117"/>
      <c r="G75" s="117"/>
      <c r="H75" s="117"/>
      <c r="I75" s="117"/>
      <c r="J75" s="49">
        <f>J50</f>
        <v>93458572</v>
      </c>
      <c r="K75" s="49">
        <f>SUM(K51:K74)</f>
        <v>93458572</v>
      </c>
      <c r="L75" s="29"/>
      <c r="M75" s="49" t="e">
        <f>SUM(#REF!)</f>
        <v>#REF!</v>
      </c>
      <c r="N75" s="49" t="e">
        <f>SUM(#REF!)</f>
        <v>#REF!</v>
      </c>
      <c r="O75" s="49" t="e">
        <f>SUM(#REF!)</f>
        <v>#REF!</v>
      </c>
      <c r="P75" s="50"/>
      <c r="Q75" s="56"/>
      <c r="R75" s="49" t="e">
        <f>SUM(#REF!)</f>
        <v>#REF!</v>
      </c>
      <c r="S75" s="49" t="e">
        <f>SUM(#REF!)</f>
        <v>#REF!</v>
      </c>
      <c r="T75" s="49" t="e">
        <f>SUM(#REF!)</f>
        <v>#REF!</v>
      </c>
      <c r="U75" s="49">
        <f>SUM(U51:U72)</f>
        <v>0</v>
      </c>
      <c r="V75" s="49">
        <f t="shared" ref="V75:AC75" si="28">SUM(V51:V72)</f>
        <v>0</v>
      </c>
      <c r="W75" s="49">
        <f t="shared" si="28"/>
        <v>0</v>
      </c>
      <c r="X75" s="49">
        <f t="shared" si="28"/>
        <v>0</v>
      </c>
      <c r="Y75" s="49">
        <f t="shared" si="28"/>
        <v>0</v>
      </c>
      <c r="Z75" s="49">
        <f t="shared" si="28"/>
        <v>0</v>
      </c>
      <c r="AA75" s="49">
        <f t="shared" si="28"/>
        <v>0</v>
      </c>
      <c r="AB75" s="49">
        <f t="shared" si="28"/>
        <v>0</v>
      </c>
      <c r="AC75" s="49">
        <f t="shared" si="28"/>
        <v>0</v>
      </c>
      <c r="AD75" s="49">
        <f>SUM(AD51:AD74)</f>
        <v>0</v>
      </c>
      <c r="AE75" s="49">
        <f>SUM(AE51:AE74)</f>
        <v>0</v>
      </c>
      <c r="AF75" s="49">
        <f>SUM(AF51:AF74)</f>
        <v>93458572</v>
      </c>
      <c r="AG75" s="49">
        <f>SUM(AG51:AG74)</f>
        <v>93458572</v>
      </c>
      <c r="AH75" s="49">
        <f>SUM(AH51:AH74)</f>
        <v>93458572</v>
      </c>
      <c r="AI75" s="61">
        <f>IF(ISERROR(AH75/J75),0,AH75/J75)</f>
        <v>1</v>
      </c>
      <c r="AJ75" s="61">
        <f>IF(ISERROR(AH75/$AH$204),0,AH75/$AH$204)</f>
        <v>0.18722794238435803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24.95" customHeight="1">
      <c r="A76" s="118" t="s">
        <v>59</v>
      </c>
      <c r="B76" s="118"/>
      <c r="C76" s="118"/>
      <c r="D76" s="118"/>
      <c r="E76" s="118"/>
      <c r="F76" s="23"/>
      <c r="G76" s="24"/>
      <c r="H76" s="25"/>
      <c r="I76" s="25"/>
      <c r="J76" s="113">
        <v>81336320</v>
      </c>
      <c r="K76" s="43"/>
      <c r="L76" s="44"/>
      <c r="M76" s="45"/>
      <c r="N76" s="45"/>
      <c r="O76" s="45"/>
      <c r="P76" s="24"/>
      <c r="Q76" s="55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57"/>
      <c r="AJ76" s="58"/>
    </row>
    <row r="77" spans="1:106" ht="24.95" customHeight="1" outlineLevel="1">
      <c r="A77" s="26">
        <v>1</v>
      </c>
      <c r="B77" s="26"/>
      <c r="C77" s="93" t="s">
        <v>1907</v>
      </c>
      <c r="D77" s="28">
        <v>46022</v>
      </c>
      <c r="E77" s="93" t="s">
        <v>1906</v>
      </c>
      <c r="F77" s="27"/>
      <c r="G77" s="27"/>
      <c r="H77" s="28"/>
      <c r="I77" s="28"/>
      <c r="J77" s="114"/>
      <c r="K77" s="47">
        <v>2346240</v>
      </c>
      <c r="L77" s="93" t="s">
        <v>84</v>
      </c>
      <c r="M77" s="48"/>
      <c r="N77" s="48"/>
      <c r="O77" s="48"/>
      <c r="P77" s="27"/>
      <c r="Q77" s="27"/>
      <c r="R77" s="48"/>
      <c r="S77" s="48"/>
      <c r="T77" s="48"/>
      <c r="U77" s="43">
        <f>SUM(R77:T77)</f>
        <v>0</v>
      </c>
      <c r="V77" s="48"/>
      <c r="W77" s="48"/>
      <c r="X77" s="48"/>
      <c r="Y77" s="43">
        <f>SUM(V77:X77)</f>
        <v>0</v>
      </c>
      <c r="Z77" s="48"/>
      <c r="AA77" s="48"/>
      <c r="AB77" s="48"/>
      <c r="AC77" s="43">
        <f>SUM(Z77:AB77)</f>
        <v>0</v>
      </c>
      <c r="AD77" s="48">
        <v>0</v>
      </c>
      <c r="AE77" s="48">
        <v>0</v>
      </c>
      <c r="AF77" s="47">
        <v>2346240</v>
      </c>
      <c r="AG77" s="43">
        <f>SUM(AD77:AF77)</f>
        <v>2346240</v>
      </c>
      <c r="AH77" s="43">
        <f>SUM(U77,Y77,AC77,AG77)</f>
        <v>2346240</v>
      </c>
      <c r="AI77" s="59">
        <f>IF(ISERROR(AH77/J77),0,AH77/J77)</f>
        <v>0</v>
      </c>
      <c r="AJ77" s="59">
        <f t="shared" ref="AJ77:AJ98" si="29">IF(ISERROR(AH77/$AH$204),"-",AH77/$AH$204)</f>
        <v>4.7002824688983716E-3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24.95" customHeight="1" outlineLevel="1">
      <c r="A78" s="26">
        <v>2</v>
      </c>
      <c r="B78" s="26"/>
      <c r="C78" s="93" t="s">
        <v>1909</v>
      </c>
      <c r="D78" s="28">
        <v>46022</v>
      </c>
      <c r="E78" s="93" t="s">
        <v>1908</v>
      </c>
      <c r="F78" s="27"/>
      <c r="G78" s="27"/>
      <c r="H78" s="28"/>
      <c r="I78" s="28"/>
      <c r="J78" s="114"/>
      <c r="K78" s="47">
        <v>1955200</v>
      </c>
      <c r="L78" s="93" t="s">
        <v>84</v>
      </c>
      <c r="M78" s="48"/>
      <c r="N78" s="48"/>
      <c r="O78" s="48"/>
      <c r="P78" s="27"/>
      <c r="Q78" s="27"/>
      <c r="R78" s="48"/>
      <c r="S78" s="48"/>
      <c r="T78" s="48"/>
      <c r="U78" s="43">
        <f>SUM(R78:T78)</f>
        <v>0</v>
      </c>
      <c r="V78" s="48"/>
      <c r="W78" s="48"/>
      <c r="X78" s="48"/>
      <c r="Y78" s="43">
        <f>SUM(V78:X78)</f>
        <v>0</v>
      </c>
      <c r="Z78" s="48"/>
      <c r="AA78" s="48"/>
      <c r="AB78" s="48"/>
      <c r="AC78" s="43">
        <f>SUM(Z78:AB78)</f>
        <v>0</v>
      </c>
      <c r="AD78" s="48">
        <v>0</v>
      </c>
      <c r="AE78" s="48">
        <v>0</v>
      </c>
      <c r="AF78" s="47">
        <v>1955200</v>
      </c>
      <c r="AG78" s="43">
        <f>SUM(AD78:AF78)</f>
        <v>1955200</v>
      </c>
      <c r="AH78" s="43">
        <f>SUM(U78,Y78,AC78,AG78)</f>
        <v>1955200</v>
      </c>
      <c r="AI78" s="59">
        <f>IF(ISERROR(AH78/J78),0,AH78/J78)</f>
        <v>0</v>
      </c>
      <c r="AJ78" s="59">
        <f t="shared" si="29"/>
        <v>3.9169020574153094E-3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24.95" customHeight="1" outlineLevel="1">
      <c r="A79" s="26">
        <v>3</v>
      </c>
      <c r="B79" s="26"/>
      <c r="C79" s="93" t="s">
        <v>1911</v>
      </c>
      <c r="D79" s="28">
        <v>46022</v>
      </c>
      <c r="E79" s="93" t="s">
        <v>1910</v>
      </c>
      <c r="F79" s="27"/>
      <c r="G79" s="27"/>
      <c r="H79" s="28"/>
      <c r="I79" s="28"/>
      <c r="J79" s="114"/>
      <c r="K79" s="47">
        <v>3128320</v>
      </c>
      <c r="L79" s="93" t="s">
        <v>84</v>
      </c>
      <c r="M79" s="48"/>
      <c r="N79" s="48"/>
      <c r="O79" s="48"/>
      <c r="P79" s="27"/>
      <c r="Q79" s="27"/>
      <c r="R79" s="48"/>
      <c r="S79" s="48"/>
      <c r="T79" s="48"/>
      <c r="U79" s="43">
        <f t="shared" ref="U79:U86" si="30">SUM(R79:T79)</f>
        <v>0</v>
      </c>
      <c r="V79" s="48"/>
      <c r="W79" s="48"/>
      <c r="X79" s="48"/>
      <c r="Y79" s="43">
        <f t="shared" ref="Y79:Y86" si="31">SUM(V79:X79)</f>
        <v>0</v>
      </c>
      <c r="Z79" s="48"/>
      <c r="AA79" s="48"/>
      <c r="AB79" s="48"/>
      <c r="AC79" s="43">
        <f t="shared" ref="AC79:AC86" si="32">SUM(Z79:AB79)</f>
        <v>0</v>
      </c>
      <c r="AD79" s="48">
        <v>0</v>
      </c>
      <c r="AE79" s="48">
        <v>0</v>
      </c>
      <c r="AF79" s="47">
        <v>3128320</v>
      </c>
      <c r="AG79" s="43">
        <f t="shared" ref="AG79:AG92" si="33">SUM(AD79:AF79)</f>
        <v>3128320</v>
      </c>
      <c r="AH79" s="43">
        <f t="shared" ref="AH79:AH92" si="34">SUM(U79,Y79,AC79,AG79)</f>
        <v>3128320</v>
      </c>
      <c r="AI79" s="59">
        <f t="shared" ref="AI79:AI92" si="35">IF(ISERROR(AH79/J79),0,AH79/J79)</f>
        <v>0</v>
      </c>
      <c r="AJ79" s="59">
        <f t="shared" si="29"/>
        <v>6.2670432918644952E-3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24.95" customHeight="1" outlineLevel="1">
      <c r="A80" s="26">
        <v>4</v>
      </c>
      <c r="B80" s="26"/>
      <c r="C80" s="93" t="s">
        <v>1913</v>
      </c>
      <c r="D80" s="28">
        <v>46022</v>
      </c>
      <c r="E80" s="93" t="s">
        <v>1912</v>
      </c>
      <c r="F80" s="27"/>
      <c r="G80" s="27"/>
      <c r="H80" s="28"/>
      <c r="I80" s="28"/>
      <c r="J80" s="114"/>
      <c r="K80" s="47">
        <v>2737280</v>
      </c>
      <c r="L80" s="93" t="s">
        <v>84</v>
      </c>
      <c r="M80" s="48"/>
      <c r="N80" s="48"/>
      <c r="O80" s="48"/>
      <c r="P80" s="27"/>
      <c r="Q80" s="27"/>
      <c r="R80" s="48"/>
      <c r="S80" s="48"/>
      <c r="T80" s="48"/>
      <c r="U80" s="43">
        <f t="shared" si="30"/>
        <v>0</v>
      </c>
      <c r="V80" s="48"/>
      <c r="W80" s="48"/>
      <c r="X80" s="48"/>
      <c r="Y80" s="43">
        <f t="shared" si="31"/>
        <v>0</v>
      </c>
      <c r="Z80" s="48"/>
      <c r="AA80" s="48"/>
      <c r="AB80" s="48"/>
      <c r="AC80" s="43">
        <f t="shared" si="32"/>
        <v>0</v>
      </c>
      <c r="AD80" s="48">
        <v>0</v>
      </c>
      <c r="AE80" s="48">
        <v>0</v>
      </c>
      <c r="AF80" s="47">
        <v>2737280</v>
      </c>
      <c r="AG80" s="43">
        <f t="shared" si="33"/>
        <v>2737280</v>
      </c>
      <c r="AH80" s="43">
        <f t="shared" si="34"/>
        <v>2737280</v>
      </c>
      <c r="AI80" s="59">
        <f t="shared" si="35"/>
        <v>0</v>
      </c>
      <c r="AJ80" s="59">
        <f t="shared" si="29"/>
        <v>5.4836628803814329E-3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24.95" customHeight="1" outlineLevel="1">
      <c r="A81" s="26">
        <v>5</v>
      </c>
      <c r="B81" s="26"/>
      <c r="C81" s="93" t="s">
        <v>1914</v>
      </c>
      <c r="D81" s="28">
        <v>46022</v>
      </c>
      <c r="E81" s="93" t="s">
        <v>868</v>
      </c>
      <c r="F81" s="27"/>
      <c r="G81" s="27"/>
      <c r="H81" s="28"/>
      <c r="I81" s="28"/>
      <c r="J81" s="114"/>
      <c r="K81" s="47">
        <v>3128320</v>
      </c>
      <c r="L81" s="93" t="s">
        <v>84</v>
      </c>
      <c r="M81" s="48"/>
      <c r="N81" s="48"/>
      <c r="O81" s="48"/>
      <c r="P81" s="27"/>
      <c r="Q81" s="27"/>
      <c r="R81" s="48"/>
      <c r="S81" s="48"/>
      <c r="T81" s="48"/>
      <c r="U81" s="43">
        <f t="shared" si="30"/>
        <v>0</v>
      </c>
      <c r="V81" s="48"/>
      <c r="W81" s="48"/>
      <c r="X81" s="48"/>
      <c r="Y81" s="43">
        <f t="shared" si="31"/>
        <v>0</v>
      </c>
      <c r="Z81" s="48"/>
      <c r="AA81" s="48"/>
      <c r="AB81" s="48"/>
      <c r="AC81" s="43">
        <f t="shared" si="32"/>
        <v>0</v>
      </c>
      <c r="AD81" s="48">
        <v>0</v>
      </c>
      <c r="AE81" s="48">
        <v>0</v>
      </c>
      <c r="AF81" s="47">
        <v>3128320</v>
      </c>
      <c r="AG81" s="43">
        <f t="shared" si="33"/>
        <v>3128320</v>
      </c>
      <c r="AH81" s="43">
        <f t="shared" si="34"/>
        <v>3128320</v>
      </c>
      <c r="AI81" s="59">
        <f t="shared" si="35"/>
        <v>0</v>
      </c>
      <c r="AJ81" s="59">
        <f t="shared" si="29"/>
        <v>6.2670432918644952E-3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24.95" customHeight="1" outlineLevel="1">
      <c r="A82" s="26">
        <v>6</v>
      </c>
      <c r="B82" s="26"/>
      <c r="C82" s="93" t="s">
        <v>1917</v>
      </c>
      <c r="D82" s="28">
        <v>46022</v>
      </c>
      <c r="E82" s="93" t="s">
        <v>1915</v>
      </c>
      <c r="F82" s="27"/>
      <c r="G82" s="27"/>
      <c r="H82" s="28"/>
      <c r="I82" s="28"/>
      <c r="J82" s="114"/>
      <c r="K82" s="47">
        <v>2346240</v>
      </c>
      <c r="L82" s="93" t="s">
        <v>84</v>
      </c>
      <c r="M82" s="48"/>
      <c r="N82" s="48"/>
      <c r="O82" s="48"/>
      <c r="P82" s="27"/>
      <c r="Q82" s="27"/>
      <c r="R82" s="48"/>
      <c r="S82" s="48"/>
      <c r="T82" s="48"/>
      <c r="U82" s="43">
        <f t="shared" si="30"/>
        <v>0</v>
      </c>
      <c r="V82" s="48"/>
      <c r="W82" s="48"/>
      <c r="X82" s="48"/>
      <c r="Y82" s="43">
        <f t="shared" si="31"/>
        <v>0</v>
      </c>
      <c r="Z82" s="48"/>
      <c r="AA82" s="48"/>
      <c r="AB82" s="48"/>
      <c r="AC82" s="43">
        <f t="shared" si="32"/>
        <v>0</v>
      </c>
      <c r="AD82" s="48">
        <v>0</v>
      </c>
      <c r="AE82" s="48">
        <v>0</v>
      </c>
      <c r="AF82" s="47">
        <v>2346240</v>
      </c>
      <c r="AG82" s="43">
        <f t="shared" si="33"/>
        <v>2346240</v>
      </c>
      <c r="AH82" s="43">
        <f t="shared" si="34"/>
        <v>2346240</v>
      </c>
      <c r="AI82" s="59">
        <f t="shared" si="35"/>
        <v>0</v>
      </c>
      <c r="AJ82" s="59">
        <f t="shared" si="29"/>
        <v>4.7002824688983716E-3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24.95" customHeight="1" outlineLevel="1">
      <c r="A83" s="26">
        <v>7</v>
      </c>
      <c r="B83" s="26"/>
      <c r="C83" s="93" t="s">
        <v>1918</v>
      </c>
      <c r="D83" s="28">
        <v>46022</v>
      </c>
      <c r="E83" s="93" t="s">
        <v>1916</v>
      </c>
      <c r="F83" s="27"/>
      <c r="G83" s="27"/>
      <c r="H83" s="28"/>
      <c r="I83" s="28"/>
      <c r="J83" s="114"/>
      <c r="K83" s="47">
        <v>2737280</v>
      </c>
      <c r="L83" s="93" t="s">
        <v>84</v>
      </c>
      <c r="M83" s="48"/>
      <c r="N83" s="48"/>
      <c r="O83" s="48"/>
      <c r="P83" s="27"/>
      <c r="Q83" s="27"/>
      <c r="R83" s="48"/>
      <c r="S83" s="48"/>
      <c r="T83" s="48"/>
      <c r="U83" s="43">
        <f t="shared" si="30"/>
        <v>0</v>
      </c>
      <c r="V83" s="48"/>
      <c r="W83" s="48"/>
      <c r="X83" s="48"/>
      <c r="Y83" s="43">
        <f t="shared" si="31"/>
        <v>0</v>
      </c>
      <c r="Z83" s="48"/>
      <c r="AA83" s="48"/>
      <c r="AB83" s="48"/>
      <c r="AC83" s="43">
        <f t="shared" si="32"/>
        <v>0</v>
      </c>
      <c r="AD83" s="48">
        <v>0</v>
      </c>
      <c r="AE83" s="48">
        <v>0</v>
      </c>
      <c r="AF83" s="47">
        <v>2737280</v>
      </c>
      <c r="AG83" s="43">
        <f t="shared" si="33"/>
        <v>2737280</v>
      </c>
      <c r="AH83" s="43">
        <f t="shared" si="34"/>
        <v>2737280</v>
      </c>
      <c r="AI83" s="59">
        <f t="shared" si="35"/>
        <v>0</v>
      </c>
      <c r="AJ83" s="59">
        <f t="shared" si="29"/>
        <v>5.4836628803814329E-3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24.95" customHeight="1" outlineLevel="1">
      <c r="A84" s="26">
        <v>8</v>
      </c>
      <c r="B84" s="26"/>
      <c r="C84" s="93" t="s">
        <v>1921</v>
      </c>
      <c r="D84" s="28">
        <v>46022</v>
      </c>
      <c r="E84" s="93" t="s">
        <v>1919</v>
      </c>
      <c r="F84" s="27"/>
      <c r="G84" s="27"/>
      <c r="H84" s="28"/>
      <c r="I84" s="28"/>
      <c r="J84" s="114"/>
      <c r="K84" s="47">
        <v>1955200</v>
      </c>
      <c r="L84" s="93" t="s">
        <v>84</v>
      </c>
      <c r="M84" s="48"/>
      <c r="N84" s="48"/>
      <c r="O84" s="48"/>
      <c r="P84" s="27"/>
      <c r="Q84" s="27"/>
      <c r="R84" s="48"/>
      <c r="S84" s="48"/>
      <c r="T84" s="48"/>
      <c r="U84" s="43">
        <f t="shared" si="30"/>
        <v>0</v>
      </c>
      <c r="V84" s="48"/>
      <c r="W84" s="48"/>
      <c r="X84" s="48"/>
      <c r="Y84" s="43">
        <f t="shared" si="31"/>
        <v>0</v>
      </c>
      <c r="Z84" s="48"/>
      <c r="AA84" s="48"/>
      <c r="AB84" s="48"/>
      <c r="AC84" s="43">
        <f t="shared" si="32"/>
        <v>0</v>
      </c>
      <c r="AD84" s="48">
        <v>0</v>
      </c>
      <c r="AE84" s="48">
        <v>0</v>
      </c>
      <c r="AF84" s="47">
        <v>1955200</v>
      </c>
      <c r="AG84" s="43">
        <f t="shared" si="33"/>
        <v>1955200</v>
      </c>
      <c r="AH84" s="43">
        <f t="shared" si="34"/>
        <v>1955200</v>
      </c>
      <c r="AI84" s="59">
        <f t="shared" si="35"/>
        <v>0</v>
      </c>
      <c r="AJ84" s="59">
        <f t="shared" si="29"/>
        <v>3.9169020574153094E-3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24.95" customHeight="1" outlineLevel="1">
      <c r="A85" s="26">
        <v>9</v>
      </c>
      <c r="B85" s="26"/>
      <c r="C85" s="93" t="s">
        <v>1922</v>
      </c>
      <c r="D85" s="28">
        <v>46022</v>
      </c>
      <c r="E85" s="93" t="s">
        <v>1920</v>
      </c>
      <c r="F85" s="27"/>
      <c r="G85" s="27"/>
      <c r="H85" s="28"/>
      <c r="I85" s="28"/>
      <c r="J85" s="114"/>
      <c r="K85" s="47">
        <v>9384960</v>
      </c>
      <c r="L85" s="93" t="s">
        <v>84</v>
      </c>
      <c r="M85" s="48"/>
      <c r="N85" s="48"/>
      <c r="O85" s="48"/>
      <c r="P85" s="27"/>
      <c r="Q85" s="27"/>
      <c r="R85" s="48"/>
      <c r="S85" s="48"/>
      <c r="T85" s="48"/>
      <c r="U85" s="43">
        <f t="shared" si="30"/>
        <v>0</v>
      </c>
      <c r="V85" s="48"/>
      <c r="W85" s="48"/>
      <c r="X85" s="48"/>
      <c r="Y85" s="43">
        <f t="shared" si="31"/>
        <v>0</v>
      </c>
      <c r="Z85" s="48"/>
      <c r="AA85" s="48"/>
      <c r="AB85" s="48"/>
      <c r="AC85" s="43">
        <f t="shared" si="32"/>
        <v>0</v>
      </c>
      <c r="AD85" s="48">
        <v>0</v>
      </c>
      <c r="AE85" s="48">
        <v>0</v>
      </c>
      <c r="AF85" s="47">
        <v>9384960</v>
      </c>
      <c r="AG85" s="43">
        <f t="shared" si="33"/>
        <v>9384960</v>
      </c>
      <c r="AH85" s="43">
        <f t="shared" si="34"/>
        <v>9384960</v>
      </c>
      <c r="AI85" s="59">
        <f t="shared" si="35"/>
        <v>0</v>
      </c>
      <c r="AJ85" s="59">
        <f t="shared" si="29"/>
        <v>1.8801129875593486E-2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24.95" customHeight="1" outlineLevel="1">
      <c r="A86" s="26">
        <v>10</v>
      </c>
      <c r="B86" s="26"/>
      <c r="C86" s="93" t="s">
        <v>1925</v>
      </c>
      <c r="D86" s="28">
        <v>46022</v>
      </c>
      <c r="E86" s="93" t="s">
        <v>1923</v>
      </c>
      <c r="F86" s="27"/>
      <c r="G86" s="27"/>
      <c r="H86" s="28"/>
      <c r="I86" s="28"/>
      <c r="J86" s="114"/>
      <c r="K86" s="47">
        <v>4301440</v>
      </c>
      <c r="L86" s="93" t="s">
        <v>84</v>
      </c>
      <c r="M86" s="48"/>
      <c r="N86" s="48"/>
      <c r="O86" s="48"/>
      <c r="P86" s="27"/>
      <c r="Q86" s="27"/>
      <c r="R86" s="48"/>
      <c r="S86" s="48"/>
      <c r="T86" s="48"/>
      <c r="U86" s="43">
        <f t="shared" si="30"/>
        <v>0</v>
      </c>
      <c r="V86" s="48"/>
      <c r="W86" s="48"/>
      <c r="X86" s="48"/>
      <c r="Y86" s="43">
        <f t="shared" si="31"/>
        <v>0</v>
      </c>
      <c r="Z86" s="48"/>
      <c r="AA86" s="48"/>
      <c r="AB86" s="48"/>
      <c r="AC86" s="43">
        <f t="shared" si="32"/>
        <v>0</v>
      </c>
      <c r="AD86" s="48">
        <v>0</v>
      </c>
      <c r="AE86" s="48">
        <v>0</v>
      </c>
      <c r="AF86" s="47">
        <v>4301440</v>
      </c>
      <c r="AG86" s="43">
        <f t="shared" si="33"/>
        <v>4301440</v>
      </c>
      <c r="AH86" s="43">
        <f t="shared" si="34"/>
        <v>4301440</v>
      </c>
      <c r="AI86" s="59">
        <f t="shared" si="35"/>
        <v>0</v>
      </c>
      <c r="AJ86" s="59">
        <f t="shared" si="29"/>
        <v>8.6171845263136801E-3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24.95" customHeight="1" outlineLevel="1">
      <c r="A87" s="26">
        <v>11</v>
      </c>
      <c r="B87" s="26"/>
      <c r="C87" s="93" t="s">
        <v>1926</v>
      </c>
      <c r="D87" s="28">
        <v>46022</v>
      </c>
      <c r="E87" s="93" t="s">
        <v>1924</v>
      </c>
      <c r="F87" s="27"/>
      <c r="G87" s="27"/>
      <c r="H87" s="28"/>
      <c r="I87" s="28"/>
      <c r="J87" s="114"/>
      <c r="K87" s="47">
        <v>1564160</v>
      </c>
      <c r="L87" s="93" t="s">
        <v>84</v>
      </c>
      <c r="M87" s="48"/>
      <c r="N87" s="48"/>
      <c r="O87" s="48"/>
      <c r="P87" s="27"/>
      <c r="Q87" s="27"/>
      <c r="R87" s="48"/>
      <c r="S87" s="48"/>
      <c r="T87" s="48"/>
      <c r="U87" s="43">
        <f>SUM(R87:T87)</f>
        <v>0</v>
      </c>
      <c r="V87" s="48"/>
      <c r="W87" s="48"/>
      <c r="X87" s="48"/>
      <c r="Y87" s="43">
        <f>SUM(V87:X87)</f>
        <v>0</v>
      </c>
      <c r="Z87" s="48"/>
      <c r="AA87" s="48"/>
      <c r="AB87" s="48"/>
      <c r="AC87" s="43">
        <f>SUM(Z87:AB87)</f>
        <v>0</v>
      </c>
      <c r="AD87" s="48">
        <v>0</v>
      </c>
      <c r="AE87" s="48">
        <v>0</v>
      </c>
      <c r="AF87" s="47">
        <v>1564160</v>
      </c>
      <c r="AG87" s="43">
        <f t="shared" si="33"/>
        <v>1564160</v>
      </c>
      <c r="AH87" s="43">
        <f t="shared" si="34"/>
        <v>1564160</v>
      </c>
      <c r="AI87" s="59">
        <f t="shared" si="35"/>
        <v>0</v>
      </c>
      <c r="AJ87" s="59">
        <f t="shared" si="29"/>
        <v>3.1335216459322476E-3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24.95" customHeight="1" outlineLevel="1">
      <c r="A88" s="26">
        <v>12</v>
      </c>
      <c r="B88" s="26"/>
      <c r="C88" s="93" t="s">
        <v>1929</v>
      </c>
      <c r="D88" s="28">
        <v>46022</v>
      </c>
      <c r="E88" s="93" t="s">
        <v>1927</v>
      </c>
      <c r="F88" s="27"/>
      <c r="G88" s="27"/>
      <c r="H88" s="28"/>
      <c r="I88" s="28"/>
      <c r="J88" s="114"/>
      <c r="K88" s="47">
        <v>6647680</v>
      </c>
      <c r="L88" s="93" t="s">
        <v>84</v>
      </c>
      <c r="M88" s="48"/>
      <c r="N88" s="48"/>
      <c r="O88" s="48"/>
      <c r="P88" s="27"/>
      <c r="Q88" s="27"/>
      <c r="R88" s="48"/>
      <c r="S88" s="48"/>
      <c r="T88" s="48"/>
      <c r="U88" s="43">
        <f t="shared" ref="U88:U94" si="36">SUM(R88:T88)</f>
        <v>0</v>
      </c>
      <c r="V88" s="48"/>
      <c r="W88" s="48"/>
      <c r="X88" s="48"/>
      <c r="Y88" s="43">
        <f t="shared" ref="Y88:Y94" si="37">SUM(V88:X88)</f>
        <v>0</v>
      </c>
      <c r="Z88" s="48"/>
      <c r="AA88" s="48"/>
      <c r="AB88" s="48"/>
      <c r="AC88" s="43">
        <f t="shared" ref="AC88:AC94" si="38">SUM(Z88:AB88)</f>
        <v>0</v>
      </c>
      <c r="AD88" s="48">
        <v>0</v>
      </c>
      <c r="AE88" s="48">
        <v>0</v>
      </c>
      <c r="AF88" s="47">
        <v>6647680</v>
      </c>
      <c r="AG88" s="43">
        <f t="shared" si="33"/>
        <v>6647680</v>
      </c>
      <c r="AH88" s="43">
        <f t="shared" si="34"/>
        <v>6647680</v>
      </c>
      <c r="AI88" s="59">
        <f t="shared" si="35"/>
        <v>0</v>
      </c>
      <c r="AJ88" s="59">
        <f t="shared" si="29"/>
        <v>1.3317466995212052E-2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24.95" customHeight="1" outlineLevel="1">
      <c r="A89" s="26">
        <v>13</v>
      </c>
      <c r="B89" s="26"/>
      <c r="C89" s="93" t="s">
        <v>1930</v>
      </c>
      <c r="D89" s="28">
        <v>46022</v>
      </c>
      <c r="E89" s="93" t="s">
        <v>1928</v>
      </c>
      <c r="F89" s="27"/>
      <c r="G89" s="27"/>
      <c r="H89" s="28"/>
      <c r="I89" s="28"/>
      <c r="J89" s="114"/>
      <c r="K89" s="47">
        <v>4692480</v>
      </c>
      <c r="L89" s="93" t="s">
        <v>84</v>
      </c>
      <c r="M89" s="48"/>
      <c r="N89" s="48"/>
      <c r="O89" s="48"/>
      <c r="P89" s="27"/>
      <c r="Q89" s="27"/>
      <c r="R89" s="48"/>
      <c r="S89" s="48"/>
      <c r="T89" s="48"/>
      <c r="U89" s="43">
        <f t="shared" si="36"/>
        <v>0</v>
      </c>
      <c r="V89" s="48"/>
      <c r="W89" s="48"/>
      <c r="X89" s="48"/>
      <c r="Y89" s="43">
        <f t="shared" si="37"/>
        <v>0</v>
      </c>
      <c r="Z89" s="48"/>
      <c r="AA89" s="48"/>
      <c r="AB89" s="48"/>
      <c r="AC89" s="43">
        <f t="shared" si="38"/>
        <v>0</v>
      </c>
      <c r="AD89" s="48">
        <v>0</v>
      </c>
      <c r="AE89" s="48">
        <v>0</v>
      </c>
      <c r="AF89" s="47">
        <v>4692480</v>
      </c>
      <c r="AG89" s="43">
        <f t="shared" si="33"/>
        <v>4692480</v>
      </c>
      <c r="AH89" s="43">
        <f t="shared" si="34"/>
        <v>4692480</v>
      </c>
      <c r="AI89" s="59">
        <f t="shared" si="35"/>
        <v>0</v>
      </c>
      <c r="AJ89" s="59">
        <f t="shared" si="29"/>
        <v>9.4005649377967432E-3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24.95" customHeight="1" outlineLevel="1">
      <c r="A90" s="26">
        <v>14</v>
      </c>
      <c r="B90" s="26"/>
      <c r="C90" s="93" t="s">
        <v>1933</v>
      </c>
      <c r="D90" s="28">
        <v>46022</v>
      </c>
      <c r="E90" s="93" t="s">
        <v>1931</v>
      </c>
      <c r="F90" s="27"/>
      <c r="G90" s="27"/>
      <c r="H90" s="28"/>
      <c r="I90" s="28"/>
      <c r="J90" s="114"/>
      <c r="K90" s="47">
        <v>5083520</v>
      </c>
      <c r="L90" s="93" t="s">
        <v>84</v>
      </c>
      <c r="M90" s="48"/>
      <c r="N90" s="48"/>
      <c r="O90" s="48"/>
      <c r="P90" s="27"/>
      <c r="Q90" s="27"/>
      <c r="R90" s="48"/>
      <c r="S90" s="48"/>
      <c r="T90" s="48"/>
      <c r="U90" s="43">
        <f t="shared" si="36"/>
        <v>0</v>
      </c>
      <c r="V90" s="48"/>
      <c r="W90" s="48"/>
      <c r="X90" s="48"/>
      <c r="Y90" s="43">
        <f t="shared" si="37"/>
        <v>0</v>
      </c>
      <c r="Z90" s="48"/>
      <c r="AA90" s="48"/>
      <c r="AB90" s="48"/>
      <c r="AC90" s="43">
        <f t="shared" si="38"/>
        <v>0</v>
      </c>
      <c r="AD90" s="48">
        <v>0</v>
      </c>
      <c r="AE90" s="48">
        <v>0</v>
      </c>
      <c r="AF90" s="47">
        <v>5083520</v>
      </c>
      <c r="AG90" s="43">
        <f t="shared" si="33"/>
        <v>5083520</v>
      </c>
      <c r="AH90" s="43">
        <f t="shared" si="34"/>
        <v>5083520</v>
      </c>
      <c r="AI90" s="59">
        <f t="shared" si="35"/>
        <v>0</v>
      </c>
      <c r="AJ90" s="59">
        <f t="shared" si="29"/>
        <v>1.0183945349279805E-2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24.95" customHeight="1" outlineLevel="1">
      <c r="A91" s="26">
        <v>15</v>
      </c>
      <c r="B91" s="26"/>
      <c r="C91" s="93" t="s">
        <v>1934</v>
      </c>
      <c r="D91" s="28">
        <v>46022</v>
      </c>
      <c r="E91" s="93" t="s">
        <v>1932</v>
      </c>
      <c r="F91" s="27"/>
      <c r="G91" s="27"/>
      <c r="H91" s="28"/>
      <c r="I91" s="28"/>
      <c r="J91" s="114"/>
      <c r="K91" s="47">
        <v>1955200</v>
      </c>
      <c r="L91" s="93" t="s">
        <v>84</v>
      </c>
      <c r="M91" s="48"/>
      <c r="N91" s="48"/>
      <c r="O91" s="48"/>
      <c r="P91" s="27"/>
      <c r="Q91" s="27"/>
      <c r="R91" s="48"/>
      <c r="S91" s="48"/>
      <c r="T91" s="48"/>
      <c r="U91" s="43">
        <f t="shared" si="36"/>
        <v>0</v>
      </c>
      <c r="V91" s="48"/>
      <c r="W91" s="48"/>
      <c r="X91" s="48"/>
      <c r="Y91" s="43">
        <f t="shared" si="37"/>
        <v>0</v>
      </c>
      <c r="Z91" s="48"/>
      <c r="AA91" s="48"/>
      <c r="AB91" s="48"/>
      <c r="AC91" s="43">
        <f t="shared" si="38"/>
        <v>0</v>
      </c>
      <c r="AD91" s="48">
        <v>0</v>
      </c>
      <c r="AE91" s="48">
        <v>0</v>
      </c>
      <c r="AF91" s="47">
        <v>1955200</v>
      </c>
      <c r="AG91" s="43">
        <f t="shared" si="33"/>
        <v>1955200</v>
      </c>
      <c r="AH91" s="43">
        <f t="shared" si="34"/>
        <v>1955200</v>
      </c>
      <c r="AI91" s="59">
        <f t="shared" si="35"/>
        <v>0</v>
      </c>
      <c r="AJ91" s="59">
        <f t="shared" si="29"/>
        <v>3.9169020574153094E-3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24.95" customHeight="1" outlineLevel="1">
      <c r="A92" s="26">
        <v>16</v>
      </c>
      <c r="B92" s="26"/>
      <c r="C92" s="93" t="s">
        <v>1937</v>
      </c>
      <c r="D92" s="28">
        <v>46022</v>
      </c>
      <c r="E92" s="93" t="s">
        <v>1935</v>
      </c>
      <c r="F92" s="27"/>
      <c r="G92" s="27"/>
      <c r="H92" s="28"/>
      <c r="I92" s="28"/>
      <c r="J92" s="114"/>
      <c r="K92" s="47">
        <v>3128320</v>
      </c>
      <c r="L92" s="93" t="s">
        <v>84</v>
      </c>
      <c r="M92" s="48"/>
      <c r="N92" s="48"/>
      <c r="O92" s="48"/>
      <c r="P92" s="27"/>
      <c r="Q92" s="27"/>
      <c r="R92" s="48"/>
      <c r="S92" s="48"/>
      <c r="T92" s="48"/>
      <c r="U92" s="43">
        <f t="shared" si="36"/>
        <v>0</v>
      </c>
      <c r="V92" s="48"/>
      <c r="W92" s="48"/>
      <c r="X92" s="48"/>
      <c r="Y92" s="43">
        <f t="shared" si="37"/>
        <v>0</v>
      </c>
      <c r="Z92" s="48"/>
      <c r="AA92" s="48"/>
      <c r="AB92" s="48"/>
      <c r="AC92" s="43">
        <f t="shared" si="38"/>
        <v>0</v>
      </c>
      <c r="AD92" s="48">
        <v>0</v>
      </c>
      <c r="AE92" s="48">
        <v>0</v>
      </c>
      <c r="AF92" s="47">
        <v>3128320</v>
      </c>
      <c r="AG92" s="43">
        <f t="shared" si="33"/>
        <v>3128320</v>
      </c>
      <c r="AH92" s="43">
        <f t="shared" si="34"/>
        <v>3128320</v>
      </c>
      <c r="AI92" s="59">
        <f t="shared" si="35"/>
        <v>0</v>
      </c>
      <c r="AJ92" s="59">
        <f t="shared" si="29"/>
        <v>6.2670432918644952E-3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24.95" customHeight="1" outlineLevel="1">
      <c r="A93" s="26">
        <v>17</v>
      </c>
      <c r="B93" s="26"/>
      <c r="C93" s="93" t="s">
        <v>1938</v>
      </c>
      <c r="D93" s="28">
        <v>46022</v>
      </c>
      <c r="E93" s="93" t="s">
        <v>1936</v>
      </c>
      <c r="F93" s="27"/>
      <c r="G93" s="27"/>
      <c r="H93" s="28"/>
      <c r="I93" s="28"/>
      <c r="J93" s="114"/>
      <c r="K93" s="47">
        <v>4301440</v>
      </c>
      <c r="L93" s="93" t="s">
        <v>84</v>
      </c>
      <c r="M93" s="48"/>
      <c r="N93" s="48"/>
      <c r="O93" s="48"/>
      <c r="P93" s="27"/>
      <c r="Q93" s="27"/>
      <c r="R93" s="48"/>
      <c r="S93" s="48"/>
      <c r="T93" s="48"/>
      <c r="U93" s="43">
        <f t="shared" si="36"/>
        <v>0</v>
      </c>
      <c r="V93" s="48"/>
      <c r="W93" s="48"/>
      <c r="X93" s="48"/>
      <c r="Y93" s="43">
        <f t="shared" si="37"/>
        <v>0</v>
      </c>
      <c r="Z93" s="48"/>
      <c r="AA93" s="48"/>
      <c r="AB93" s="48"/>
      <c r="AC93" s="43">
        <f t="shared" si="38"/>
        <v>0</v>
      </c>
      <c r="AD93" s="48">
        <v>0</v>
      </c>
      <c r="AE93" s="48">
        <v>0</v>
      </c>
      <c r="AF93" s="47">
        <v>4301440</v>
      </c>
      <c r="AG93" s="43">
        <f t="shared" ref="AG93:AG98" si="39">SUM(AD93:AF93)</f>
        <v>4301440</v>
      </c>
      <c r="AH93" s="43">
        <f t="shared" ref="AH93:AH98" si="40">SUM(U93,Y93,AC93,AG93)</f>
        <v>4301440</v>
      </c>
      <c r="AI93" s="59">
        <f t="shared" ref="AI93:AI99" si="41">IF(ISERROR(AH93/J93),0,AH93/J93)</f>
        <v>0</v>
      </c>
      <c r="AJ93" s="59">
        <f t="shared" si="29"/>
        <v>8.6171845263136801E-3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24.95" customHeight="1" outlineLevel="1">
      <c r="A94" s="26">
        <v>18</v>
      </c>
      <c r="B94" s="26"/>
      <c r="C94" s="93" t="s">
        <v>1939</v>
      </c>
      <c r="D94" s="28">
        <v>46022</v>
      </c>
      <c r="E94" s="93" t="s">
        <v>1627</v>
      </c>
      <c r="F94" s="27"/>
      <c r="G94" s="27"/>
      <c r="H94" s="28"/>
      <c r="I94" s="28"/>
      <c r="J94" s="114"/>
      <c r="K94" s="47">
        <v>3519360</v>
      </c>
      <c r="L94" s="93" t="s">
        <v>84</v>
      </c>
      <c r="M94" s="48"/>
      <c r="N94" s="48"/>
      <c r="O94" s="48"/>
      <c r="P94" s="27"/>
      <c r="Q94" s="27"/>
      <c r="R94" s="48"/>
      <c r="S94" s="48"/>
      <c r="T94" s="48"/>
      <c r="U94" s="43">
        <f t="shared" si="36"/>
        <v>0</v>
      </c>
      <c r="V94" s="48"/>
      <c r="W94" s="48"/>
      <c r="X94" s="48"/>
      <c r="Y94" s="43">
        <f t="shared" si="37"/>
        <v>0</v>
      </c>
      <c r="Z94" s="48"/>
      <c r="AA94" s="48"/>
      <c r="AB94" s="48"/>
      <c r="AC94" s="43">
        <f t="shared" si="38"/>
        <v>0</v>
      </c>
      <c r="AD94" s="48">
        <v>0</v>
      </c>
      <c r="AE94" s="48">
        <v>0</v>
      </c>
      <c r="AF94" s="47">
        <v>3519360</v>
      </c>
      <c r="AG94" s="43">
        <f t="shared" si="39"/>
        <v>3519360</v>
      </c>
      <c r="AH94" s="43">
        <f t="shared" si="40"/>
        <v>3519360</v>
      </c>
      <c r="AI94" s="59">
        <f t="shared" si="41"/>
        <v>0</v>
      </c>
      <c r="AJ94" s="59">
        <f t="shared" si="29"/>
        <v>7.0504237033475565E-3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24.95" customHeight="1" outlineLevel="1">
      <c r="A95" s="26">
        <v>19</v>
      </c>
      <c r="B95" s="26"/>
      <c r="C95" s="93" t="s">
        <v>1940</v>
      </c>
      <c r="D95" s="28">
        <v>46022</v>
      </c>
      <c r="E95" s="93" t="s">
        <v>1626</v>
      </c>
      <c r="F95" s="27"/>
      <c r="G95" s="27"/>
      <c r="H95" s="28"/>
      <c r="I95" s="28"/>
      <c r="J95" s="114"/>
      <c r="K95" s="47">
        <v>4692480</v>
      </c>
      <c r="L95" s="93" t="s">
        <v>84</v>
      </c>
      <c r="M95" s="48"/>
      <c r="N95" s="48"/>
      <c r="O95" s="48"/>
      <c r="P95" s="27"/>
      <c r="Q95" s="27"/>
      <c r="R95" s="48"/>
      <c r="S95" s="48"/>
      <c r="T95" s="48"/>
      <c r="U95" s="43">
        <f>SUM(R95:T95)</f>
        <v>0</v>
      </c>
      <c r="V95" s="48"/>
      <c r="W95" s="48"/>
      <c r="X95" s="48"/>
      <c r="Y95" s="43">
        <f>SUM(V95:X95)</f>
        <v>0</v>
      </c>
      <c r="Z95" s="48"/>
      <c r="AA95" s="48"/>
      <c r="AB95" s="48"/>
      <c r="AC95" s="43">
        <f>SUM(Z95:AB95)</f>
        <v>0</v>
      </c>
      <c r="AD95" s="48">
        <v>0</v>
      </c>
      <c r="AE95" s="48">
        <v>0</v>
      </c>
      <c r="AF95" s="47">
        <v>4692480</v>
      </c>
      <c r="AG95" s="43">
        <f t="shared" si="39"/>
        <v>4692480</v>
      </c>
      <c r="AH95" s="43">
        <f t="shared" si="40"/>
        <v>4692480</v>
      </c>
      <c r="AI95" s="59">
        <f t="shared" si="41"/>
        <v>0</v>
      </c>
      <c r="AJ95" s="59">
        <f t="shared" si="29"/>
        <v>9.4005649377967432E-3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24.95" customHeight="1" outlineLevel="1">
      <c r="A96" s="26">
        <v>20</v>
      </c>
      <c r="B96" s="26"/>
      <c r="C96" s="93" t="s">
        <v>1943</v>
      </c>
      <c r="D96" s="28">
        <v>46022</v>
      </c>
      <c r="E96" s="93" t="s">
        <v>1941</v>
      </c>
      <c r="F96" s="27"/>
      <c r="G96" s="27"/>
      <c r="H96" s="28"/>
      <c r="I96" s="28"/>
      <c r="J96" s="114"/>
      <c r="K96" s="47">
        <v>3910400</v>
      </c>
      <c r="L96" s="93" t="s">
        <v>84</v>
      </c>
      <c r="M96" s="48"/>
      <c r="N96" s="48"/>
      <c r="O96" s="48"/>
      <c r="P96" s="27"/>
      <c r="Q96" s="27"/>
      <c r="R96" s="48"/>
      <c r="S96" s="48"/>
      <c r="T96" s="48"/>
      <c r="U96" s="43">
        <f>SUM(R96:T96)</f>
        <v>0</v>
      </c>
      <c r="V96" s="48"/>
      <c r="W96" s="48"/>
      <c r="X96" s="48"/>
      <c r="Y96" s="43">
        <f>SUM(V96:X96)</f>
        <v>0</v>
      </c>
      <c r="Z96" s="48"/>
      <c r="AA96" s="48"/>
      <c r="AB96" s="48"/>
      <c r="AC96" s="43">
        <f>SUM(Z96:AB96)</f>
        <v>0</v>
      </c>
      <c r="AD96" s="48">
        <v>0</v>
      </c>
      <c r="AE96" s="48">
        <v>0</v>
      </c>
      <c r="AF96" s="47">
        <v>3910400</v>
      </c>
      <c r="AG96" s="43">
        <f t="shared" si="39"/>
        <v>3910400</v>
      </c>
      <c r="AH96" s="43">
        <f t="shared" si="40"/>
        <v>3910400</v>
      </c>
      <c r="AI96" s="59">
        <f t="shared" si="41"/>
        <v>0</v>
      </c>
      <c r="AJ96" s="59">
        <f t="shared" si="29"/>
        <v>7.8338041148306187E-3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24.95" customHeight="1" outlineLevel="1">
      <c r="A97" s="26">
        <v>21</v>
      </c>
      <c r="B97" s="26"/>
      <c r="C97" s="93" t="s">
        <v>1944</v>
      </c>
      <c r="D97" s="28">
        <v>46022</v>
      </c>
      <c r="E97" s="93" t="s">
        <v>1628</v>
      </c>
      <c r="F97" s="27"/>
      <c r="G97" s="27"/>
      <c r="H97" s="28"/>
      <c r="I97" s="28"/>
      <c r="J97" s="114"/>
      <c r="K97" s="47">
        <v>3519360</v>
      </c>
      <c r="L97" s="93" t="s">
        <v>84</v>
      </c>
      <c r="M97" s="48"/>
      <c r="N97" s="48"/>
      <c r="O97" s="48"/>
      <c r="P97" s="27"/>
      <c r="Q97" s="27"/>
      <c r="R97" s="48"/>
      <c r="S97" s="48"/>
      <c r="T97" s="48"/>
      <c r="U97" s="43">
        <f>SUM(R97:T97)</f>
        <v>0</v>
      </c>
      <c r="V97" s="48"/>
      <c r="W97" s="48"/>
      <c r="X97" s="48"/>
      <c r="Y97" s="43">
        <f>SUM(V97:X97)</f>
        <v>0</v>
      </c>
      <c r="Z97" s="48"/>
      <c r="AA97" s="48"/>
      <c r="AB97" s="48"/>
      <c r="AC97" s="43">
        <f>SUM(Z97:AB97)</f>
        <v>0</v>
      </c>
      <c r="AD97" s="48">
        <v>0</v>
      </c>
      <c r="AE97" s="48">
        <v>0</v>
      </c>
      <c r="AF97" s="47">
        <v>3519360</v>
      </c>
      <c r="AG97" s="43">
        <f t="shared" si="39"/>
        <v>3519360</v>
      </c>
      <c r="AH97" s="43">
        <f t="shared" si="40"/>
        <v>3519360</v>
      </c>
      <c r="AI97" s="59">
        <f t="shared" si="41"/>
        <v>0</v>
      </c>
      <c r="AJ97" s="59">
        <f t="shared" si="29"/>
        <v>7.0504237033475565E-3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24.95" customHeight="1" outlineLevel="1">
      <c r="A98" s="26">
        <v>22</v>
      </c>
      <c r="B98" s="26"/>
      <c r="C98" s="93" t="s">
        <v>1945</v>
      </c>
      <c r="D98" s="28">
        <v>46022</v>
      </c>
      <c r="E98" s="93" t="s">
        <v>1942</v>
      </c>
      <c r="F98" s="27"/>
      <c r="G98" s="27"/>
      <c r="H98" s="28"/>
      <c r="I98" s="28"/>
      <c r="J98" s="115"/>
      <c r="K98" s="47">
        <v>4301440</v>
      </c>
      <c r="L98" s="93" t="s">
        <v>84</v>
      </c>
      <c r="M98" s="48"/>
      <c r="N98" s="48"/>
      <c r="O98" s="48"/>
      <c r="P98" s="27"/>
      <c r="Q98" s="27"/>
      <c r="R98" s="48"/>
      <c r="S98" s="48"/>
      <c r="T98" s="48"/>
      <c r="U98" s="43">
        <f>SUM(R98:T98)</f>
        <v>0</v>
      </c>
      <c r="V98" s="48"/>
      <c r="W98" s="48"/>
      <c r="X98" s="48"/>
      <c r="Y98" s="43">
        <f>SUM(V98:X98)</f>
        <v>0</v>
      </c>
      <c r="Z98" s="48"/>
      <c r="AA98" s="48"/>
      <c r="AB98" s="48"/>
      <c r="AC98" s="43">
        <f>SUM(Z98:AB98)</f>
        <v>0</v>
      </c>
      <c r="AD98" s="48">
        <v>0</v>
      </c>
      <c r="AE98" s="48">
        <v>0</v>
      </c>
      <c r="AF98" s="47">
        <v>4301440</v>
      </c>
      <c r="AG98" s="43">
        <f t="shared" si="39"/>
        <v>4301440</v>
      </c>
      <c r="AH98" s="43">
        <f t="shared" si="40"/>
        <v>4301440</v>
      </c>
      <c r="AI98" s="59">
        <f t="shared" si="41"/>
        <v>0</v>
      </c>
      <c r="AJ98" s="59">
        <f t="shared" si="29"/>
        <v>8.6171845263136801E-3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s="19" customFormat="1" ht="24.95" customHeight="1">
      <c r="A99" s="117" t="s">
        <v>60</v>
      </c>
      <c r="B99" s="117"/>
      <c r="C99" s="117"/>
      <c r="D99" s="117"/>
      <c r="E99" s="117"/>
      <c r="F99" s="117"/>
      <c r="G99" s="117"/>
      <c r="H99" s="117"/>
      <c r="I99" s="117"/>
      <c r="J99" s="49">
        <f>J76</f>
        <v>81336320</v>
      </c>
      <c r="K99" s="49">
        <f>SUM(K77:K98)</f>
        <v>81336320</v>
      </c>
      <c r="L99" s="29"/>
      <c r="M99" s="49">
        <f>SUM(M77:M78)</f>
        <v>0</v>
      </c>
      <c r="N99" s="49">
        <f>SUM(N77:N78)</f>
        <v>0</v>
      </c>
      <c r="O99" s="49">
        <f>SUM(O77:O78)</f>
        <v>0</v>
      </c>
      <c r="P99" s="50"/>
      <c r="Q99" s="56"/>
      <c r="R99" s="49">
        <f t="shared" ref="R99:AE99" si="42">SUM(R77:R78)</f>
        <v>0</v>
      </c>
      <c r="S99" s="49">
        <f t="shared" si="42"/>
        <v>0</v>
      </c>
      <c r="T99" s="49">
        <f t="shared" si="42"/>
        <v>0</v>
      </c>
      <c r="U99" s="49">
        <f t="shared" si="42"/>
        <v>0</v>
      </c>
      <c r="V99" s="49">
        <f t="shared" si="42"/>
        <v>0</v>
      </c>
      <c r="W99" s="49">
        <f t="shared" si="42"/>
        <v>0</v>
      </c>
      <c r="X99" s="49">
        <f t="shared" si="42"/>
        <v>0</v>
      </c>
      <c r="Y99" s="49">
        <f t="shared" si="42"/>
        <v>0</v>
      </c>
      <c r="Z99" s="49">
        <f t="shared" si="42"/>
        <v>0</v>
      </c>
      <c r="AA99" s="49">
        <f t="shared" si="42"/>
        <v>0</v>
      </c>
      <c r="AB99" s="49">
        <f t="shared" si="42"/>
        <v>0</v>
      </c>
      <c r="AC99" s="49">
        <f t="shared" si="42"/>
        <v>0</v>
      </c>
      <c r="AD99" s="49">
        <f t="shared" si="42"/>
        <v>0</v>
      </c>
      <c r="AE99" s="49">
        <f t="shared" si="42"/>
        <v>0</v>
      </c>
      <c r="AF99" s="49">
        <f>SUM(AF77:AF98)</f>
        <v>81336320</v>
      </c>
      <c r="AG99" s="49">
        <f>SUM(AG77:AG98)</f>
        <v>81336320</v>
      </c>
      <c r="AH99" s="49">
        <f>SUM(AH77:AH98)</f>
        <v>81336320</v>
      </c>
      <c r="AI99" s="61">
        <f t="shared" si="41"/>
        <v>1</v>
      </c>
      <c r="AJ99" s="61">
        <f>IF(ISERROR(AH99/$AH$204),0,AH99/$AH$204)</f>
        <v>0.16294312558847687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24.95" customHeight="1">
      <c r="A100" s="118" t="s">
        <v>61</v>
      </c>
      <c r="B100" s="118"/>
      <c r="C100" s="118"/>
      <c r="D100" s="118"/>
      <c r="E100" s="118"/>
      <c r="F100" s="23"/>
      <c r="G100" s="24"/>
      <c r="H100" s="39"/>
      <c r="I100" s="39"/>
      <c r="J100" s="113">
        <v>44578560</v>
      </c>
      <c r="K100" s="43"/>
      <c r="L100" s="44"/>
      <c r="M100" s="45"/>
      <c r="N100" s="45"/>
      <c r="O100" s="45"/>
      <c r="P100" s="24"/>
      <c r="Q100" s="55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57"/>
      <c r="AJ100" s="58"/>
    </row>
    <row r="101" spans="1:106" ht="24.95" customHeight="1" outlineLevel="1">
      <c r="A101" s="26">
        <v>1</v>
      </c>
      <c r="B101" s="26"/>
      <c r="C101" s="93" t="s">
        <v>1957</v>
      </c>
      <c r="D101" s="28">
        <v>46020</v>
      </c>
      <c r="E101" s="93" t="s">
        <v>397</v>
      </c>
      <c r="F101" s="27"/>
      <c r="G101" s="27"/>
      <c r="H101" s="28"/>
      <c r="I101" s="28"/>
      <c r="J101" s="114"/>
      <c r="K101" s="47">
        <v>2737280</v>
      </c>
      <c r="L101" s="27"/>
      <c r="M101" s="48"/>
      <c r="N101" s="48"/>
      <c r="O101" s="48"/>
      <c r="P101" s="27"/>
      <c r="Q101" s="27"/>
      <c r="R101" s="48"/>
      <c r="S101" s="48"/>
      <c r="T101" s="48"/>
      <c r="U101" s="43">
        <f>SUM(R101:T101)</f>
        <v>0</v>
      </c>
      <c r="V101" s="48"/>
      <c r="W101" s="48"/>
      <c r="X101" s="48"/>
      <c r="Y101" s="43">
        <f>SUM(V101:X101)</f>
        <v>0</v>
      </c>
      <c r="Z101" s="48"/>
      <c r="AA101" s="48"/>
      <c r="AB101" s="48"/>
      <c r="AC101" s="43">
        <f>SUM(Z101:AB101)</f>
        <v>0</v>
      </c>
      <c r="AD101" s="48">
        <v>0</v>
      </c>
      <c r="AE101" s="48">
        <v>0</v>
      </c>
      <c r="AF101" s="47">
        <v>2737280</v>
      </c>
      <c r="AG101" s="43">
        <f>SUM(AD101:AF101)</f>
        <v>2737280</v>
      </c>
      <c r="AH101" s="43">
        <f>SUM(U101,Y101,AC101,AG101)</f>
        <v>2737280</v>
      </c>
      <c r="AI101" s="59">
        <f>IF(ISERROR(AH101/J101),0,AH101/J101)</f>
        <v>0</v>
      </c>
      <c r="AJ101" s="59">
        <f t="shared" ref="AJ101:AJ113" si="43">IF(ISERROR(AH101/$AH$204),"-",AH101/$AH$204)</f>
        <v>5.4836628803814329E-3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24.95" customHeight="1" outlineLevel="1">
      <c r="A102" s="26">
        <v>2</v>
      </c>
      <c r="B102" s="26"/>
      <c r="C102" s="93" t="s">
        <v>1958</v>
      </c>
      <c r="D102" s="28">
        <v>46020</v>
      </c>
      <c r="E102" s="93" t="s">
        <v>1946</v>
      </c>
      <c r="F102" s="27"/>
      <c r="G102" s="27"/>
      <c r="H102" s="28"/>
      <c r="I102" s="28"/>
      <c r="J102" s="114"/>
      <c r="K102" s="47">
        <v>3128320</v>
      </c>
      <c r="L102" s="27"/>
      <c r="M102" s="48"/>
      <c r="N102" s="48"/>
      <c r="O102" s="48"/>
      <c r="P102" s="27"/>
      <c r="Q102" s="27"/>
      <c r="R102" s="48"/>
      <c r="S102" s="48"/>
      <c r="T102" s="48"/>
      <c r="U102" s="43">
        <f>SUM(R102:T102)</f>
        <v>0</v>
      </c>
      <c r="V102" s="48"/>
      <c r="W102" s="48"/>
      <c r="X102" s="48"/>
      <c r="Y102" s="43">
        <f>SUM(V102:X102)</f>
        <v>0</v>
      </c>
      <c r="Z102" s="48"/>
      <c r="AA102" s="48"/>
      <c r="AB102" s="48"/>
      <c r="AC102" s="43">
        <f>SUM(Z102:AB102)</f>
        <v>0</v>
      </c>
      <c r="AD102" s="48">
        <v>0</v>
      </c>
      <c r="AE102" s="48">
        <v>0</v>
      </c>
      <c r="AF102" s="47">
        <v>3128320</v>
      </c>
      <c r="AG102" s="43">
        <f>SUM(AD102:AF102)</f>
        <v>3128320</v>
      </c>
      <c r="AH102" s="43">
        <f>SUM(U102,Y102,AC102,AG102)</f>
        <v>3128320</v>
      </c>
      <c r="AI102" s="59">
        <f>IF(ISERROR(AH102/J102),0,AH102/J102)</f>
        <v>0</v>
      </c>
      <c r="AJ102" s="59">
        <f t="shared" si="43"/>
        <v>6.2670432918644952E-3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24.95" customHeight="1" outlineLevel="1">
      <c r="A103" s="26">
        <v>3</v>
      </c>
      <c r="B103" s="26"/>
      <c r="C103" s="93" t="s">
        <v>1959</v>
      </c>
      <c r="D103" s="28">
        <v>46020</v>
      </c>
      <c r="E103" s="93" t="s">
        <v>1947</v>
      </c>
      <c r="F103" s="27"/>
      <c r="G103" s="27"/>
      <c r="H103" s="28"/>
      <c r="I103" s="28"/>
      <c r="J103" s="114"/>
      <c r="K103" s="47">
        <v>5474560</v>
      </c>
      <c r="L103" s="27"/>
      <c r="M103" s="48"/>
      <c r="N103" s="48"/>
      <c r="O103" s="48"/>
      <c r="P103" s="27"/>
      <c r="Q103" s="27"/>
      <c r="R103" s="48"/>
      <c r="S103" s="48"/>
      <c r="T103" s="48"/>
      <c r="U103" s="43">
        <f t="shared" ref="U103:U113" si="44">SUM(R103:T103)</f>
        <v>0</v>
      </c>
      <c r="V103" s="48"/>
      <c r="W103" s="48"/>
      <c r="X103" s="48"/>
      <c r="Y103" s="43">
        <f t="shared" ref="Y103:Y113" si="45">SUM(V103:X103)</f>
        <v>0</v>
      </c>
      <c r="Z103" s="48"/>
      <c r="AA103" s="48"/>
      <c r="AB103" s="48"/>
      <c r="AC103" s="43">
        <f t="shared" ref="AC103:AC113" si="46">SUM(Z103:AB103)</f>
        <v>0</v>
      </c>
      <c r="AD103" s="48">
        <v>0</v>
      </c>
      <c r="AE103" s="48">
        <v>0</v>
      </c>
      <c r="AF103" s="47">
        <v>5474560</v>
      </c>
      <c r="AG103" s="43">
        <f t="shared" ref="AG103:AG113" si="47">SUM(AD103:AF103)</f>
        <v>5474560</v>
      </c>
      <c r="AH103" s="43">
        <f t="shared" ref="AH103:AH113" si="48">SUM(U103,Y103,AC103,AG103)</f>
        <v>5474560</v>
      </c>
      <c r="AI103" s="59">
        <f t="shared" ref="AI103:AI113" si="49">IF(ISERROR(AH103/J103),0,AH103/J103)</f>
        <v>0</v>
      </c>
      <c r="AJ103" s="59">
        <f t="shared" si="43"/>
        <v>1.0967325760762866E-2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24.95" customHeight="1" outlineLevel="1">
      <c r="A104" s="26">
        <v>4</v>
      </c>
      <c r="B104" s="26"/>
      <c r="C104" s="93" t="s">
        <v>1960</v>
      </c>
      <c r="D104" s="28">
        <v>46020</v>
      </c>
      <c r="E104" s="93" t="s">
        <v>1948</v>
      </c>
      <c r="F104" s="27"/>
      <c r="G104" s="27"/>
      <c r="H104" s="28"/>
      <c r="I104" s="28"/>
      <c r="J104" s="114"/>
      <c r="K104" s="47">
        <v>3128320</v>
      </c>
      <c r="L104" s="27"/>
      <c r="M104" s="48"/>
      <c r="N104" s="48"/>
      <c r="O104" s="48"/>
      <c r="P104" s="27"/>
      <c r="Q104" s="27"/>
      <c r="R104" s="48"/>
      <c r="S104" s="48"/>
      <c r="T104" s="48"/>
      <c r="U104" s="43">
        <f t="shared" si="44"/>
        <v>0</v>
      </c>
      <c r="V104" s="48"/>
      <c r="W104" s="48"/>
      <c r="X104" s="48"/>
      <c r="Y104" s="43">
        <f t="shared" si="45"/>
        <v>0</v>
      </c>
      <c r="Z104" s="48"/>
      <c r="AA104" s="48"/>
      <c r="AB104" s="48"/>
      <c r="AC104" s="43">
        <f t="shared" si="46"/>
        <v>0</v>
      </c>
      <c r="AD104" s="48">
        <v>0</v>
      </c>
      <c r="AE104" s="48">
        <v>0</v>
      </c>
      <c r="AF104" s="47">
        <v>3128320</v>
      </c>
      <c r="AG104" s="43">
        <f t="shared" si="47"/>
        <v>3128320</v>
      </c>
      <c r="AH104" s="43">
        <f t="shared" si="48"/>
        <v>3128320</v>
      </c>
      <c r="AI104" s="59">
        <f t="shared" si="49"/>
        <v>0</v>
      </c>
      <c r="AJ104" s="59">
        <f t="shared" si="43"/>
        <v>6.2670432918644952E-3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24.95" customHeight="1" outlineLevel="1">
      <c r="A105" s="26">
        <v>5</v>
      </c>
      <c r="B105" s="26"/>
      <c r="C105" s="93" t="s">
        <v>1961</v>
      </c>
      <c r="D105" s="28">
        <v>46020</v>
      </c>
      <c r="E105" s="93" t="s">
        <v>1949</v>
      </c>
      <c r="F105" s="27"/>
      <c r="G105" s="27"/>
      <c r="H105" s="28"/>
      <c r="I105" s="28"/>
      <c r="J105" s="114"/>
      <c r="K105" s="47">
        <v>3128320</v>
      </c>
      <c r="L105" s="27"/>
      <c r="M105" s="48"/>
      <c r="N105" s="48"/>
      <c r="O105" s="48"/>
      <c r="P105" s="27"/>
      <c r="Q105" s="27"/>
      <c r="R105" s="48"/>
      <c r="S105" s="48"/>
      <c r="T105" s="48"/>
      <c r="U105" s="43">
        <f t="shared" si="44"/>
        <v>0</v>
      </c>
      <c r="V105" s="48"/>
      <c r="W105" s="48"/>
      <c r="X105" s="48"/>
      <c r="Y105" s="43">
        <f t="shared" si="45"/>
        <v>0</v>
      </c>
      <c r="Z105" s="48"/>
      <c r="AA105" s="48"/>
      <c r="AB105" s="48"/>
      <c r="AC105" s="43">
        <f t="shared" si="46"/>
        <v>0</v>
      </c>
      <c r="AD105" s="48">
        <v>0</v>
      </c>
      <c r="AE105" s="48">
        <v>0</v>
      </c>
      <c r="AF105" s="47">
        <v>3128320</v>
      </c>
      <c r="AG105" s="43">
        <f t="shared" si="47"/>
        <v>3128320</v>
      </c>
      <c r="AH105" s="43">
        <f t="shared" si="48"/>
        <v>3128320</v>
      </c>
      <c r="AI105" s="59">
        <f t="shared" si="49"/>
        <v>0</v>
      </c>
      <c r="AJ105" s="59">
        <f t="shared" si="43"/>
        <v>6.2670432918644952E-3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24.95" customHeight="1" outlineLevel="1">
      <c r="A106" s="26">
        <v>6</v>
      </c>
      <c r="B106" s="26"/>
      <c r="C106" s="93" t="s">
        <v>1962</v>
      </c>
      <c r="D106" s="28">
        <v>46020</v>
      </c>
      <c r="E106" s="93" t="s">
        <v>1950</v>
      </c>
      <c r="F106" s="27"/>
      <c r="G106" s="27"/>
      <c r="H106" s="28"/>
      <c r="I106" s="28"/>
      <c r="J106" s="114"/>
      <c r="K106" s="47">
        <v>4692480</v>
      </c>
      <c r="L106" s="27"/>
      <c r="M106" s="48"/>
      <c r="N106" s="48"/>
      <c r="O106" s="48"/>
      <c r="P106" s="27"/>
      <c r="Q106" s="27"/>
      <c r="R106" s="48"/>
      <c r="S106" s="48"/>
      <c r="T106" s="48"/>
      <c r="U106" s="43">
        <f t="shared" si="44"/>
        <v>0</v>
      </c>
      <c r="V106" s="48"/>
      <c r="W106" s="48"/>
      <c r="X106" s="48"/>
      <c r="Y106" s="43">
        <f t="shared" si="45"/>
        <v>0</v>
      </c>
      <c r="Z106" s="48"/>
      <c r="AA106" s="48"/>
      <c r="AB106" s="48"/>
      <c r="AC106" s="43">
        <f t="shared" si="46"/>
        <v>0</v>
      </c>
      <c r="AD106" s="48">
        <v>0</v>
      </c>
      <c r="AE106" s="48">
        <v>0</v>
      </c>
      <c r="AF106" s="47">
        <v>4692480</v>
      </c>
      <c r="AG106" s="43">
        <f t="shared" si="47"/>
        <v>4692480</v>
      </c>
      <c r="AH106" s="43">
        <f t="shared" si="48"/>
        <v>4692480</v>
      </c>
      <c r="AI106" s="59">
        <f t="shared" si="49"/>
        <v>0</v>
      </c>
      <c r="AJ106" s="59">
        <f t="shared" si="43"/>
        <v>9.4005649377967432E-3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24.95" customHeight="1" outlineLevel="1">
      <c r="A107" s="26">
        <v>7</v>
      </c>
      <c r="B107" s="26"/>
      <c r="C107" s="93" t="s">
        <v>1963</v>
      </c>
      <c r="D107" s="28">
        <v>46020</v>
      </c>
      <c r="E107" s="93" t="s">
        <v>1951</v>
      </c>
      <c r="F107" s="27"/>
      <c r="G107" s="27"/>
      <c r="H107" s="28"/>
      <c r="I107" s="28"/>
      <c r="J107" s="114"/>
      <c r="K107" s="47">
        <v>2737280</v>
      </c>
      <c r="L107" s="27"/>
      <c r="M107" s="48"/>
      <c r="N107" s="48"/>
      <c r="O107" s="48"/>
      <c r="P107" s="27"/>
      <c r="Q107" s="27"/>
      <c r="R107" s="48"/>
      <c r="S107" s="48"/>
      <c r="T107" s="48"/>
      <c r="U107" s="43">
        <f t="shared" si="44"/>
        <v>0</v>
      </c>
      <c r="V107" s="48"/>
      <c r="W107" s="48"/>
      <c r="X107" s="48"/>
      <c r="Y107" s="43">
        <f t="shared" si="45"/>
        <v>0</v>
      </c>
      <c r="Z107" s="48"/>
      <c r="AA107" s="48"/>
      <c r="AB107" s="48"/>
      <c r="AC107" s="43">
        <f t="shared" si="46"/>
        <v>0</v>
      </c>
      <c r="AD107" s="48">
        <v>0</v>
      </c>
      <c r="AE107" s="48">
        <v>0</v>
      </c>
      <c r="AF107" s="47">
        <v>2737280</v>
      </c>
      <c r="AG107" s="43">
        <f t="shared" si="47"/>
        <v>2737280</v>
      </c>
      <c r="AH107" s="43">
        <f t="shared" si="48"/>
        <v>2737280</v>
      </c>
      <c r="AI107" s="59">
        <f t="shared" si="49"/>
        <v>0</v>
      </c>
      <c r="AJ107" s="59">
        <f t="shared" si="43"/>
        <v>5.4836628803814329E-3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24.95" customHeight="1" outlineLevel="1">
      <c r="A108" s="26">
        <v>8</v>
      </c>
      <c r="B108" s="26"/>
      <c r="C108" s="93" t="s">
        <v>1964</v>
      </c>
      <c r="D108" s="28">
        <v>46020</v>
      </c>
      <c r="E108" s="93" t="s">
        <v>1952</v>
      </c>
      <c r="F108" s="27"/>
      <c r="G108" s="27"/>
      <c r="H108" s="28"/>
      <c r="I108" s="28"/>
      <c r="J108" s="114"/>
      <c r="K108" s="47">
        <v>2737280</v>
      </c>
      <c r="L108" s="27"/>
      <c r="M108" s="48"/>
      <c r="N108" s="48"/>
      <c r="O108" s="48"/>
      <c r="P108" s="27"/>
      <c r="Q108" s="27"/>
      <c r="R108" s="48"/>
      <c r="S108" s="48"/>
      <c r="T108" s="48"/>
      <c r="U108" s="43">
        <f t="shared" si="44"/>
        <v>0</v>
      </c>
      <c r="V108" s="48"/>
      <c r="W108" s="48"/>
      <c r="X108" s="48"/>
      <c r="Y108" s="43">
        <f t="shared" si="45"/>
        <v>0</v>
      </c>
      <c r="Z108" s="48"/>
      <c r="AA108" s="48"/>
      <c r="AB108" s="48"/>
      <c r="AC108" s="43">
        <f t="shared" si="46"/>
        <v>0</v>
      </c>
      <c r="AD108" s="48">
        <v>0</v>
      </c>
      <c r="AE108" s="48">
        <v>0</v>
      </c>
      <c r="AF108" s="47">
        <v>2737280</v>
      </c>
      <c r="AG108" s="43">
        <f t="shared" si="47"/>
        <v>2737280</v>
      </c>
      <c r="AH108" s="43">
        <f t="shared" si="48"/>
        <v>2737280</v>
      </c>
      <c r="AI108" s="59">
        <f t="shared" si="49"/>
        <v>0</v>
      </c>
      <c r="AJ108" s="59">
        <f t="shared" si="43"/>
        <v>5.4836628803814329E-3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24.95" customHeight="1" outlineLevel="1">
      <c r="A109" s="26">
        <v>9</v>
      </c>
      <c r="B109" s="26"/>
      <c r="C109" s="93" t="s">
        <v>1965</v>
      </c>
      <c r="D109" s="28">
        <v>46020</v>
      </c>
      <c r="E109" s="93" t="s">
        <v>1953</v>
      </c>
      <c r="F109" s="27"/>
      <c r="G109" s="27"/>
      <c r="H109" s="28"/>
      <c r="I109" s="28"/>
      <c r="J109" s="114"/>
      <c r="K109" s="47">
        <v>3128320</v>
      </c>
      <c r="L109" s="27"/>
      <c r="M109" s="48"/>
      <c r="N109" s="48"/>
      <c r="O109" s="48"/>
      <c r="P109" s="27"/>
      <c r="Q109" s="27"/>
      <c r="R109" s="48"/>
      <c r="S109" s="48"/>
      <c r="T109" s="48"/>
      <c r="U109" s="43">
        <f t="shared" si="44"/>
        <v>0</v>
      </c>
      <c r="V109" s="48"/>
      <c r="W109" s="48"/>
      <c r="X109" s="48"/>
      <c r="Y109" s="43">
        <f t="shared" si="45"/>
        <v>0</v>
      </c>
      <c r="Z109" s="48"/>
      <c r="AA109" s="48"/>
      <c r="AB109" s="48"/>
      <c r="AC109" s="43">
        <f t="shared" si="46"/>
        <v>0</v>
      </c>
      <c r="AD109" s="48">
        <v>0</v>
      </c>
      <c r="AE109" s="48">
        <v>0</v>
      </c>
      <c r="AF109" s="47">
        <v>3128320</v>
      </c>
      <c r="AG109" s="43">
        <f t="shared" si="47"/>
        <v>3128320</v>
      </c>
      <c r="AH109" s="43">
        <f t="shared" si="48"/>
        <v>3128320</v>
      </c>
      <c r="AI109" s="59">
        <f t="shared" si="49"/>
        <v>0</v>
      </c>
      <c r="AJ109" s="59">
        <f t="shared" si="43"/>
        <v>6.2670432918644952E-3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24.95" customHeight="1" outlineLevel="1">
      <c r="A110" s="26">
        <v>10</v>
      </c>
      <c r="B110" s="26"/>
      <c r="C110" s="93" t="s">
        <v>1966</v>
      </c>
      <c r="D110" s="28">
        <v>46020</v>
      </c>
      <c r="E110" s="93" t="s">
        <v>1954</v>
      </c>
      <c r="F110" s="27"/>
      <c r="G110" s="27"/>
      <c r="H110" s="28"/>
      <c r="I110" s="28"/>
      <c r="J110" s="114"/>
      <c r="K110" s="47">
        <v>4301440</v>
      </c>
      <c r="L110" s="27"/>
      <c r="M110" s="48"/>
      <c r="N110" s="48"/>
      <c r="O110" s="48"/>
      <c r="P110" s="27"/>
      <c r="Q110" s="27"/>
      <c r="R110" s="48"/>
      <c r="S110" s="48"/>
      <c r="T110" s="48"/>
      <c r="U110" s="43">
        <f t="shared" si="44"/>
        <v>0</v>
      </c>
      <c r="V110" s="48"/>
      <c r="W110" s="48"/>
      <c r="X110" s="48"/>
      <c r="Y110" s="43">
        <f t="shared" si="45"/>
        <v>0</v>
      </c>
      <c r="Z110" s="48"/>
      <c r="AA110" s="48"/>
      <c r="AB110" s="48"/>
      <c r="AC110" s="43">
        <f t="shared" si="46"/>
        <v>0</v>
      </c>
      <c r="AD110" s="48">
        <v>0</v>
      </c>
      <c r="AE110" s="48">
        <v>0</v>
      </c>
      <c r="AF110" s="47">
        <v>4301440</v>
      </c>
      <c r="AG110" s="43">
        <f t="shared" si="47"/>
        <v>4301440</v>
      </c>
      <c r="AH110" s="43">
        <f t="shared" si="48"/>
        <v>4301440</v>
      </c>
      <c r="AI110" s="59">
        <f t="shared" si="49"/>
        <v>0</v>
      </c>
      <c r="AJ110" s="59">
        <f t="shared" si="43"/>
        <v>8.6171845263136801E-3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24.95" customHeight="1" outlineLevel="1">
      <c r="A111" s="26">
        <v>11</v>
      </c>
      <c r="B111" s="26"/>
      <c r="C111" s="93" t="s">
        <v>1967</v>
      </c>
      <c r="D111" s="28">
        <v>46020</v>
      </c>
      <c r="E111" s="93" t="s">
        <v>1640</v>
      </c>
      <c r="F111" s="27"/>
      <c r="G111" s="27"/>
      <c r="H111" s="28"/>
      <c r="I111" s="28"/>
      <c r="J111" s="114"/>
      <c r="K111" s="47">
        <v>3910400</v>
      </c>
      <c r="L111" s="27"/>
      <c r="M111" s="48"/>
      <c r="N111" s="48"/>
      <c r="O111" s="48"/>
      <c r="P111" s="27"/>
      <c r="Q111" s="27"/>
      <c r="R111" s="48"/>
      <c r="S111" s="48"/>
      <c r="T111" s="48"/>
      <c r="U111" s="43">
        <f t="shared" si="44"/>
        <v>0</v>
      </c>
      <c r="V111" s="48"/>
      <c r="W111" s="48"/>
      <c r="X111" s="48"/>
      <c r="Y111" s="43">
        <f t="shared" si="45"/>
        <v>0</v>
      </c>
      <c r="Z111" s="48"/>
      <c r="AA111" s="48"/>
      <c r="AB111" s="48"/>
      <c r="AC111" s="43">
        <f t="shared" si="46"/>
        <v>0</v>
      </c>
      <c r="AD111" s="48">
        <v>0</v>
      </c>
      <c r="AE111" s="48">
        <v>0</v>
      </c>
      <c r="AF111" s="47">
        <v>3910400</v>
      </c>
      <c r="AG111" s="43">
        <f t="shared" si="47"/>
        <v>3910400</v>
      </c>
      <c r="AH111" s="43">
        <f t="shared" si="48"/>
        <v>3910400</v>
      </c>
      <c r="AI111" s="59">
        <f t="shared" si="49"/>
        <v>0</v>
      </c>
      <c r="AJ111" s="59">
        <f t="shared" si="43"/>
        <v>7.8338041148306187E-3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24.95" customHeight="1" outlineLevel="1">
      <c r="A112" s="26">
        <v>12</v>
      </c>
      <c r="B112" s="26"/>
      <c r="C112" s="93" t="s">
        <v>1968</v>
      </c>
      <c r="D112" s="28">
        <v>46020</v>
      </c>
      <c r="E112" s="93" t="s">
        <v>1955</v>
      </c>
      <c r="F112" s="27"/>
      <c r="G112" s="27"/>
      <c r="H112" s="28"/>
      <c r="I112" s="28"/>
      <c r="J112" s="114"/>
      <c r="K112" s="47">
        <v>2737280</v>
      </c>
      <c r="L112" s="27"/>
      <c r="M112" s="48"/>
      <c r="N112" s="48"/>
      <c r="O112" s="48"/>
      <c r="P112" s="27"/>
      <c r="Q112" s="27"/>
      <c r="R112" s="48"/>
      <c r="S112" s="48"/>
      <c r="T112" s="48"/>
      <c r="U112" s="43">
        <f t="shared" si="44"/>
        <v>0</v>
      </c>
      <c r="V112" s="48"/>
      <c r="W112" s="48"/>
      <c r="X112" s="48"/>
      <c r="Y112" s="43">
        <f t="shared" si="45"/>
        <v>0</v>
      </c>
      <c r="Z112" s="48"/>
      <c r="AA112" s="48"/>
      <c r="AB112" s="48"/>
      <c r="AC112" s="43">
        <f t="shared" si="46"/>
        <v>0</v>
      </c>
      <c r="AD112" s="48">
        <v>0</v>
      </c>
      <c r="AE112" s="48">
        <v>0</v>
      </c>
      <c r="AF112" s="47">
        <v>2737280</v>
      </c>
      <c r="AG112" s="43">
        <f t="shared" si="47"/>
        <v>2737280</v>
      </c>
      <c r="AH112" s="43">
        <f t="shared" si="48"/>
        <v>2737280</v>
      </c>
      <c r="AI112" s="59">
        <f t="shared" si="49"/>
        <v>0</v>
      </c>
      <c r="AJ112" s="59">
        <f t="shared" si="43"/>
        <v>5.4836628803814329E-3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24.95" customHeight="1" outlineLevel="1">
      <c r="A113" s="26">
        <v>13</v>
      </c>
      <c r="B113" s="26"/>
      <c r="C113" s="93" t="s">
        <v>1758</v>
      </c>
      <c r="D113" s="28">
        <v>46020</v>
      </c>
      <c r="E113" s="93" t="s">
        <v>1956</v>
      </c>
      <c r="F113" s="27"/>
      <c r="G113" s="27"/>
      <c r="H113" s="28"/>
      <c r="I113" s="28"/>
      <c r="J113" s="115"/>
      <c r="K113" s="47">
        <v>2737280</v>
      </c>
      <c r="L113" s="27"/>
      <c r="M113" s="48"/>
      <c r="N113" s="48"/>
      <c r="O113" s="48"/>
      <c r="P113" s="27"/>
      <c r="Q113" s="27"/>
      <c r="R113" s="48"/>
      <c r="S113" s="48"/>
      <c r="T113" s="48"/>
      <c r="U113" s="43">
        <f t="shared" si="44"/>
        <v>0</v>
      </c>
      <c r="V113" s="48"/>
      <c r="W113" s="48"/>
      <c r="X113" s="48"/>
      <c r="Y113" s="43">
        <f t="shared" si="45"/>
        <v>0</v>
      </c>
      <c r="Z113" s="48"/>
      <c r="AA113" s="48"/>
      <c r="AB113" s="48"/>
      <c r="AC113" s="43">
        <f t="shared" si="46"/>
        <v>0</v>
      </c>
      <c r="AD113" s="48">
        <v>0</v>
      </c>
      <c r="AE113" s="48">
        <v>0</v>
      </c>
      <c r="AF113" s="47">
        <v>2737280</v>
      </c>
      <c r="AG113" s="43">
        <f t="shared" si="47"/>
        <v>2737280</v>
      </c>
      <c r="AH113" s="43">
        <f t="shared" si="48"/>
        <v>2737280</v>
      </c>
      <c r="AI113" s="59">
        <f t="shared" si="49"/>
        <v>0</v>
      </c>
      <c r="AJ113" s="59">
        <f t="shared" si="43"/>
        <v>5.4836628803814329E-3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s="19" customFormat="1" ht="24.95" customHeight="1">
      <c r="A114" s="117" t="s">
        <v>62</v>
      </c>
      <c r="B114" s="117"/>
      <c r="C114" s="117"/>
      <c r="D114" s="117"/>
      <c r="E114" s="117"/>
      <c r="F114" s="117"/>
      <c r="G114" s="117"/>
      <c r="H114" s="117"/>
      <c r="I114" s="117"/>
      <c r="J114" s="49">
        <f>J100</f>
        <v>44578560</v>
      </c>
      <c r="K114" s="49">
        <f>SUM(K101:K113)</f>
        <v>44578560</v>
      </c>
      <c r="L114" s="29"/>
      <c r="M114" s="49">
        <f>SUM(M101:M102)</f>
        <v>0</v>
      </c>
      <c r="N114" s="49">
        <f>SUM(N101:N102)</f>
        <v>0</v>
      </c>
      <c r="O114" s="49">
        <f>SUM(O101:O102)</f>
        <v>0</v>
      </c>
      <c r="P114" s="50"/>
      <c r="Q114" s="56"/>
      <c r="R114" s="49">
        <f t="shared" ref="R114:AE114" si="50">SUM(R101:R102)</f>
        <v>0</v>
      </c>
      <c r="S114" s="49">
        <f t="shared" si="50"/>
        <v>0</v>
      </c>
      <c r="T114" s="49">
        <f t="shared" si="50"/>
        <v>0</v>
      </c>
      <c r="U114" s="49">
        <f t="shared" si="50"/>
        <v>0</v>
      </c>
      <c r="V114" s="49">
        <f t="shared" si="50"/>
        <v>0</v>
      </c>
      <c r="W114" s="49">
        <f t="shared" si="50"/>
        <v>0</v>
      </c>
      <c r="X114" s="49">
        <f t="shared" si="50"/>
        <v>0</v>
      </c>
      <c r="Y114" s="49">
        <f t="shared" si="50"/>
        <v>0</v>
      </c>
      <c r="Z114" s="49">
        <f t="shared" si="50"/>
        <v>0</v>
      </c>
      <c r="AA114" s="49">
        <f t="shared" si="50"/>
        <v>0</v>
      </c>
      <c r="AB114" s="49">
        <f t="shared" si="50"/>
        <v>0</v>
      </c>
      <c r="AC114" s="49">
        <f t="shared" si="50"/>
        <v>0</v>
      </c>
      <c r="AD114" s="49">
        <f t="shared" si="50"/>
        <v>0</v>
      </c>
      <c r="AE114" s="49">
        <f t="shared" si="50"/>
        <v>0</v>
      </c>
      <c r="AF114" s="49">
        <f>SUM(AF101:AF113)</f>
        <v>44578560</v>
      </c>
      <c r="AG114" s="49">
        <f>SUM(AG101:AG113)</f>
        <v>44578560</v>
      </c>
      <c r="AH114" s="49">
        <f>SUM(AH101:AH113)</f>
        <v>44578560</v>
      </c>
      <c r="AI114" s="61">
        <f>IF(ISERROR(AH114/J114),0,AH114/J114)</f>
        <v>1</v>
      </c>
      <c r="AJ114" s="61">
        <f>IF(ISERROR(AH114/$AH$204),0,AH114/$AH$204)</f>
        <v>8.9305366909069053E-2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24.95" customHeight="1">
      <c r="A115" s="118" t="s">
        <v>63</v>
      </c>
      <c r="B115" s="118"/>
      <c r="C115" s="118"/>
      <c r="D115" s="118"/>
      <c r="E115" s="118"/>
      <c r="F115" s="23"/>
      <c r="G115" s="24"/>
      <c r="H115" s="25"/>
      <c r="I115" s="25"/>
      <c r="J115" s="113">
        <v>84464640</v>
      </c>
      <c r="K115" s="43"/>
      <c r="L115" s="44"/>
      <c r="M115" s="45"/>
      <c r="N115" s="45"/>
      <c r="O115" s="45"/>
      <c r="P115" s="24"/>
      <c r="Q115" s="55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57"/>
      <c r="AJ115" s="58"/>
    </row>
    <row r="116" spans="1:106" ht="24.95" customHeight="1" outlineLevel="1">
      <c r="A116" s="26">
        <v>1</v>
      </c>
      <c r="B116" s="26"/>
      <c r="C116" s="100" t="s">
        <v>1970</v>
      </c>
      <c r="D116" s="28">
        <v>46017</v>
      </c>
      <c r="E116" s="99" t="s">
        <v>1663</v>
      </c>
      <c r="F116" s="33"/>
      <c r="G116" s="33"/>
      <c r="H116" s="40"/>
      <c r="I116" s="40"/>
      <c r="J116" s="114"/>
      <c r="K116" s="47">
        <v>4692480</v>
      </c>
      <c r="L116" s="41"/>
      <c r="M116" s="52"/>
      <c r="N116" s="53"/>
      <c r="O116" s="52"/>
      <c r="P116" s="33"/>
      <c r="Q116" s="33"/>
      <c r="R116" s="48"/>
      <c r="S116" s="48"/>
      <c r="T116" s="48"/>
      <c r="U116" s="43">
        <f>SUM(R116:T116)</f>
        <v>0</v>
      </c>
      <c r="V116" s="48"/>
      <c r="W116" s="48"/>
      <c r="X116" s="48"/>
      <c r="Y116" s="43">
        <f>SUM(V116:X116)</f>
        <v>0</v>
      </c>
      <c r="Z116" s="48"/>
      <c r="AA116" s="48"/>
      <c r="AB116" s="48"/>
      <c r="AC116" s="43">
        <f>SUM(Z116:AB116)</f>
        <v>0</v>
      </c>
      <c r="AD116" s="48">
        <v>0</v>
      </c>
      <c r="AE116" s="48">
        <v>0</v>
      </c>
      <c r="AF116" s="47">
        <v>4692480</v>
      </c>
      <c r="AG116" s="43">
        <f>SUM(AD116:AF116)</f>
        <v>4692480</v>
      </c>
      <c r="AH116" s="43">
        <f>SUM(U116,Y116,AC116,AG116)</f>
        <v>4692480</v>
      </c>
      <c r="AI116" s="59">
        <f>IF(ISERROR(AH116/J116),0,AH116/J116)</f>
        <v>0</v>
      </c>
      <c r="AJ116" s="59">
        <f t="shared" ref="AJ116:AJ137" si="51">IF(ISERROR(AH116/$AH$204),"-",AH116/$AH$204)</f>
        <v>9.4005649377967432E-3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24.95" customHeight="1" outlineLevel="1">
      <c r="A117" s="26">
        <v>2</v>
      </c>
      <c r="B117" s="26"/>
      <c r="C117" s="100" t="s">
        <v>1971</v>
      </c>
      <c r="D117" s="28">
        <v>46017</v>
      </c>
      <c r="E117" s="99" t="s">
        <v>1969</v>
      </c>
      <c r="F117" s="27"/>
      <c r="G117" s="27"/>
      <c r="H117" s="28"/>
      <c r="I117" s="28"/>
      <c r="J117" s="114"/>
      <c r="K117" s="47">
        <v>1564160</v>
      </c>
      <c r="L117" s="27"/>
      <c r="M117" s="48"/>
      <c r="N117" s="48"/>
      <c r="O117" s="48"/>
      <c r="P117" s="27"/>
      <c r="Q117" s="27"/>
      <c r="R117" s="48"/>
      <c r="S117" s="48"/>
      <c r="T117" s="48"/>
      <c r="U117" s="43">
        <f>SUM(R117:T117)</f>
        <v>0</v>
      </c>
      <c r="V117" s="48"/>
      <c r="W117" s="48"/>
      <c r="X117" s="48"/>
      <c r="Y117" s="43">
        <f>SUM(V117:X117)</f>
        <v>0</v>
      </c>
      <c r="Z117" s="48"/>
      <c r="AA117" s="48"/>
      <c r="AB117" s="48"/>
      <c r="AC117" s="43">
        <f>SUM(Z117:AB117)</f>
        <v>0</v>
      </c>
      <c r="AD117" s="48">
        <v>0</v>
      </c>
      <c r="AE117" s="48">
        <v>0</v>
      </c>
      <c r="AF117" s="47">
        <v>1564160</v>
      </c>
      <c r="AG117" s="43">
        <f>SUM(AD117:AF117)</f>
        <v>1564160</v>
      </c>
      <c r="AH117" s="43">
        <f>SUM(U117,Y117,AC117,AG117)</f>
        <v>1564160</v>
      </c>
      <c r="AI117" s="59">
        <f>IF(ISERROR(AH117/J117),0,AH117/J117)</f>
        <v>0</v>
      </c>
      <c r="AJ117" s="59">
        <f t="shared" si="51"/>
        <v>3.1335216459322476E-3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ht="24.95" customHeight="1" outlineLevel="1">
      <c r="A118" s="26">
        <v>3</v>
      </c>
      <c r="B118" s="26"/>
      <c r="C118" s="100" t="s">
        <v>1973</v>
      </c>
      <c r="D118" s="28">
        <v>46017</v>
      </c>
      <c r="E118" s="99" t="s">
        <v>1697</v>
      </c>
      <c r="F118" s="27"/>
      <c r="G118" s="27"/>
      <c r="H118" s="28"/>
      <c r="I118" s="28"/>
      <c r="J118" s="114"/>
      <c r="K118" s="47">
        <v>1564160</v>
      </c>
      <c r="L118" s="27"/>
      <c r="M118" s="48"/>
      <c r="N118" s="48"/>
      <c r="O118" s="48"/>
      <c r="P118" s="27"/>
      <c r="Q118" s="27"/>
      <c r="R118" s="48"/>
      <c r="S118" s="48"/>
      <c r="T118" s="48"/>
      <c r="U118" s="43">
        <f t="shared" ref="U118:U137" si="52">SUM(R118:T118)</f>
        <v>0</v>
      </c>
      <c r="V118" s="48"/>
      <c r="W118" s="48"/>
      <c r="X118" s="48"/>
      <c r="Y118" s="43">
        <f t="shared" ref="Y118:Y137" si="53">SUM(V118:X118)</f>
        <v>0</v>
      </c>
      <c r="Z118" s="48"/>
      <c r="AA118" s="48"/>
      <c r="AB118" s="48"/>
      <c r="AC118" s="43">
        <f t="shared" ref="AC118:AC137" si="54">SUM(Z118:AB118)</f>
        <v>0</v>
      </c>
      <c r="AD118" s="48">
        <v>0</v>
      </c>
      <c r="AE118" s="48">
        <v>0</v>
      </c>
      <c r="AF118" s="47">
        <v>1564160</v>
      </c>
      <c r="AG118" s="43">
        <f t="shared" ref="AG118:AG130" si="55">SUM(AD118:AF118)</f>
        <v>1564160</v>
      </c>
      <c r="AH118" s="43">
        <f t="shared" ref="AH118:AH130" si="56">SUM(U118,Y118,AC118,AG118)</f>
        <v>1564160</v>
      </c>
      <c r="AI118" s="59">
        <f t="shared" ref="AI118:AI130" si="57">IF(ISERROR(AH118/J118),0,AH118/J118)</f>
        <v>0</v>
      </c>
      <c r="AJ118" s="59">
        <f t="shared" si="51"/>
        <v>3.1335216459322476E-3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24.95" customHeight="1" outlineLevel="1">
      <c r="A119" s="26">
        <v>4</v>
      </c>
      <c r="B119" s="26"/>
      <c r="C119" s="100" t="s">
        <v>1974</v>
      </c>
      <c r="D119" s="28">
        <v>46017</v>
      </c>
      <c r="E119" s="99" t="s">
        <v>1972</v>
      </c>
      <c r="F119" s="27"/>
      <c r="G119" s="27"/>
      <c r="H119" s="28"/>
      <c r="I119" s="28"/>
      <c r="J119" s="114"/>
      <c r="K119" s="47">
        <v>3910400</v>
      </c>
      <c r="L119" s="27"/>
      <c r="M119" s="48"/>
      <c r="N119" s="48"/>
      <c r="O119" s="48"/>
      <c r="P119" s="27"/>
      <c r="Q119" s="27"/>
      <c r="R119" s="48"/>
      <c r="S119" s="48"/>
      <c r="T119" s="48"/>
      <c r="U119" s="43">
        <f t="shared" si="52"/>
        <v>0</v>
      </c>
      <c r="V119" s="48"/>
      <c r="W119" s="48"/>
      <c r="X119" s="48"/>
      <c r="Y119" s="43">
        <f t="shared" si="53"/>
        <v>0</v>
      </c>
      <c r="Z119" s="48"/>
      <c r="AA119" s="48"/>
      <c r="AB119" s="48"/>
      <c r="AC119" s="43">
        <f t="shared" si="54"/>
        <v>0</v>
      </c>
      <c r="AD119" s="48">
        <v>0</v>
      </c>
      <c r="AE119" s="48">
        <v>0</v>
      </c>
      <c r="AF119" s="47">
        <v>3910400</v>
      </c>
      <c r="AG119" s="43">
        <f t="shared" si="55"/>
        <v>3910400</v>
      </c>
      <c r="AH119" s="43">
        <f t="shared" si="56"/>
        <v>3910400</v>
      </c>
      <c r="AI119" s="59">
        <f t="shared" si="57"/>
        <v>0</v>
      </c>
      <c r="AJ119" s="59">
        <f t="shared" si="51"/>
        <v>7.8338041148306187E-3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24.95" customHeight="1" outlineLevel="1">
      <c r="A120" s="26">
        <v>5</v>
      </c>
      <c r="B120" s="26"/>
      <c r="C120" s="100" t="s">
        <v>1976</v>
      </c>
      <c r="D120" s="28">
        <v>46017</v>
      </c>
      <c r="E120" s="99" t="s">
        <v>1975</v>
      </c>
      <c r="F120" s="27"/>
      <c r="G120" s="27"/>
      <c r="H120" s="28"/>
      <c r="I120" s="28"/>
      <c r="J120" s="114"/>
      <c r="K120" s="47">
        <v>1564160</v>
      </c>
      <c r="L120" s="27"/>
      <c r="M120" s="48"/>
      <c r="N120" s="48"/>
      <c r="O120" s="48"/>
      <c r="P120" s="27"/>
      <c r="Q120" s="27"/>
      <c r="R120" s="48"/>
      <c r="S120" s="48"/>
      <c r="T120" s="48"/>
      <c r="U120" s="43">
        <f t="shared" si="52"/>
        <v>0</v>
      </c>
      <c r="V120" s="48"/>
      <c r="W120" s="48"/>
      <c r="X120" s="48"/>
      <c r="Y120" s="43">
        <f t="shared" si="53"/>
        <v>0</v>
      </c>
      <c r="Z120" s="48"/>
      <c r="AA120" s="48"/>
      <c r="AB120" s="48"/>
      <c r="AC120" s="43">
        <f t="shared" si="54"/>
        <v>0</v>
      </c>
      <c r="AD120" s="48">
        <v>0</v>
      </c>
      <c r="AE120" s="48">
        <v>0</v>
      </c>
      <c r="AF120" s="47">
        <v>1564160</v>
      </c>
      <c r="AG120" s="43">
        <f t="shared" si="55"/>
        <v>1564160</v>
      </c>
      <c r="AH120" s="43">
        <f t="shared" si="56"/>
        <v>1564160</v>
      </c>
      <c r="AI120" s="59">
        <f t="shared" si="57"/>
        <v>0</v>
      </c>
      <c r="AJ120" s="59">
        <f t="shared" si="51"/>
        <v>3.1335216459322476E-3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24.95" customHeight="1" outlineLevel="1">
      <c r="A121" s="26">
        <v>6</v>
      </c>
      <c r="B121" s="26"/>
      <c r="C121" s="100" t="s">
        <v>1977</v>
      </c>
      <c r="D121" s="28">
        <v>46017</v>
      </c>
      <c r="E121" s="99" t="s">
        <v>1676</v>
      </c>
      <c r="F121" s="27"/>
      <c r="G121" s="27"/>
      <c r="H121" s="28"/>
      <c r="I121" s="28"/>
      <c r="J121" s="114"/>
      <c r="K121" s="47">
        <v>3910400</v>
      </c>
      <c r="L121" s="27"/>
      <c r="M121" s="48"/>
      <c r="N121" s="48"/>
      <c r="O121" s="48"/>
      <c r="P121" s="27"/>
      <c r="Q121" s="27"/>
      <c r="R121" s="48"/>
      <c r="S121" s="48"/>
      <c r="T121" s="48"/>
      <c r="U121" s="43">
        <f t="shared" si="52"/>
        <v>0</v>
      </c>
      <c r="V121" s="48"/>
      <c r="W121" s="48"/>
      <c r="X121" s="48"/>
      <c r="Y121" s="43">
        <f t="shared" si="53"/>
        <v>0</v>
      </c>
      <c r="Z121" s="48"/>
      <c r="AA121" s="48"/>
      <c r="AB121" s="48"/>
      <c r="AC121" s="43">
        <f t="shared" si="54"/>
        <v>0</v>
      </c>
      <c r="AD121" s="48">
        <v>0</v>
      </c>
      <c r="AE121" s="48">
        <v>0</v>
      </c>
      <c r="AF121" s="47">
        <v>3910400</v>
      </c>
      <c r="AG121" s="43">
        <f t="shared" si="55"/>
        <v>3910400</v>
      </c>
      <c r="AH121" s="43">
        <f t="shared" si="56"/>
        <v>3910400</v>
      </c>
      <c r="AI121" s="59">
        <f t="shared" si="57"/>
        <v>0</v>
      </c>
      <c r="AJ121" s="59">
        <f t="shared" si="51"/>
        <v>7.8338041148306187E-3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24.95" customHeight="1" outlineLevel="1">
      <c r="A122" s="26">
        <v>7</v>
      </c>
      <c r="B122" s="26"/>
      <c r="C122" s="100" t="s">
        <v>1978</v>
      </c>
      <c r="D122" s="28">
        <v>46017</v>
      </c>
      <c r="E122" s="99" t="s">
        <v>1699</v>
      </c>
      <c r="F122" s="27"/>
      <c r="G122" s="27"/>
      <c r="H122" s="28"/>
      <c r="I122" s="28"/>
      <c r="J122" s="114"/>
      <c r="K122" s="47">
        <v>1564160</v>
      </c>
      <c r="L122" s="27"/>
      <c r="M122" s="48"/>
      <c r="N122" s="48"/>
      <c r="O122" s="48"/>
      <c r="P122" s="27"/>
      <c r="Q122" s="27"/>
      <c r="R122" s="48"/>
      <c r="S122" s="48"/>
      <c r="T122" s="48"/>
      <c r="U122" s="43">
        <f t="shared" si="52"/>
        <v>0</v>
      </c>
      <c r="V122" s="48"/>
      <c r="W122" s="48"/>
      <c r="X122" s="48"/>
      <c r="Y122" s="43">
        <f t="shared" si="53"/>
        <v>0</v>
      </c>
      <c r="Z122" s="48"/>
      <c r="AA122" s="48"/>
      <c r="AB122" s="48"/>
      <c r="AC122" s="43">
        <f t="shared" si="54"/>
        <v>0</v>
      </c>
      <c r="AD122" s="48">
        <v>0</v>
      </c>
      <c r="AE122" s="48">
        <v>0</v>
      </c>
      <c r="AF122" s="47">
        <v>1564160</v>
      </c>
      <c r="AG122" s="43">
        <f t="shared" si="55"/>
        <v>1564160</v>
      </c>
      <c r="AH122" s="43">
        <f t="shared" si="56"/>
        <v>1564160</v>
      </c>
      <c r="AI122" s="59">
        <f t="shared" si="57"/>
        <v>0</v>
      </c>
      <c r="AJ122" s="59">
        <f t="shared" si="51"/>
        <v>3.1335216459322476E-3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24.95" customHeight="1" outlineLevel="1">
      <c r="A123" s="26">
        <v>8</v>
      </c>
      <c r="B123" s="26"/>
      <c r="C123" s="100" t="s">
        <v>1979</v>
      </c>
      <c r="D123" s="28">
        <v>46017</v>
      </c>
      <c r="E123" s="99" t="s">
        <v>1695</v>
      </c>
      <c r="F123" s="27"/>
      <c r="G123" s="27"/>
      <c r="H123" s="28"/>
      <c r="I123" s="28"/>
      <c r="J123" s="114"/>
      <c r="K123" s="47">
        <v>6647680</v>
      </c>
      <c r="L123" s="27"/>
      <c r="M123" s="48"/>
      <c r="N123" s="48"/>
      <c r="O123" s="48"/>
      <c r="P123" s="27"/>
      <c r="Q123" s="27"/>
      <c r="R123" s="48"/>
      <c r="S123" s="48"/>
      <c r="T123" s="48"/>
      <c r="U123" s="43">
        <f t="shared" si="52"/>
        <v>0</v>
      </c>
      <c r="V123" s="48"/>
      <c r="W123" s="48"/>
      <c r="X123" s="48"/>
      <c r="Y123" s="43">
        <f t="shared" si="53"/>
        <v>0</v>
      </c>
      <c r="Z123" s="48"/>
      <c r="AA123" s="48"/>
      <c r="AB123" s="48"/>
      <c r="AC123" s="43">
        <f t="shared" si="54"/>
        <v>0</v>
      </c>
      <c r="AD123" s="48">
        <v>0</v>
      </c>
      <c r="AE123" s="48">
        <v>0</v>
      </c>
      <c r="AF123" s="47">
        <v>6647680</v>
      </c>
      <c r="AG123" s="43">
        <f t="shared" si="55"/>
        <v>6647680</v>
      </c>
      <c r="AH123" s="43">
        <f t="shared" si="56"/>
        <v>6647680</v>
      </c>
      <c r="AI123" s="59">
        <f t="shared" si="57"/>
        <v>0</v>
      </c>
      <c r="AJ123" s="59">
        <f t="shared" si="51"/>
        <v>1.3317466995212052E-2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24.95" customHeight="1" outlineLevel="1">
      <c r="A124" s="26">
        <v>9</v>
      </c>
      <c r="B124" s="26"/>
      <c r="C124" s="100" t="s">
        <v>1981</v>
      </c>
      <c r="D124" s="28">
        <v>46017</v>
      </c>
      <c r="E124" s="99" t="s">
        <v>1655</v>
      </c>
      <c r="F124" s="27"/>
      <c r="G124" s="27"/>
      <c r="H124" s="28"/>
      <c r="I124" s="28"/>
      <c r="J124" s="114"/>
      <c r="K124" s="47">
        <v>4692480</v>
      </c>
      <c r="L124" s="27"/>
      <c r="M124" s="48"/>
      <c r="N124" s="48"/>
      <c r="O124" s="48"/>
      <c r="P124" s="27"/>
      <c r="Q124" s="27"/>
      <c r="R124" s="48"/>
      <c r="S124" s="48"/>
      <c r="T124" s="48"/>
      <c r="U124" s="43">
        <f t="shared" si="52"/>
        <v>0</v>
      </c>
      <c r="V124" s="48"/>
      <c r="W124" s="48"/>
      <c r="X124" s="48"/>
      <c r="Y124" s="43">
        <f t="shared" si="53"/>
        <v>0</v>
      </c>
      <c r="Z124" s="48"/>
      <c r="AA124" s="48"/>
      <c r="AB124" s="48"/>
      <c r="AC124" s="43">
        <f t="shared" si="54"/>
        <v>0</v>
      </c>
      <c r="AD124" s="48">
        <v>0</v>
      </c>
      <c r="AE124" s="48">
        <v>0</v>
      </c>
      <c r="AF124" s="47">
        <v>4692480</v>
      </c>
      <c r="AG124" s="43">
        <f t="shared" si="55"/>
        <v>4692480</v>
      </c>
      <c r="AH124" s="43">
        <f t="shared" si="56"/>
        <v>4692480</v>
      </c>
      <c r="AI124" s="59">
        <f t="shared" si="57"/>
        <v>0</v>
      </c>
      <c r="AJ124" s="59">
        <f t="shared" si="51"/>
        <v>9.4005649377967432E-3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24.95" customHeight="1" outlineLevel="1">
      <c r="A125" s="26">
        <v>10</v>
      </c>
      <c r="B125" s="26"/>
      <c r="C125" s="100" t="s">
        <v>1982</v>
      </c>
      <c r="D125" s="28">
        <v>46017</v>
      </c>
      <c r="E125" s="99" t="s">
        <v>1980</v>
      </c>
      <c r="F125" s="27"/>
      <c r="G125" s="27"/>
      <c r="H125" s="28"/>
      <c r="I125" s="28"/>
      <c r="J125" s="114"/>
      <c r="K125" s="47">
        <v>1955200</v>
      </c>
      <c r="L125" s="27"/>
      <c r="M125" s="48"/>
      <c r="N125" s="48"/>
      <c r="O125" s="48"/>
      <c r="P125" s="27"/>
      <c r="Q125" s="27"/>
      <c r="R125" s="48"/>
      <c r="S125" s="48"/>
      <c r="T125" s="48"/>
      <c r="U125" s="43">
        <f t="shared" si="52"/>
        <v>0</v>
      </c>
      <c r="V125" s="48"/>
      <c r="W125" s="48"/>
      <c r="X125" s="48"/>
      <c r="Y125" s="43">
        <f t="shared" si="53"/>
        <v>0</v>
      </c>
      <c r="Z125" s="48"/>
      <c r="AA125" s="48"/>
      <c r="AB125" s="48"/>
      <c r="AC125" s="43">
        <f t="shared" si="54"/>
        <v>0</v>
      </c>
      <c r="AD125" s="48">
        <v>0</v>
      </c>
      <c r="AE125" s="48">
        <v>0</v>
      </c>
      <c r="AF125" s="47">
        <v>1955200</v>
      </c>
      <c r="AG125" s="43">
        <f t="shared" si="55"/>
        <v>1955200</v>
      </c>
      <c r="AH125" s="43">
        <f t="shared" si="56"/>
        <v>1955200</v>
      </c>
      <c r="AI125" s="59">
        <f t="shared" si="57"/>
        <v>0</v>
      </c>
      <c r="AJ125" s="59">
        <f t="shared" si="51"/>
        <v>3.9169020574153094E-3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24.95" customHeight="1" outlineLevel="1">
      <c r="A126" s="26">
        <v>11</v>
      </c>
      <c r="B126" s="26"/>
      <c r="C126" s="100" t="s">
        <v>1983</v>
      </c>
      <c r="D126" s="28">
        <v>46017</v>
      </c>
      <c r="E126" s="99" t="s">
        <v>1661</v>
      </c>
      <c r="F126" s="27"/>
      <c r="G126" s="27"/>
      <c r="H126" s="28"/>
      <c r="I126" s="28"/>
      <c r="J126" s="114"/>
      <c r="K126" s="47">
        <v>1564160</v>
      </c>
      <c r="L126" s="27"/>
      <c r="M126" s="48"/>
      <c r="N126" s="48"/>
      <c r="O126" s="48"/>
      <c r="P126" s="27"/>
      <c r="Q126" s="27"/>
      <c r="R126" s="48"/>
      <c r="S126" s="48"/>
      <c r="T126" s="48"/>
      <c r="U126" s="43">
        <f t="shared" si="52"/>
        <v>0</v>
      </c>
      <c r="V126" s="48"/>
      <c r="W126" s="48"/>
      <c r="X126" s="48"/>
      <c r="Y126" s="43">
        <f t="shared" si="53"/>
        <v>0</v>
      </c>
      <c r="Z126" s="48"/>
      <c r="AA126" s="48"/>
      <c r="AB126" s="48"/>
      <c r="AC126" s="43">
        <f t="shared" si="54"/>
        <v>0</v>
      </c>
      <c r="AD126" s="48">
        <v>0</v>
      </c>
      <c r="AE126" s="48">
        <v>0</v>
      </c>
      <c r="AF126" s="47">
        <v>1564160</v>
      </c>
      <c r="AG126" s="43">
        <f t="shared" si="55"/>
        <v>1564160</v>
      </c>
      <c r="AH126" s="43">
        <f t="shared" si="56"/>
        <v>1564160</v>
      </c>
      <c r="AI126" s="59">
        <f t="shared" si="57"/>
        <v>0</v>
      </c>
      <c r="AJ126" s="59">
        <f t="shared" si="51"/>
        <v>3.1335216459322476E-3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24.95" customHeight="1" outlineLevel="1">
      <c r="A127" s="26">
        <v>12</v>
      </c>
      <c r="B127" s="26"/>
      <c r="C127" s="100" t="s">
        <v>1984</v>
      </c>
      <c r="D127" s="28">
        <v>46017</v>
      </c>
      <c r="E127" s="99" t="s">
        <v>1402</v>
      </c>
      <c r="F127" s="27"/>
      <c r="G127" s="27"/>
      <c r="H127" s="28"/>
      <c r="I127" s="28"/>
      <c r="J127" s="114"/>
      <c r="K127" s="47">
        <v>2424448</v>
      </c>
      <c r="L127" s="27"/>
      <c r="M127" s="48"/>
      <c r="N127" s="48"/>
      <c r="O127" s="48"/>
      <c r="P127" s="27"/>
      <c r="Q127" s="27"/>
      <c r="R127" s="48"/>
      <c r="S127" s="48"/>
      <c r="T127" s="48"/>
      <c r="U127" s="43">
        <f t="shared" si="52"/>
        <v>0</v>
      </c>
      <c r="V127" s="48"/>
      <c r="W127" s="48"/>
      <c r="X127" s="48"/>
      <c r="Y127" s="43">
        <f t="shared" si="53"/>
        <v>0</v>
      </c>
      <c r="Z127" s="48"/>
      <c r="AA127" s="48"/>
      <c r="AB127" s="48"/>
      <c r="AC127" s="43">
        <f t="shared" si="54"/>
        <v>0</v>
      </c>
      <c r="AD127" s="48">
        <v>0</v>
      </c>
      <c r="AE127" s="48">
        <v>0</v>
      </c>
      <c r="AF127" s="47">
        <v>2424448</v>
      </c>
      <c r="AG127" s="43">
        <f t="shared" si="55"/>
        <v>2424448</v>
      </c>
      <c r="AH127" s="43">
        <f t="shared" si="56"/>
        <v>2424448</v>
      </c>
      <c r="AI127" s="59">
        <f t="shared" si="57"/>
        <v>0</v>
      </c>
      <c r="AJ127" s="59">
        <f t="shared" si="51"/>
        <v>4.8569585511949835E-3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ht="24.95" customHeight="1" outlineLevel="1">
      <c r="A128" s="26">
        <v>13</v>
      </c>
      <c r="B128" s="26"/>
      <c r="C128" s="100" t="s">
        <v>1986</v>
      </c>
      <c r="D128" s="28">
        <v>46017</v>
      </c>
      <c r="E128" s="99" t="s">
        <v>1680</v>
      </c>
      <c r="F128" s="27"/>
      <c r="G128" s="27"/>
      <c r="H128" s="28"/>
      <c r="I128" s="28"/>
      <c r="J128" s="114"/>
      <c r="K128" s="47">
        <v>2424448</v>
      </c>
      <c r="L128" s="27"/>
      <c r="M128" s="48"/>
      <c r="N128" s="48"/>
      <c r="O128" s="48"/>
      <c r="P128" s="27"/>
      <c r="Q128" s="27"/>
      <c r="R128" s="48"/>
      <c r="S128" s="48"/>
      <c r="T128" s="48"/>
      <c r="U128" s="43">
        <f t="shared" si="52"/>
        <v>0</v>
      </c>
      <c r="V128" s="48"/>
      <c r="W128" s="48"/>
      <c r="X128" s="48"/>
      <c r="Y128" s="43">
        <f t="shared" si="53"/>
        <v>0</v>
      </c>
      <c r="Z128" s="48"/>
      <c r="AA128" s="48"/>
      <c r="AB128" s="48"/>
      <c r="AC128" s="43">
        <f t="shared" si="54"/>
        <v>0</v>
      </c>
      <c r="AD128" s="48">
        <v>0</v>
      </c>
      <c r="AE128" s="48">
        <v>0</v>
      </c>
      <c r="AF128" s="47">
        <v>2424448</v>
      </c>
      <c r="AG128" s="43">
        <f t="shared" si="55"/>
        <v>2424448</v>
      </c>
      <c r="AH128" s="43">
        <f t="shared" si="56"/>
        <v>2424448</v>
      </c>
      <c r="AI128" s="59">
        <f t="shared" si="57"/>
        <v>0</v>
      </c>
      <c r="AJ128" s="59">
        <f t="shared" si="51"/>
        <v>4.8569585511949835E-3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24.95" customHeight="1" outlineLevel="1">
      <c r="A129" s="26">
        <v>14</v>
      </c>
      <c r="B129" s="26"/>
      <c r="C129" s="100" t="s">
        <v>1987</v>
      </c>
      <c r="D129" s="28">
        <v>46017</v>
      </c>
      <c r="E129" s="99" t="s">
        <v>1985</v>
      </c>
      <c r="F129" s="27"/>
      <c r="G129" s="27"/>
      <c r="H129" s="28"/>
      <c r="I129" s="28"/>
      <c r="J129" s="114"/>
      <c r="K129" s="47">
        <v>4379648</v>
      </c>
      <c r="L129" s="27"/>
      <c r="M129" s="48"/>
      <c r="N129" s="48"/>
      <c r="O129" s="48"/>
      <c r="P129" s="27"/>
      <c r="Q129" s="27"/>
      <c r="R129" s="48"/>
      <c r="S129" s="48"/>
      <c r="T129" s="48"/>
      <c r="U129" s="43">
        <f t="shared" si="52"/>
        <v>0</v>
      </c>
      <c r="V129" s="48"/>
      <c r="W129" s="48"/>
      <c r="X129" s="48"/>
      <c r="Y129" s="43">
        <f t="shared" si="53"/>
        <v>0</v>
      </c>
      <c r="Z129" s="48"/>
      <c r="AA129" s="48"/>
      <c r="AB129" s="48"/>
      <c r="AC129" s="43">
        <f t="shared" si="54"/>
        <v>0</v>
      </c>
      <c r="AD129" s="48">
        <v>0</v>
      </c>
      <c r="AE129" s="48">
        <v>0</v>
      </c>
      <c r="AF129" s="47">
        <v>4379648</v>
      </c>
      <c r="AG129" s="43">
        <f t="shared" si="55"/>
        <v>4379648</v>
      </c>
      <c r="AH129" s="43">
        <f t="shared" si="56"/>
        <v>4379648</v>
      </c>
      <c r="AI129" s="59">
        <f t="shared" si="57"/>
        <v>0</v>
      </c>
      <c r="AJ129" s="59">
        <f t="shared" si="51"/>
        <v>8.7738606086102938E-3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24.95" customHeight="1" outlineLevel="1">
      <c r="A130" s="26">
        <v>15</v>
      </c>
      <c r="B130" s="26"/>
      <c r="C130" s="100" t="s">
        <v>1988</v>
      </c>
      <c r="D130" s="28">
        <v>46017</v>
      </c>
      <c r="E130" s="99" t="s">
        <v>1665</v>
      </c>
      <c r="F130" s="27"/>
      <c r="G130" s="27"/>
      <c r="H130" s="28"/>
      <c r="I130" s="28"/>
      <c r="J130" s="114"/>
      <c r="K130" s="47">
        <v>8290048</v>
      </c>
      <c r="L130" s="27"/>
      <c r="M130" s="48"/>
      <c r="N130" s="48"/>
      <c r="O130" s="48"/>
      <c r="P130" s="27"/>
      <c r="Q130" s="27"/>
      <c r="R130" s="48"/>
      <c r="S130" s="48"/>
      <c r="T130" s="48"/>
      <c r="U130" s="43">
        <f t="shared" si="52"/>
        <v>0</v>
      </c>
      <c r="V130" s="48"/>
      <c r="W130" s="48"/>
      <c r="X130" s="48"/>
      <c r="Y130" s="43">
        <f t="shared" si="53"/>
        <v>0</v>
      </c>
      <c r="Z130" s="48"/>
      <c r="AA130" s="48"/>
      <c r="AB130" s="48"/>
      <c r="AC130" s="43">
        <f t="shared" si="54"/>
        <v>0</v>
      </c>
      <c r="AD130" s="48">
        <v>0</v>
      </c>
      <c r="AE130" s="48">
        <v>0</v>
      </c>
      <c r="AF130" s="47">
        <v>8290048</v>
      </c>
      <c r="AG130" s="43">
        <f t="shared" si="55"/>
        <v>8290048</v>
      </c>
      <c r="AH130" s="43">
        <f t="shared" si="56"/>
        <v>8290048</v>
      </c>
      <c r="AI130" s="59">
        <f t="shared" si="57"/>
        <v>0</v>
      </c>
      <c r="AJ130" s="59">
        <f t="shared" si="51"/>
        <v>1.6607664723440912E-2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24.95" customHeight="1" outlineLevel="1">
      <c r="A131" s="26">
        <v>16</v>
      </c>
      <c r="B131" s="26"/>
      <c r="C131" s="100" t="s">
        <v>1989</v>
      </c>
      <c r="D131" s="28">
        <v>46017</v>
      </c>
      <c r="E131" s="99" t="s">
        <v>1689</v>
      </c>
      <c r="F131" s="27"/>
      <c r="G131" s="27"/>
      <c r="H131" s="28"/>
      <c r="I131" s="28"/>
      <c r="J131" s="114"/>
      <c r="K131" s="47">
        <v>2971904</v>
      </c>
      <c r="L131" s="27"/>
      <c r="M131" s="48"/>
      <c r="N131" s="48"/>
      <c r="O131" s="48"/>
      <c r="P131" s="27"/>
      <c r="Q131" s="27"/>
      <c r="R131" s="48"/>
      <c r="S131" s="48"/>
      <c r="T131" s="48"/>
      <c r="U131" s="43">
        <f t="shared" si="52"/>
        <v>0</v>
      </c>
      <c r="V131" s="48"/>
      <c r="W131" s="48"/>
      <c r="X131" s="48"/>
      <c r="Y131" s="43">
        <f t="shared" si="53"/>
        <v>0</v>
      </c>
      <c r="Z131" s="48"/>
      <c r="AA131" s="48"/>
      <c r="AB131" s="48"/>
      <c r="AC131" s="43">
        <f t="shared" si="54"/>
        <v>0</v>
      </c>
      <c r="AD131" s="48">
        <v>0</v>
      </c>
      <c r="AE131" s="48">
        <v>0</v>
      </c>
      <c r="AF131" s="47">
        <v>2971904</v>
      </c>
      <c r="AG131" s="43">
        <f>SUM(AD131:AF131)</f>
        <v>2971904</v>
      </c>
      <c r="AH131" s="43">
        <f>SUM(U131,Y131,AC131,AG131)</f>
        <v>2971904</v>
      </c>
      <c r="AI131" s="59">
        <f>IF(ISERROR(AH131/J131),0,AH131/J131)</f>
        <v>0</v>
      </c>
      <c r="AJ131" s="59">
        <f t="shared" si="51"/>
        <v>5.9536911272712705E-3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ht="24.95" customHeight="1" outlineLevel="1">
      <c r="A132" s="26">
        <v>17</v>
      </c>
      <c r="B132" s="26"/>
      <c r="C132" s="100" t="s">
        <v>1991</v>
      </c>
      <c r="D132" s="28">
        <v>46017</v>
      </c>
      <c r="E132" s="99" t="s">
        <v>1702</v>
      </c>
      <c r="F132" s="27"/>
      <c r="G132" s="27"/>
      <c r="H132" s="28"/>
      <c r="I132" s="28"/>
      <c r="J132" s="114"/>
      <c r="K132" s="47">
        <v>3753984</v>
      </c>
      <c r="L132" s="27"/>
      <c r="M132" s="48"/>
      <c r="N132" s="48"/>
      <c r="O132" s="48"/>
      <c r="P132" s="27"/>
      <c r="Q132" s="27"/>
      <c r="R132" s="48"/>
      <c r="S132" s="48"/>
      <c r="T132" s="48"/>
      <c r="U132" s="43">
        <f t="shared" si="52"/>
        <v>0</v>
      </c>
      <c r="V132" s="48"/>
      <c r="W132" s="48"/>
      <c r="X132" s="48"/>
      <c r="Y132" s="43">
        <f t="shared" si="53"/>
        <v>0</v>
      </c>
      <c r="Z132" s="48"/>
      <c r="AA132" s="48"/>
      <c r="AB132" s="48"/>
      <c r="AC132" s="43">
        <f t="shared" si="54"/>
        <v>0</v>
      </c>
      <c r="AD132" s="48">
        <v>0</v>
      </c>
      <c r="AE132" s="48">
        <v>0</v>
      </c>
      <c r="AF132" s="47">
        <v>3753984</v>
      </c>
      <c r="AG132" s="43">
        <f t="shared" ref="AG132:AG137" si="58">SUM(AD132:AF132)</f>
        <v>3753984</v>
      </c>
      <c r="AH132" s="43">
        <f t="shared" ref="AH132:AH137" si="59">SUM(U132,Y132,AC132,AG132)</f>
        <v>3753984</v>
      </c>
      <c r="AI132" s="59">
        <f t="shared" ref="AI132:AI137" si="60">IF(ISERROR(AH132/J132),0,AH132/J132)</f>
        <v>0</v>
      </c>
      <c r="AJ132" s="59">
        <f t="shared" si="51"/>
        <v>7.520451950237394E-3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ht="24.95" customHeight="1" outlineLevel="1">
      <c r="A133" s="26">
        <v>18</v>
      </c>
      <c r="B133" s="26"/>
      <c r="C133" s="100" t="s">
        <v>1992</v>
      </c>
      <c r="D133" s="28">
        <v>46017</v>
      </c>
      <c r="E133" s="99" t="s">
        <v>1990</v>
      </c>
      <c r="F133" s="27"/>
      <c r="G133" s="27"/>
      <c r="H133" s="28"/>
      <c r="I133" s="28"/>
      <c r="J133" s="114"/>
      <c r="K133" s="47">
        <v>4223232</v>
      </c>
      <c r="L133" s="27"/>
      <c r="M133" s="48"/>
      <c r="N133" s="48"/>
      <c r="O133" s="48"/>
      <c r="P133" s="27"/>
      <c r="Q133" s="27"/>
      <c r="R133" s="48"/>
      <c r="S133" s="48"/>
      <c r="T133" s="48"/>
      <c r="U133" s="43">
        <f t="shared" si="52"/>
        <v>0</v>
      </c>
      <c r="V133" s="48"/>
      <c r="W133" s="48"/>
      <c r="X133" s="48"/>
      <c r="Y133" s="43">
        <f t="shared" si="53"/>
        <v>0</v>
      </c>
      <c r="Z133" s="48"/>
      <c r="AA133" s="48"/>
      <c r="AB133" s="48"/>
      <c r="AC133" s="43">
        <f t="shared" si="54"/>
        <v>0</v>
      </c>
      <c r="AD133" s="48">
        <v>0</v>
      </c>
      <c r="AE133" s="48">
        <v>0</v>
      </c>
      <c r="AF133" s="47">
        <v>4223232</v>
      </c>
      <c r="AG133" s="43">
        <f t="shared" si="58"/>
        <v>4223232</v>
      </c>
      <c r="AH133" s="43">
        <f t="shared" si="59"/>
        <v>4223232</v>
      </c>
      <c r="AI133" s="59">
        <f t="shared" si="60"/>
        <v>0</v>
      </c>
      <c r="AJ133" s="59">
        <f t="shared" si="51"/>
        <v>8.4605084440170682E-3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ht="24.95" customHeight="1" outlineLevel="1">
      <c r="A134" s="26">
        <v>19</v>
      </c>
      <c r="B134" s="26"/>
      <c r="C134" s="100" t="s">
        <v>1994</v>
      </c>
      <c r="D134" s="28">
        <v>46017</v>
      </c>
      <c r="E134" s="99" t="s">
        <v>1653</v>
      </c>
      <c r="F134" s="27"/>
      <c r="G134" s="27"/>
      <c r="H134" s="28"/>
      <c r="I134" s="28"/>
      <c r="J134" s="114"/>
      <c r="K134" s="47">
        <v>2424448</v>
      </c>
      <c r="L134" s="27"/>
      <c r="M134" s="48"/>
      <c r="N134" s="48"/>
      <c r="O134" s="48"/>
      <c r="P134" s="27"/>
      <c r="Q134" s="27"/>
      <c r="R134" s="48"/>
      <c r="S134" s="48"/>
      <c r="T134" s="48"/>
      <c r="U134" s="43">
        <f t="shared" si="52"/>
        <v>0</v>
      </c>
      <c r="V134" s="48"/>
      <c r="W134" s="48"/>
      <c r="X134" s="48"/>
      <c r="Y134" s="43">
        <f t="shared" si="53"/>
        <v>0</v>
      </c>
      <c r="Z134" s="48"/>
      <c r="AA134" s="48"/>
      <c r="AB134" s="48"/>
      <c r="AC134" s="43">
        <f t="shared" si="54"/>
        <v>0</v>
      </c>
      <c r="AD134" s="48">
        <v>0</v>
      </c>
      <c r="AE134" s="48">
        <v>0</v>
      </c>
      <c r="AF134" s="47">
        <v>2424448</v>
      </c>
      <c r="AG134" s="43">
        <f t="shared" si="58"/>
        <v>2424448</v>
      </c>
      <c r="AH134" s="43">
        <f t="shared" si="59"/>
        <v>2424448</v>
      </c>
      <c r="AI134" s="59">
        <f t="shared" si="60"/>
        <v>0</v>
      </c>
      <c r="AJ134" s="59">
        <f t="shared" si="51"/>
        <v>4.8569585511949835E-3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ht="24.95" customHeight="1" outlineLevel="1">
      <c r="A135" s="26">
        <v>20</v>
      </c>
      <c r="B135" s="26"/>
      <c r="C135" s="100" t="s">
        <v>1995</v>
      </c>
      <c r="D135" s="28">
        <v>46017</v>
      </c>
      <c r="E135" s="99" t="s">
        <v>1993</v>
      </c>
      <c r="F135" s="27"/>
      <c r="G135" s="27"/>
      <c r="H135" s="28"/>
      <c r="I135" s="28"/>
      <c r="J135" s="114"/>
      <c r="K135" s="47">
        <v>3519360</v>
      </c>
      <c r="L135" s="27"/>
      <c r="M135" s="48"/>
      <c r="N135" s="48"/>
      <c r="O135" s="48"/>
      <c r="P135" s="27"/>
      <c r="Q135" s="27"/>
      <c r="R135" s="48"/>
      <c r="S135" s="48"/>
      <c r="T135" s="48"/>
      <c r="U135" s="43">
        <f t="shared" si="52"/>
        <v>0</v>
      </c>
      <c r="V135" s="48"/>
      <c r="W135" s="48"/>
      <c r="X135" s="48"/>
      <c r="Y135" s="43">
        <f t="shared" si="53"/>
        <v>0</v>
      </c>
      <c r="Z135" s="48"/>
      <c r="AA135" s="48"/>
      <c r="AB135" s="48"/>
      <c r="AC135" s="43">
        <f t="shared" si="54"/>
        <v>0</v>
      </c>
      <c r="AD135" s="48">
        <v>0</v>
      </c>
      <c r="AE135" s="48">
        <v>0</v>
      </c>
      <c r="AF135" s="47">
        <v>3519360</v>
      </c>
      <c r="AG135" s="43">
        <f t="shared" si="58"/>
        <v>3519360</v>
      </c>
      <c r="AH135" s="43">
        <f t="shared" si="59"/>
        <v>3519360</v>
      </c>
      <c r="AI135" s="59">
        <f t="shared" si="60"/>
        <v>0</v>
      </c>
      <c r="AJ135" s="59">
        <f t="shared" si="51"/>
        <v>7.0504237033475565E-3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ht="24.95" customHeight="1" outlineLevel="1">
      <c r="A136" s="26">
        <v>21</v>
      </c>
      <c r="B136" s="26"/>
      <c r="C136" s="100" t="s">
        <v>1996</v>
      </c>
      <c r="D136" s="28">
        <v>46017</v>
      </c>
      <c r="E136" s="99" t="s">
        <v>1685</v>
      </c>
      <c r="F136" s="27"/>
      <c r="G136" s="27"/>
      <c r="H136" s="28"/>
      <c r="I136" s="28"/>
      <c r="J136" s="114"/>
      <c r="K136" s="47">
        <v>4692480</v>
      </c>
      <c r="L136" s="27"/>
      <c r="M136" s="48"/>
      <c r="N136" s="48"/>
      <c r="O136" s="48"/>
      <c r="P136" s="27"/>
      <c r="Q136" s="27"/>
      <c r="R136" s="48"/>
      <c r="S136" s="48"/>
      <c r="T136" s="48"/>
      <c r="U136" s="43">
        <f t="shared" si="52"/>
        <v>0</v>
      </c>
      <c r="V136" s="48"/>
      <c r="W136" s="48"/>
      <c r="X136" s="48"/>
      <c r="Y136" s="43">
        <f t="shared" si="53"/>
        <v>0</v>
      </c>
      <c r="Z136" s="48"/>
      <c r="AA136" s="48"/>
      <c r="AB136" s="48"/>
      <c r="AC136" s="43">
        <f t="shared" si="54"/>
        <v>0</v>
      </c>
      <c r="AD136" s="48">
        <v>0</v>
      </c>
      <c r="AE136" s="48">
        <v>0</v>
      </c>
      <c r="AF136" s="47">
        <v>4692480</v>
      </c>
      <c r="AG136" s="43">
        <f t="shared" si="58"/>
        <v>4692480</v>
      </c>
      <c r="AH136" s="43">
        <f t="shared" si="59"/>
        <v>4692480</v>
      </c>
      <c r="AI136" s="59">
        <f t="shared" si="60"/>
        <v>0</v>
      </c>
      <c r="AJ136" s="59">
        <f t="shared" si="51"/>
        <v>9.4005649377967432E-3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ht="24.95" customHeight="1" outlineLevel="1">
      <c r="A137" s="26">
        <v>22</v>
      </c>
      <c r="B137" s="26"/>
      <c r="C137" s="100" t="s">
        <v>1997</v>
      </c>
      <c r="D137" s="28">
        <v>46017</v>
      </c>
      <c r="E137" s="99" t="s">
        <v>1671</v>
      </c>
      <c r="F137" s="27"/>
      <c r="G137" s="27"/>
      <c r="H137" s="28"/>
      <c r="I137" s="28"/>
      <c r="J137" s="115"/>
      <c r="K137" s="47">
        <v>11731200</v>
      </c>
      <c r="L137" s="27"/>
      <c r="M137" s="48"/>
      <c r="N137" s="48"/>
      <c r="O137" s="48"/>
      <c r="P137" s="27"/>
      <c r="Q137" s="27"/>
      <c r="R137" s="48"/>
      <c r="S137" s="48"/>
      <c r="T137" s="48"/>
      <c r="U137" s="43">
        <f t="shared" si="52"/>
        <v>0</v>
      </c>
      <c r="V137" s="48"/>
      <c r="W137" s="48"/>
      <c r="X137" s="48"/>
      <c r="Y137" s="43">
        <f t="shared" si="53"/>
        <v>0</v>
      </c>
      <c r="Z137" s="48"/>
      <c r="AA137" s="48"/>
      <c r="AB137" s="48"/>
      <c r="AC137" s="43">
        <f t="shared" si="54"/>
        <v>0</v>
      </c>
      <c r="AD137" s="48">
        <v>0</v>
      </c>
      <c r="AE137" s="48">
        <v>0</v>
      </c>
      <c r="AF137" s="47">
        <v>11731200</v>
      </c>
      <c r="AG137" s="43">
        <f t="shared" si="58"/>
        <v>11731200</v>
      </c>
      <c r="AH137" s="43">
        <f t="shared" si="59"/>
        <v>11731200</v>
      </c>
      <c r="AI137" s="59">
        <f t="shared" si="60"/>
        <v>0</v>
      </c>
      <c r="AJ137" s="59">
        <f t="shared" si="51"/>
        <v>2.3501412344491858E-2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s="19" customFormat="1" ht="24.95" customHeight="1">
      <c r="A138" s="117" t="s">
        <v>65</v>
      </c>
      <c r="B138" s="117"/>
      <c r="C138" s="117"/>
      <c r="D138" s="117"/>
      <c r="E138" s="117"/>
      <c r="F138" s="117"/>
      <c r="G138" s="117"/>
      <c r="H138" s="117"/>
      <c r="I138" s="117"/>
      <c r="J138" s="49">
        <f>J115</f>
        <v>84464640</v>
      </c>
      <c r="K138" s="49">
        <f>SUM(K116:K137)</f>
        <v>84464640</v>
      </c>
      <c r="L138" s="29"/>
      <c r="M138" s="49">
        <f>SUM(M116:M117)</f>
        <v>0</v>
      </c>
      <c r="N138" s="49">
        <f>SUM(N116:N117)</f>
        <v>0</v>
      </c>
      <c r="O138" s="49">
        <f>SUM(O116:O117)</f>
        <v>0</v>
      </c>
      <c r="P138" s="50"/>
      <c r="Q138" s="56"/>
      <c r="R138" s="49">
        <f t="shared" ref="R138:AE138" si="61">SUM(R116:R117)</f>
        <v>0</v>
      </c>
      <c r="S138" s="49">
        <f t="shared" si="61"/>
        <v>0</v>
      </c>
      <c r="T138" s="49">
        <f t="shared" si="61"/>
        <v>0</v>
      </c>
      <c r="U138" s="49">
        <f t="shared" si="61"/>
        <v>0</v>
      </c>
      <c r="V138" s="49">
        <f t="shared" si="61"/>
        <v>0</v>
      </c>
      <c r="W138" s="49">
        <f t="shared" si="61"/>
        <v>0</v>
      </c>
      <c r="X138" s="49">
        <f t="shared" si="61"/>
        <v>0</v>
      </c>
      <c r="Y138" s="49">
        <f t="shared" si="61"/>
        <v>0</v>
      </c>
      <c r="Z138" s="49">
        <f t="shared" si="61"/>
        <v>0</v>
      </c>
      <c r="AA138" s="49">
        <f t="shared" si="61"/>
        <v>0</v>
      </c>
      <c r="AB138" s="49">
        <f t="shared" si="61"/>
        <v>0</v>
      </c>
      <c r="AC138" s="49">
        <f t="shared" si="61"/>
        <v>0</v>
      </c>
      <c r="AD138" s="49">
        <f t="shared" si="61"/>
        <v>0</v>
      </c>
      <c r="AE138" s="49">
        <f t="shared" si="61"/>
        <v>0</v>
      </c>
      <c r="AF138" s="49">
        <f>SUM(AF116:AF137)</f>
        <v>84464640</v>
      </c>
      <c r="AG138" s="49">
        <f>SUM(AG116:AG137)</f>
        <v>84464640</v>
      </c>
      <c r="AH138" s="49">
        <f>SUM(AH116:AH137)</f>
        <v>84464640</v>
      </c>
      <c r="AI138" s="61">
        <f>IF(ISERROR(AH138/J138),0,AH138/J138)</f>
        <v>1</v>
      </c>
      <c r="AJ138" s="61">
        <f>IF(ISERROR(AH138/$AH$204),0,AH138/$AH$204)</f>
        <v>0.16921016888034138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ht="24.95" customHeight="1">
      <c r="A139" s="118" t="s">
        <v>66</v>
      </c>
      <c r="B139" s="118"/>
      <c r="C139" s="118"/>
      <c r="D139" s="118"/>
      <c r="E139" s="118"/>
      <c r="F139" s="23"/>
      <c r="G139" s="24"/>
      <c r="H139" s="25"/>
      <c r="I139" s="25"/>
      <c r="J139" s="113">
        <v>24799077</v>
      </c>
      <c r="K139" s="43"/>
      <c r="L139" s="44"/>
      <c r="M139" s="45"/>
      <c r="N139" s="45"/>
      <c r="O139" s="45"/>
      <c r="P139" s="24"/>
      <c r="Q139" s="55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57"/>
      <c r="AJ139" s="58"/>
    </row>
    <row r="140" spans="1:106" ht="24.95" customHeight="1" outlineLevel="1">
      <c r="A140" s="26">
        <v>1</v>
      </c>
      <c r="B140" s="26"/>
      <c r="C140" s="100" t="s">
        <v>2000</v>
      </c>
      <c r="D140" s="31">
        <v>46015</v>
      </c>
      <c r="E140" s="99" t="s">
        <v>1998</v>
      </c>
      <c r="F140" s="33"/>
      <c r="G140" s="33"/>
      <c r="H140" s="40"/>
      <c r="I140" s="40"/>
      <c r="J140" s="114"/>
      <c r="K140" s="47">
        <v>3188453</v>
      </c>
      <c r="L140" s="41"/>
      <c r="M140" s="52"/>
      <c r="N140" s="53"/>
      <c r="O140" s="52"/>
      <c r="P140" s="33"/>
      <c r="Q140" s="33"/>
      <c r="R140" s="48">
        <v>0</v>
      </c>
      <c r="S140" s="48">
        <v>0</v>
      </c>
      <c r="T140" s="48">
        <v>0</v>
      </c>
      <c r="U140" s="43">
        <f>SUM(R140:T140)</f>
        <v>0</v>
      </c>
      <c r="V140" s="48">
        <v>0</v>
      </c>
      <c r="W140" s="48">
        <v>0</v>
      </c>
      <c r="X140" s="48">
        <v>0</v>
      </c>
      <c r="Y140" s="43">
        <f>SUM(V140:X140)</f>
        <v>0</v>
      </c>
      <c r="Z140" s="48">
        <v>0</v>
      </c>
      <c r="AA140" s="48">
        <v>0</v>
      </c>
      <c r="AB140" s="48">
        <v>0</v>
      </c>
      <c r="AC140" s="43">
        <f>SUM(Z140:AB140)</f>
        <v>0</v>
      </c>
      <c r="AD140" s="48">
        <v>0</v>
      </c>
      <c r="AE140" s="48">
        <v>0</v>
      </c>
      <c r="AF140" s="47">
        <v>3188453</v>
      </c>
      <c r="AG140" s="43">
        <f>SUM(AD140:AF140)</f>
        <v>3188453</v>
      </c>
      <c r="AH140" s="43">
        <f>SUM(U140,Y140,AC140,AG140)</f>
        <v>3188453</v>
      </c>
      <c r="AI140" s="59">
        <f>IF(ISERROR(AH140/J140),0,AH140/J140)</f>
        <v>0</v>
      </c>
      <c r="AJ140" s="59">
        <f t="shared" ref="AJ140:AJ147" si="62">IF(ISERROR(AH140/$AH$204),"-",AH140/$AH$204)</f>
        <v>6.3875092653805313E-3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ht="24.95" customHeight="1" outlineLevel="1">
      <c r="A141" s="26">
        <v>2</v>
      </c>
      <c r="B141" s="26"/>
      <c r="C141" s="100" t="s">
        <v>2002</v>
      </c>
      <c r="D141" s="68">
        <v>46015</v>
      </c>
      <c r="E141" s="99" t="s">
        <v>2001</v>
      </c>
      <c r="F141" s="27"/>
      <c r="G141" s="27"/>
      <c r="H141" s="28"/>
      <c r="I141" s="28"/>
      <c r="J141" s="114"/>
      <c r="K141" s="47">
        <v>2479908</v>
      </c>
      <c r="L141" s="27"/>
      <c r="M141" s="48"/>
      <c r="N141" s="48"/>
      <c r="O141" s="48"/>
      <c r="P141" s="27"/>
      <c r="Q141" s="27"/>
      <c r="R141" s="48"/>
      <c r="S141" s="48"/>
      <c r="T141" s="48"/>
      <c r="U141" s="43">
        <f>SUM(R141:T141)</f>
        <v>0</v>
      </c>
      <c r="V141" s="48"/>
      <c r="W141" s="48"/>
      <c r="X141" s="48"/>
      <c r="Y141" s="43">
        <f>SUM(V141:X141)</f>
        <v>0</v>
      </c>
      <c r="Z141" s="48"/>
      <c r="AA141" s="48"/>
      <c r="AB141" s="48"/>
      <c r="AC141" s="43">
        <f>SUM(Z141:AB141)</f>
        <v>0</v>
      </c>
      <c r="AD141" s="48">
        <v>0</v>
      </c>
      <c r="AE141" s="48">
        <v>0</v>
      </c>
      <c r="AF141" s="47">
        <v>2479908</v>
      </c>
      <c r="AG141" s="43">
        <f>SUM(AD141:AF141)</f>
        <v>2479908</v>
      </c>
      <c r="AH141" s="43">
        <f>SUM(U141,Y141,AC141,AG141)</f>
        <v>2479908</v>
      </c>
      <c r="AI141" s="59">
        <f>IF(ISERROR(AH141/J141),0,AH141/J141)</f>
        <v>0</v>
      </c>
      <c r="AJ141" s="59">
        <f t="shared" si="62"/>
        <v>4.9680629845543604E-3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ht="24.95" customHeight="1" outlineLevel="1">
      <c r="A142" s="26">
        <v>3</v>
      </c>
      <c r="B142" s="26"/>
      <c r="C142" s="100" t="s">
        <v>2004</v>
      </c>
      <c r="D142" s="68">
        <v>46015</v>
      </c>
      <c r="E142" s="99" t="s">
        <v>1274</v>
      </c>
      <c r="F142" s="27"/>
      <c r="G142" s="27"/>
      <c r="H142" s="28"/>
      <c r="I142" s="28"/>
      <c r="J142" s="114"/>
      <c r="K142" s="47">
        <v>5314088</v>
      </c>
      <c r="L142" s="27"/>
      <c r="M142" s="48"/>
      <c r="N142" s="48"/>
      <c r="O142" s="48"/>
      <c r="P142" s="27"/>
      <c r="Q142" s="27"/>
      <c r="R142" s="48"/>
      <c r="S142" s="48"/>
      <c r="T142" s="48"/>
      <c r="U142" s="43">
        <f t="shared" ref="U142:U147" si="63">SUM(R142:T142)</f>
        <v>0</v>
      </c>
      <c r="V142" s="48"/>
      <c r="W142" s="48"/>
      <c r="X142" s="48"/>
      <c r="Y142" s="43">
        <f t="shared" ref="Y142:Y147" si="64">SUM(V142:X142)</f>
        <v>0</v>
      </c>
      <c r="Z142" s="48"/>
      <c r="AA142" s="48"/>
      <c r="AB142" s="48"/>
      <c r="AC142" s="43">
        <f t="shared" ref="AC142:AC147" si="65">SUM(Z142:AB142)</f>
        <v>0</v>
      </c>
      <c r="AD142" s="48">
        <v>0</v>
      </c>
      <c r="AE142" s="48">
        <v>0</v>
      </c>
      <c r="AF142" s="47">
        <v>5314088</v>
      </c>
      <c r="AG142" s="43">
        <f t="shared" ref="AG142:AG147" si="66">SUM(AD142:AF142)</f>
        <v>5314088</v>
      </c>
      <c r="AH142" s="43">
        <f t="shared" ref="AH142:AH147" si="67">SUM(U142,Y142,AC142,AG142)</f>
        <v>5314088</v>
      </c>
      <c r="AI142" s="59">
        <f t="shared" ref="AI142:AI147" si="68">IF(ISERROR(AH142/J142),0,AH142/J142)</f>
        <v>0</v>
      </c>
      <c r="AJ142" s="59">
        <f t="shared" si="62"/>
        <v>1.0645848107859046E-2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ht="24.95" customHeight="1" outlineLevel="1">
      <c r="A143" s="26">
        <v>4</v>
      </c>
      <c r="B143" s="26"/>
      <c r="C143" s="100" t="s">
        <v>1999</v>
      </c>
      <c r="D143" s="68">
        <v>46015</v>
      </c>
      <c r="E143" s="99" t="s">
        <v>2003</v>
      </c>
      <c r="F143" s="27"/>
      <c r="G143" s="27"/>
      <c r="H143" s="28"/>
      <c r="I143" s="28"/>
      <c r="J143" s="114"/>
      <c r="K143" s="47">
        <v>2125635</v>
      </c>
      <c r="L143" s="27"/>
      <c r="M143" s="48"/>
      <c r="N143" s="48"/>
      <c r="O143" s="48"/>
      <c r="P143" s="27"/>
      <c r="Q143" s="27"/>
      <c r="R143" s="48"/>
      <c r="S143" s="48"/>
      <c r="T143" s="48"/>
      <c r="U143" s="43">
        <f t="shared" si="63"/>
        <v>0</v>
      </c>
      <c r="V143" s="48"/>
      <c r="W143" s="48"/>
      <c r="X143" s="48"/>
      <c r="Y143" s="43">
        <f t="shared" si="64"/>
        <v>0</v>
      </c>
      <c r="Z143" s="48"/>
      <c r="AA143" s="48"/>
      <c r="AB143" s="48"/>
      <c r="AC143" s="43">
        <f t="shared" si="65"/>
        <v>0</v>
      </c>
      <c r="AD143" s="48">
        <v>0</v>
      </c>
      <c r="AE143" s="48">
        <v>0</v>
      </c>
      <c r="AF143" s="47">
        <v>2125635</v>
      </c>
      <c r="AG143" s="43">
        <f t="shared" si="66"/>
        <v>2125635</v>
      </c>
      <c r="AH143" s="43">
        <f t="shared" si="67"/>
        <v>2125635</v>
      </c>
      <c r="AI143" s="59">
        <f t="shared" si="68"/>
        <v>0</v>
      </c>
      <c r="AJ143" s="59">
        <f t="shared" si="62"/>
        <v>4.2583388424785144E-3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ht="24.95" customHeight="1" outlineLevel="1">
      <c r="A144" s="26">
        <v>5</v>
      </c>
      <c r="B144" s="26"/>
      <c r="C144" s="100" t="s">
        <v>2006</v>
      </c>
      <c r="D144" s="68">
        <v>46015</v>
      </c>
      <c r="E144" s="99" t="s">
        <v>2005</v>
      </c>
      <c r="F144" s="27"/>
      <c r="G144" s="27"/>
      <c r="H144" s="28"/>
      <c r="I144" s="28"/>
      <c r="J144" s="114"/>
      <c r="K144" s="47">
        <v>2479908</v>
      </c>
      <c r="L144" s="27"/>
      <c r="M144" s="48"/>
      <c r="N144" s="48"/>
      <c r="O144" s="48"/>
      <c r="P144" s="27"/>
      <c r="Q144" s="27"/>
      <c r="R144" s="48"/>
      <c r="S144" s="48"/>
      <c r="T144" s="48"/>
      <c r="U144" s="43">
        <f t="shared" si="63"/>
        <v>0</v>
      </c>
      <c r="V144" s="48"/>
      <c r="W144" s="48"/>
      <c r="X144" s="48"/>
      <c r="Y144" s="43">
        <f t="shared" si="64"/>
        <v>0</v>
      </c>
      <c r="Z144" s="48"/>
      <c r="AA144" s="48"/>
      <c r="AB144" s="48"/>
      <c r="AC144" s="43">
        <f t="shared" si="65"/>
        <v>0</v>
      </c>
      <c r="AD144" s="48">
        <v>0</v>
      </c>
      <c r="AE144" s="48">
        <v>0</v>
      </c>
      <c r="AF144" s="47">
        <v>2479908</v>
      </c>
      <c r="AG144" s="43">
        <f t="shared" si="66"/>
        <v>2479908</v>
      </c>
      <c r="AH144" s="43">
        <f t="shared" si="67"/>
        <v>2479908</v>
      </c>
      <c r="AI144" s="59">
        <f t="shared" si="68"/>
        <v>0</v>
      </c>
      <c r="AJ144" s="59">
        <f t="shared" si="62"/>
        <v>4.9680629845543604E-3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ht="24.95" customHeight="1" outlineLevel="1">
      <c r="A145" s="26">
        <v>6</v>
      </c>
      <c r="B145" s="26"/>
      <c r="C145" s="100" t="s">
        <v>2008</v>
      </c>
      <c r="D145" s="68">
        <v>46015</v>
      </c>
      <c r="E145" s="99" t="s">
        <v>2007</v>
      </c>
      <c r="F145" s="27"/>
      <c r="G145" s="27"/>
      <c r="H145" s="28"/>
      <c r="I145" s="28"/>
      <c r="J145" s="114"/>
      <c r="K145" s="47">
        <v>2834180</v>
      </c>
      <c r="L145" s="27"/>
      <c r="M145" s="48"/>
      <c r="N145" s="48"/>
      <c r="O145" s="48"/>
      <c r="P145" s="27"/>
      <c r="Q145" s="27"/>
      <c r="R145" s="48"/>
      <c r="S145" s="48"/>
      <c r="T145" s="48"/>
      <c r="U145" s="43">
        <f t="shared" si="63"/>
        <v>0</v>
      </c>
      <c r="V145" s="48"/>
      <c r="W145" s="48"/>
      <c r="X145" s="48"/>
      <c r="Y145" s="43">
        <f t="shared" si="64"/>
        <v>0</v>
      </c>
      <c r="Z145" s="48"/>
      <c r="AA145" s="48"/>
      <c r="AB145" s="48"/>
      <c r="AC145" s="43">
        <f t="shared" si="65"/>
        <v>0</v>
      </c>
      <c r="AD145" s="48">
        <v>0</v>
      </c>
      <c r="AE145" s="48">
        <v>0</v>
      </c>
      <c r="AF145" s="47">
        <v>2834180</v>
      </c>
      <c r="AG145" s="43">
        <f t="shared" si="66"/>
        <v>2834180</v>
      </c>
      <c r="AH145" s="43">
        <f t="shared" si="67"/>
        <v>2834180</v>
      </c>
      <c r="AI145" s="59">
        <f t="shared" si="68"/>
        <v>0</v>
      </c>
      <c r="AJ145" s="59">
        <f t="shared" si="62"/>
        <v>5.6777851233046862E-3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ht="24.95" customHeight="1" outlineLevel="1">
      <c r="A146" s="26">
        <v>7</v>
      </c>
      <c r="B146" s="26"/>
      <c r="C146" s="100" t="s">
        <v>2010</v>
      </c>
      <c r="D146" s="68">
        <v>46015</v>
      </c>
      <c r="E146" s="99" t="s">
        <v>2009</v>
      </c>
      <c r="F146" s="27"/>
      <c r="G146" s="27"/>
      <c r="H146" s="28"/>
      <c r="I146" s="28"/>
      <c r="J146" s="114"/>
      <c r="K146" s="47">
        <v>2834180</v>
      </c>
      <c r="L146" s="27"/>
      <c r="M146" s="48"/>
      <c r="N146" s="48"/>
      <c r="O146" s="48"/>
      <c r="P146" s="27"/>
      <c r="Q146" s="27"/>
      <c r="R146" s="48"/>
      <c r="S146" s="48"/>
      <c r="T146" s="48"/>
      <c r="U146" s="43">
        <f t="shared" si="63"/>
        <v>0</v>
      </c>
      <c r="V146" s="48"/>
      <c r="W146" s="48"/>
      <c r="X146" s="48"/>
      <c r="Y146" s="43">
        <f t="shared" si="64"/>
        <v>0</v>
      </c>
      <c r="Z146" s="48"/>
      <c r="AA146" s="48"/>
      <c r="AB146" s="48"/>
      <c r="AC146" s="43">
        <f t="shared" si="65"/>
        <v>0</v>
      </c>
      <c r="AD146" s="48">
        <v>0</v>
      </c>
      <c r="AE146" s="48">
        <v>0</v>
      </c>
      <c r="AF146" s="47">
        <v>2834180</v>
      </c>
      <c r="AG146" s="43">
        <f t="shared" si="66"/>
        <v>2834180</v>
      </c>
      <c r="AH146" s="43">
        <f t="shared" si="67"/>
        <v>2834180</v>
      </c>
      <c r="AI146" s="59">
        <f t="shared" si="68"/>
        <v>0</v>
      </c>
      <c r="AJ146" s="59">
        <f t="shared" si="62"/>
        <v>5.6777851233046862E-3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</row>
    <row r="147" spans="1:106" ht="24.95" customHeight="1" outlineLevel="1">
      <c r="A147" s="26">
        <v>8</v>
      </c>
      <c r="B147" s="26"/>
      <c r="C147" s="100" t="s">
        <v>2012</v>
      </c>
      <c r="D147" s="68">
        <v>46015</v>
      </c>
      <c r="E147" s="99" t="s">
        <v>2011</v>
      </c>
      <c r="F147" s="27"/>
      <c r="G147" s="27"/>
      <c r="H147" s="28"/>
      <c r="I147" s="28"/>
      <c r="J147" s="115"/>
      <c r="K147" s="47">
        <v>3542725</v>
      </c>
      <c r="L147" s="27"/>
      <c r="M147" s="48"/>
      <c r="N147" s="48"/>
      <c r="O147" s="48"/>
      <c r="P147" s="27"/>
      <c r="Q147" s="27"/>
      <c r="R147" s="48"/>
      <c r="S147" s="48"/>
      <c r="T147" s="48"/>
      <c r="U147" s="43">
        <f t="shared" si="63"/>
        <v>0</v>
      </c>
      <c r="V147" s="48"/>
      <c r="W147" s="48"/>
      <c r="X147" s="48"/>
      <c r="Y147" s="43">
        <f t="shared" si="64"/>
        <v>0</v>
      </c>
      <c r="Z147" s="48"/>
      <c r="AA147" s="48"/>
      <c r="AB147" s="48"/>
      <c r="AC147" s="43">
        <f t="shared" si="65"/>
        <v>0</v>
      </c>
      <c r="AD147" s="48">
        <v>0</v>
      </c>
      <c r="AE147" s="48">
        <v>0</v>
      </c>
      <c r="AF147" s="47">
        <v>3542725</v>
      </c>
      <c r="AG147" s="43">
        <f t="shared" si="66"/>
        <v>3542725</v>
      </c>
      <c r="AH147" s="43">
        <f t="shared" si="67"/>
        <v>3542725</v>
      </c>
      <c r="AI147" s="59">
        <f t="shared" si="68"/>
        <v>0</v>
      </c>
      <c r="AJ147" s="59">
        <f t="shared" si="62"/>
        <v>7.0972314041308571E-3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s="19" customFormat="1" ht="24.95" customHeight="1">
      <c r="A148" s="117" t="s">
        <v>67</v>
      </c>
      <c r="B148" s="117"/>
      <c r="C148" s="117"/>
      <c r="D148" s="117"/>
      <c r="E148" s="117"/>
      <c r="F148" s="117"/>
      <c r="G148" s="117"/>
      <c r="H148" s="117"/>
      <c r="I148" s="117"/>
      <c r="J148" s="49">
        <f>J139</f>
        <v>24799077</v>
      </c>
      <c r="K148" s="49">
        <f>SUM(K140:K147)</f>
        <v>24799077</v>
      </c>
      <c r="L148" s="29"/>
      <c r="M148" s="49">
        <f>SUM(M140:M141)</f>
        <v>0</v>
      </c>
      <c r="N148" s="49">
        <f>SUM(N140:N141)</f>
        <v>0</v>
      </c>
      <c r="O148" s="49">
        <f>SUM(O140:O141)</f>
        <v>0</v>
      </c>
      <c r="P148" s="50"/>
      <c r="Q148" s="56"/>
      <c r="R148" s="49">
        <f t="shared" ref="R148:AD148" si="69">SUM(R140:R141)</f>
        <v>0</v>
      </c>
      <c r="S148" s="49">
        <f t="shared" si="69"/>
        <v>0</v>
      </c>
      <c r="T148" s="49">
        <f t="shared" si="69"/>
        <v>0</v>
      </c>
      <c r="U148" s="49">
        <f t="shared" si="69"/>
        <v>0</v>
      </c>
      <c r="V148" s="49">
        <f t="shared" si="69"/>
        <v>0</v>
      </c>
      <c r="W148" s="49">
        <f t="shared" si="69"/>
        <v>0</v>
      </c>
      <c r="X148" s="49">
        <f t="shared" si="69"/>
        <v>0</v>
      </c>
      <c r="Y148" s="49">
        <f t="shared" si="69"/>
        <v>0</v>
      </c>
      <c r="Z148" s="49">
        <f t="shared" si="69"/>
        <v>0</v>
      </c>
      <c r="AA148" s="49">
        <f t="shared" si="69"/>
        <v>0</v>
      </c>
      <c r="AB148" s="49">
        <f t="shared" si="69"/>
        <v>0</v>
      </c>
      <c r="AC148" s="49">
        <f t="shared" si="69"/>
        <v>0</v>
      </c>
      <c r="AD148" s="49">
        <f t="shared" si="69"/>
        <v>0</v>
      </c>
      <c r="AE148" s="49">
        <f>SUM(AE140:AE147)</f>
        <v>0</v>
      </c>
      <c r="AF148" s="49">
        <f>SUM(AF140:AF147)</f>
        <v>24799077</v>
      </c>
      <c r="AG148" s="49">
        <f>SUM(AG140:AG147)</f>
        <v>24799077</v>
      </c>
      <c r="AH148" s="49">
        <f>SUM(AH140:AH147)</f>
        <v>24799077</v>
      </c>
      <c r="AI148" s="61">
        <f>IF(ISERROR(AH148/J148),0,AH148/J148)</f>
        <v>1</v>
      </c>
      <c r="AJ148" s="61">
        <f>IF(ISERROR(AH148/$AH$204),0,AH148/$AH$204)</f>
        <v>4.9680623835567039E-2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ht="24.95" customHeight="1">
      <c r="A149" s="118" t="s">
        <v>68</v>
      </c>
      <c r="B149" s="118"/>
      <c r="C149" s="118"/>
      <c r="D149" s="118"/>
      <c r="E149" s="118"/>
      <c r="F149" s="23"/>
      <c r="G149" s="24"/>
      <c r="H149" s="25"/>
      <c r="I149" s="25"/>
      <c r="J149" s="113">
        <v>5970538</v>
      </c>
      <c r="K149" s="43"/>
      <c r="L149" s="44"/>
      <c r="M149" s="45"/>
      <c r="N149" s="45"/>
      <c r="O149" s="45"/>
      <c r="P149" s="24"/>
      <c r="Q149" s="55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57"/>
      <c r="AJ149" s="58"/>
    </row>
    <row r="150" spans="1:106" ht="24.95" customHeight="1" outlineLevel="1">
      <c r="A150" s="26">
        <v>1</v>
      </c>
      <c r="B150" s="41"/>
      <c r="C150" s="107" t="s">
        <v>2013</v>
      </c>
      <c r="D150" s="68">
        <v>46021</v>
      </c>
      <c r="E150" s="92" t="s">
        <v>1052</v>
      </c>
      <c r="F150" s="42"/>
      <c r="G150" s="24"/>
      <c r="H150" s="40"/>
      <c r="I150" s="40"/>
      <c r="J150" s="114"/>
      <c r="K150" s="47">
        <v>2132336</v>
      </c>
      <c r="L150" s="40"/>
      <c r="M150" s="54"/>
      <c r="N150" s="54"/>
      <c r="O150" s="24"/>
      <c r="P150" s="24"/>
      <c r="Q150" s="24"/>
      <c r="R150" s="9"/>
      <c r="S150" s="9"/>
      <c r="T150" s="9"/>
      <c r="U150" s="43">
        <f>SUM(R150:T150)</f>
        <v>0</v>
      </c>
      <c r="V150" s="48"/>
      <c r="W150" s="48"/>
      <c r="X150" s="48"/>
      <c r="Y150" s="43">
        <f>SUM(V150:X150)</f>
        <v>0</v>
      </c>
      <c r="Z150" s="48"/>
      <c r="AA150" s="48"/>
      <c r="AB150" s="48"/>
      <c r="AC150" s="43">
        <f>SUM(Z150:AB150)</f>
        <v>0</v>
      </c>
      <c r="AD150" s="48">
        <v>0</v>
      </c>
      <c r="AE150" s="48">
        <v>0</v>
      </c>
      <c r="AF150" s="47">
        <v>2132336</v>
      </c>
      <c r="AG150" s="43">
        <f>SUM(AD150:AF150)</f>
        <v>2132336</v>
      </c>
      <c r="AH150" s="43">
        <f>SUM(U150,Y150,AC150,AG150)</f>
        <v>2132336</v>
      </c>
      <c r="AI150" s="59">
        <f>IF(ISERROR(AH150/J150),0,AH150/J150)</f>
        <v>0</v>
      </c>
      <c r="AJ150" s="59">
        <f>IF(ISERROR(AH150/$AH$204),"-",AH150/$AH$204)</f>
        <v>4.2717631267904718E-3</v>
      </c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</row>
    <row r="151" spans="1:106" ht="24.95" customHeight="1" outlineLevel="1">
      <c r="A151" s="26">
        <v>2</v>
      </c>
      <c r="B151" s="26"/>
      <c r="C151" s="107" t="s">
        <v>2014</v>
      </c>
      <c r="D151" s="68">
        <v>46021</v>
      </c>
      <c r="E151" s="92" t="s">
        <v>1058</v>
      </c>
      <c r="F151" s="27"/>
      <c r="G151" s="27"/>
      <c r="H151" s="28"/>
      <c r="I151" s="28"/>
      <c r="J151" s="114"/>
      <c r="K151" s="47">
        <v>2132336</v>
      </c>
      <c r="L151" s="27"/>
      <c r="M151" s="48"/>
      <c r="N151" s="48"/>
      <c r="O151" s="48"/>
      <c r="P151" s="27"/>
      <c r="Q151" s="27"/>
      <c r="R151" s="48"/>
      <c r="S151" s="48"/>
      <c r="T151" s="48"/>
      <c r="U151" s="43">
        <f>SUM(R151:T151)</f>
        <v>0</v>
      </c>
      <c r="V151" s="48"/>
      <c r="W151" s="48"/>
      <c r="X151" s="48"/>
      <c r="Y151" s="43">
        <f>SUM(V151:X151)</f>
        <v>0</v>
      </c>
      <c r="Z151" s="48"/>
      <c r="AA151" s="48"/>
      <c r="AB151" s="48"/>
      <c r="AC151" s="43">
        <f>SUM(Z151:AB151)</f>
        <v>0</v>
      </c>
      <c r="AD151" s="48">
        <v>0</v>
      </c>
      <c r="AE151" s="48">
        <v>0</v>
      </c>
      <c r="AF151" s="47">
        <v>2132336</v>
      </c>
      <c r="AG151" s="43">
        <f>SUM(AD151:AF151)</f>
        <v>2132336</v>
      </c>
      <c r="AH151" s="43">
        <f>SUM(U151,Y151,AC151,AG151)</f>
        <v>2132336</v>
      </c>
      <c r="AI151" s="59">
        <f>IF(ISERROR(AH151/J151),0,AH151/J151)</f>
        <v>0</v>
      </c>
      <c r="AJ151" s="59">
        <f>IF(ISERROR(AH151/$AH$204),"-",AH151/$AH$204)</f>
        <v>4.2717631267904718E-3</v>
      </c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</row>
    <row r="152" spans="1:106" ht="24.95" customHeight="1" outlineLevel="1">
      <c r="A152" s="26">
        <v>3</v>
      </c>
      <c r="B152" s="26"/>
      <c r="C152" s="107" t="s">
        <v>2015</v>
      </c>
      <c r="D152" s="68">
        <v>46021</v>
      </c>
      <c r="E152" s="92" t="s">
        <v>1414</v>
      </c>
      <c r="F152" s="27"/>
      <c r="G152" s="27"/>
      <c r="H152" s="28"/>
      <c r="I152" s="28"/>
      <c r="J152" s="115"/>
      <c r="K152" s="47">
        <v>1705866</v>
      </c>
      <c r="L152" s="27"/>
      <c r="M152" s="48"/>
      <c r="N152" s="48"/>
      <c r="O152" s="48"/>
      <c r="P152" s="27"/>
      <c r="Q152" s="27"/>
      <c r="R152" s="48"/>
      <c r="S152" s="48"/>
      <c r="T152" s="48"/>
      <c r="U152" s="43">
        <f>SUM(R152:T152)</f>
        <v>0</v>
      </c>
      <c r="V152" s="48"/>
      <c r="W152" s="48"/>
      <c r="X152" s="48"/>
      <c r="Y152" s="43">
        <f>SUM(V152:X152)</f>
        <v>0</v>
      </c>
      <c r="Z152" s="48"/>
      <c r="AA152" s="48"/>
      <c r="AB152" s="48"/>
      <c r="AC152" s="43">
        <f>SUM(Z152:AB152)</f>
        <v>0</v>
      </c>
      <c r="AD152" s="48">
        <v>0</v>
      </c>
      <c r="AE152" s="48">
        <v>0</v>
      </c>
      <c r="AF152" s="47">
        <v>1705866</v>
      </c>
      <c r="AG152" s="43">
        <f>SUM(AD152:AF152)</f>
        <v>1705866</v>
      </c>
      <c r="AH152" s="43">
        <f>SUM(U152,Y152,AC152,AG152)</f>
        <v>1705866</v>
      </c>
      <c r="AI152" s="59">
        <f>IF(ISERROR(AH152/J152),0,AH152/J152)</f>
        <v>0</v>
      </c>
      <c r="AJ152" s="59">
        <f>IF(ISERROR(AH152/$AH$204),"-",AH152/$AH$204)</f>
        <v>3.4174048921209207E-3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s="19" customFormat="1" ht="24.95" customHeight="1">
      <c r="A153" s="117" t="s">
        <v>69</v>
      </c>
      <c r="B153" s="117"/>
      <c r="C153" s="117"/>
      <c r="D153" s="117"/>
      <c r="E153" s="117"/>
      <c r="F153" s="117"/>
      <c r="G153" s="117"/>
      <c r="H153" s="117"/>
      <c r="I153" s="117"/>
      <c r="J153" s="49">
        <f>J149</f>
        <v>5970538</v>
      </c>
      <c r="K153" s="49">
        <f>SUM(K150:K152)</f>
        <v>5970538</v>
      </c>
      <c r="L153" s="29"/>
      <c r="M153" s="49">
        <f>SUM(M150:M151)</f>
        <v>0</v>
      </c>
      <c r="N153" s="49">
        <f>SUM(N150:N151)</f>
        <v>0</v>
      </c>
      <c r="O153" s="49">
        <f>SUM(O150:O151)</f>
        <v>0</v>
      </c>
      <c r="P153" s="50"/>
      <c r="Q153" s="56"/>
      <c r="R153" s="49">
        <f t="shared" ref="R153:AC153" si="70">SUM(R150:R151)</f>
        <v>0</v>
      </c>
      <c r="S153" s="49">
        <f t="shared" si="70"/>
        <v>0</v>
      </c>
      <c r="T153" s="49">
        <f t="shared" si="70"/>
        <v>0</v>
      </c>
      <c r="U153" s="49">
        <f t="shared" si="70"/>
        <v>0</v>
      </c>
      <c r="V153" s="49">
        <f t="shared" si="70"/>
        <v>0</v>
      </c>
      <c r="W153" s="49">
        <f t="shared" si="70"/>
        <v>0</v>
      </c>
      <c r="X153" s="49">
        <f t="shared" si="70"/>
        <v>0</v>
      </c>
      <c r="Y153" s="49">
        <f t="shared" si="70"/>
        <v>0</v>
      </c>
      <c r="Z153" s="49">
        <f t="shared" si="70"/>
        <v>0</v>
      </c>
      <c r="AA153" s="49">
        <f t="shared" si="70"/>
        <v>0</v>
      </c>
      <c r="AB153" s="49">
        <f t="shared" si="70"/>
        <v>0</v>
      </c>
      <c r="AC153" s="49">
        <f t="shared" si="70"/>
        <v>0</v>
      </c>
      <c r="AD153" s="49">
        <f>SUM(AD150:AD152)</f>
        <v>0</v>
      </c>
      <c r="AE153" s="49">
        <f>SUM(AE150:AE152)</f>
        <v>0</v>
      </c>
      <c r="AF153" s="49">
        <f>SUM(AF150:AF152)</f>
        <v>5970538</v>
      </c>
      <c r="AG153" s="49">
        <f>SUM(AG150:AG152)</f>
        <v>5970538</v>
      </c>
      <c r="AH153" s="49">
        <f>SUM(AH150:AH152)</f>
        <v>5970538</v>
      </c>
      <c r="AI153" s="61">
        <f>IF(ISERROR(AH153/J153),0,AH153/J153)</f>
        <v>1</v>
      </c>
      <c r="AJ153" s="61">
        <f>IF(ISERROR(AH153/$AH$204),0,AH153/$AH$204)</f>
        <v>1.1960931145701865E-2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</row>
    <row r="154" spans="1:106" ht="24.95" customHeight="1">
      <c r="A154" s="118" t="s">
        <v>70</v>
      </c>
      <c r="B154" s="118"/>
      <c r="C154" s="118"/>
      <c r="D154" s="118"/>
      <c r="E154" s="118"/>
      <c r="F154" s="23"/>
      <c r="G154" s="24"/>
      <c r="H154" s="25"/>
      <c r="I154" s="25"/>
      <c r="J154" s="113">
        <v>11088149</v>
      </c>
      <c r="K154" s="43"/>
      <c r="L154" s="44"/>
      <c r="M154" s="45"/>
      <c r="N154" s="45"/>
      <c r="O154" s="45"/>
      <c r="P154" s="24"/>
      <c r="Q154" s="55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57"/>
      <c r="AJ154" s="58"/>
    </row>
    <row r="155" spans="1:106" ht="24.95" customHeight="1" outlineLevel="1">
      <c r="A155" s="26">
        <v>1</v>
      </c>
      <c r="B155" s="26"/>
      <c r="C155" s="37" t="s">
        <v>2016</v>
      </c>
      <c r="D155" s="68">
        <v>46021</v>
      </c>
      <c r="E155" s="37" t="s">
        <v>2018</v>
      </c>
      <c r="F155" s="27"/>
      <c r="G155" s="27"/>
      <c r="H155" s="28"/>
      <c r="I155" s="28"/>
      <c r="J155" s="114"/>
      <c r="K155" s="47">
        <v>2558804</v>
      </c>
      <c r="L155" s="27"/>
      <c r="M155" s="48"/>
      <c r="N155" s="48"/>
      <c r="O155" s="48"/>
      <c r="P155" s="27"/>
      <c r="Q155" s="27"/>
      <c r="R155" s="48"/>
      <c r="S155" s="48"/>
      <c r="T155" s="48"/>
      <c r="U155" s="43">
        <f>SUM(R155:T155)</f>
        <v>0</v>
      </c>
      <c r="V155" s="48"/>
      <c r="W155" s="48"/>
      <c r="X155" s="48"/>
      <c r="Y155" s="43">
        <f>SUM(V155:X155)</f>
        <v>0</v>
      </c>
      <c r="Z155" s="48"/>
      <c r="AA155" s="48"/>
      <c r="AB155" s="48"/>
      <c r="AC155" s="43">
        <f>SUM(Z155:AB155)</f>
        <v>0</v>
      </c>
      <c r="AD155" s="48">
        <v>0</v>
      </c>
      <c r="AE155" s="48">
        <v>0</v>
      </c>
      <c r="AF155" s="47">
        <v>2558804</v>
      </c>
      <c r="AG155" s="43">
        <f>SUM(AD155:AF155)</f>
        <v>2558804</v>
      </c>
      <c r="AH155" s="43">
        <f>SUM(U155,Y155,AC155,AG155)</f>
        <v>2558804</v>
      </c>
      <c r="AI155" s="59">
        <f>IF(ISERROR(AH155/J155),0,AH155/J155)</f>
        <v>0</v>
      </c>
      <c r="AJ155" s="59">
        <f>IF(ISERROR(AH155/$AH$204),"-",AH155/$AH$204)</f>
        <v>5.1261173548089829E-3</v>
      </c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</row>
    <row r="156" spans="1:106" ht="24.95" customHeight="1" outlineLevel="1">
      <c r="A156" s="26">
        <v>2</v>
      </c>
      <c r="B156" s="26"/>
      <c r="C156" s="37" t="s">
        <v>2017</v>
      </c>
      <c r="D156" s="68">
        <v>46021</v>
      </c>
      <c r="E156" s="37" t="s">
        <v>524</v>
      </c>
      <c r="F156" s="27"/>
      <c r="G156" s="27"/>
      <c r="H156" s="28"/>
      <c r="I156" s="28"/>
      <c r="J156" s="115"/>
      <c r="K156" s="47">
        <v>8529345</v>
      </c>
      <c r="L156" s="27"/>
      <c r="M156" s="48"/>
      <c r="N156" s="48"/>
      <c r="O156" s="48"/>
      <c r="P156" s="27"/>
      <c r="Q156" s="27"/>
      <c r="R156" s="48"/>
      <c r="S156" s="48"/>
      <c r="T156" s="48"/>
      <c r="U156" s="43">
        <f>SUM(R156:T156)</f>
        <v>0</v>
      </c>
      <c r="V156" s="48"/>
      <c r="W156" s="48"/>
      <c r="X156" s="48"/>
      <c r="Y156" s="43">
        <f>SUM(V156:X156)</f>
        <v>0</v>
      </c>
      <c r="Z156" s="48"/>
      <c r="AA156" s="48"/>
      <c r="AB156" s="48"/>
      <c r="AC156" s="43">
        <f>SUM(Z156:AB156)</f>
        <v>0</v>
      </c>
      <c r="AD156" s="48">
        <v>0</v>
      </c>
      <c r="AE156" s="48">
        <v>0</v>
      </c>
      <c r="AF156" s="47">
        <v>8529345</v>
      </c>
      <c r="AG156" s="43">
        <f>SUM(AD156:AF156)</f>
        <v>8529345</v>
      </c>
      <c r="AH156" s="43">
        <f>SUM(U156,Y156,AC156,AG156)</f>
        <v>8529345</v>
      </c>
      <c r="AI156" s="59">
        <f>IF(ISERROR(AH156/J156),0,AH156/J156)</f>
        <v>0</v>
      </c>
      <c r="AJ156" s="59">
        <f>IF(ISERROR(AH156/$AH$204),"-",AH156/$AH$204)</f>
        <v>1.708705451048741E-2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</row>
    <row r="157" spans="1:106" s="19" customFormat="1" ht="24.95" customHeight="1">
      <c r="A157" s="117" t="s">
        <v>71</v>
      </c>
      <c r="B157" s="117"/>
      <c r="C157" s="117"/>
      <c r="D157" s="117"/>
      <c r="E157" s="117"/>
      <c r="F157" s="117"/>
      <c r="G157" s="117"/>
      <c r="H157" s="117"/>
      <c r="I157" s="117"/>
      <c r="J157" s="49">
        <f>J154</f>
        <v>11088149</v>
      </c>
      <c r="K157" s="49">
        <f>SUM(K155:K156)</f>
        <v>11088149</v>
      </c>
      <c r="L157" s="29"/>
      <c r="M157" s="49">
        <f>SUM(M155:M156)</f>
        <v>0</v>
      </c>
      <c r="N157" s="49">
        <f>SUM(N155:N156)</f>
        <v>0</v>
      </c>
      <c r="O157" s="49">
        <f>SUM(O155:O156)</f>
        <v>0</v>
      </c>
      <c r="P157" s="50"/>
      <c r="Q157" s="56"/>
      <c r="R157" s="49">
        <f t="shared" ref="R157:AF157" si="71">SUM(R155:R156)</f>
        <v>0</v>
      </c>
      <c r="S157" s="49">
        <f t="shared" si="71"/>
        <v>0</v>
      </c>
      <c r="T157" s="49">
        <f t="shared" si="71"/>
        <v>0</v>
      </c>
      <c r="U157" s="49">
        <f t="shared" si="71"/>
        <v>0</v>
      </c>
      <c r="V157" s="49">
        <f t="shared" si="71"/>
        <v>0</v>
      </c>
      <c r="W157" s="49">
        <f t="shared" si="71"/>
        <v>0</v>
      </c>
      <c r="X157" s="49">
        <f t="shared" si="71"/>
        <v>0</v>
      </c>
      <c r="Y157" s="49">
        <f t="shared" si="71"/>
        <v>0</v>
      </c>
      <c r="Z157" s="49">
        <f t="shared" si="71"/>
        <v>0</v>
      </c>
      <c r="AA157" s="49">
        <f t="shared" si="71"/>
        <v>0</v>
      </c>
      <c r="AB157" s="49">
        <f t="shared" si="71"/>
        <v>0</v>
      </c>
      <c r="AC157" s="49">
        <f t="shared" si="71"/>
        <v>0</v>
      </c>
      <c r="AD157" s="49">
        <f t="shared" si="71"/>
        <v>0</v>
      </c>
      <c r="AE157" s="49">
        <f t="shared" si="71"/>
        <v>0</v>
      </c>
      <c r="AF157" s="49">
        <f t="shared" si="71"/>
        <v>11088149</v>
      </c>
      <c r="AG157" s="49">
        <f>SUM(AG155:AG156)</f>
        <v>11088149</v>
      </c>
      <c r="AH157" s="49">
        <f>SUM(AH155:AH156)</f>
        <v>11088149</v>
      </c>
      <c r="AI157" s="61">
        <f>IF(ISERROR(AH157/J157),0,AH157/J157)</f>
        <v>1</v>
      </c>
      <c r="AJ157" s="61">
        <f>IF(ISERROR(AH157/$AH$204),0,AH157/$AH$204)</f>
        <v>2.221317186529639E-2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ht="24.95" customHeight="1">
      <c r="A158" s="118" t="s">
        <v>72</v>
      </c>
      <c r="B158" s="118"/>
      <c r="C158" s="118"/>
      <c r="D158" s="118"/>
      <c r="E158" s="118"/>
      <c r="F158" s="23"/>
      <c r="G158" s="24"/>
      <c r="H158" s="25"/>
      <c r="I158" s="25"/>
      <c r="J158" s="113">
        <v>23846915</v>
      </c>
      <c r="K158" s="43"/>
      <c r="L158" s="44"/>
      <c r="M158" s="45"/>
      <c r="N158" s="45"/>
      <c r="O158" s="45"/>
      <c r="P158" s="24"/>
      <c r="Q158" s="55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57"/>
      <c r="AJ158" s="58"/>
    </row>
    <row r="159" spans="1:106" ht="24.95" customHeight="1" outlineLevel="1">
      <c r="A159" s="26">
        <v>1</v>
      </c>
      <c r="B159" s="26"/>
      <c r="C159" s="93" t="s">
        <v>1654</v>
      </c>
      <c r="D159" s="68">
        <v>46020</v>
      </c>
      <c r="E159" s="93" t="s">
        <v>2019</v>
      </c>
      <c r="F159" s="27"/>
      <c r="G159" s="27"/>
      <c r="H159" s="28"/>
      <c r="I159" s="28"/>
      <c r="J159" s="114"/>
      <c r="K159" s="47">
        <v>4258377</v>
      </c>
      <c r="L159" s="27"/>
      <c r="M159" s="48"/>
      <c r="N159" s="48"/>
      <c r="O159" s="48"/>
      <c r="P159" s="27"/>
      <c r="Q159" s="27"/>
      <c r="R159" s="48"/>
      <c r="S159" s="48"/>
      <c r="T159" s="48"/>
      <c r="U159" s="43">
        <f>SUM(R159:T159)</f>
        <v>0</v>
      </c>
      <c r="V159" s="48"/>
      <c r="W159" s="48"/>
      <c r="X159" s="48"/>
      <c r="Y159" s="43">
        <f>SUM(V159:X159)</f>
        <v>0</v>
      </c>
      <c r="Z159" s="48"/>
      <c r="AA159" s="48"/>
      <c r="AB159" s="48"/>
      <c r="AC159" s="43">
        <f>SUM(Z159:AB159)</f>
        <v>0</v>
      </c>
      <c r="AD159" s="48">
        <v>0</v>
      </c>
      <c r="AE159" s="48">
        <v>0</v>
      </c>
      <c r="AF159" s="47">
        <v>4258377</v>
      </c>
      <c r="AG159" s="43">
        <f>SUM(AD159:AF159)</f>
        <v>4258377</v>
      </c>
      <c r="AH159" s="43">
        <f>SUM(U159,Y159,AC159,AG159)</f>
        <v>4258377</v>
      </c>
      <c r="AI159" s="59">
        <f>IF(ISERROR(AH159/J159),0,AH159/J159)</f>
        <v>0</v>
      </c>
      <c r="AJ159" s="59">
        <f t="shared" ref="AJ159:AJ166" si="72">IF(ISERROR(AH159/$AH$204),"-",AH159/$AH$204)</f>
        <v>8.5309153194302548E-3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</row>
    <row r="160" spans="1:106" ht="24.95" customHeight="1" outlineLevel="1">
      <c r="A160" s="26">
        <v>2</v>
      </c>
      <c r="B160" s="26"/>
      <c r="C160" s="93" t="s">
        <v>1688</v>
      </c>
      <c r="D160" s="68">
        <v>46020</v>
      </c>
      <c r="E160" s="93" t="s">
        <v>2020</v>
      </c>
      <c r="F160" s="27"/>
      <c r="G160" s="27"/>
      <c r="H160" s="28"/>
      <c r="I160" s="28"/>
      <c r="J160" s="114"/>
      <c r="K160" s="47">
        <v>2555027</v>
      </c>
      <c r="L160" s="27"/>
      <c r="M160" s="48"/>
      <c r="N160" s="48"/>
      <c r="O160" s="48"/>
      <c r="P160" s="27"/>
      <c r="Q160" s="27"/>
      <c r="R160" s="48"/>
      <c r="S160" s="48"/>
      <c r="T160" s="48"/>
      <c r="U160" s="43">
        <f>SUM(R160:T160)</f>
        <v>0</v>
      </c>
      <c r="V160" s="48"/>
      <c r="W160" s="48"/>
      <c r="X160" s="48"/>
      <c r="Y160" s="43">
        <f>SUM(V160:X160)</f>
        <v>0</v>
      </c>
      <c r="Z160" s="48"/>
      <c r="AA160" s="48"/>
      <c r="AB160" s="48"/>
      <c r="AC160" s="43">
        <f>SUM(Z160:AB160)</f>
        <v>0</v>
      </c>
      <c r="AD160" s="48">
        <v>0</v>
      </c>
      <c r="AE160" s="48">
        <v>0</v>
      </c>
      <c r="AF160" s="47">
        <v>2555027</v>
      </c>
      <c r="AG160" s="43">
        <f>SUM(AD160:AF160)</f>
        <v>2555027</v>
      </c>
      <c r="AH160" s="43">
        <f>SUM(U160,Y160,AC160,AG160)</f>
        <v>2555027</v>
      </c>
      <c r="AI160" s="59">
        <f>IF(ISERROR(AH160/J160),0,AH160/J160)</f>
        <v>0</v>
      </c>
      <c r="AJ160" s="59">
        <f t="shared" si="72"/>
        <v>5.1185507943185687E-3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</row>
    <row r="161" spans="1:106" ht="24.95" customHeight="1" outlineLevel="1">
      <c r="A161" s="26">
        <v>3</v>
      </c>
      <c r="B161" s="26"/>
      <c r="C161" s="93" t="s">
        <v>1652</v>
      </c>
      <c r="D161" s="68">
        <v>46020</v>
      </c>
      <c r="E161" s="93" t="s">
        <v>2021</v>
      </c>
      <c r="F161" s="27"/>
      <c r="G161" s="27"/>
      <c r="H161" s="28"/>
      <c r="I161" s="28"/>
      <c r="J161" s="114"/>
      <c r="K161" s="47">
        <v>2555027</v>
      </c>
      <c r="L161" s="27"/>
      <c r="M161" s="48"/>
      <c r="N161" s="48"/>
      <c r="O161" s="48"/>
      <c r="P161" s="27"/>
      <c r="Q161" s="27"/>
      <c r="R161" s="48"/>
      <c r="S161" s="48"/>
      <c r="T161" s="48"/>
      <c r="U161" s="43">
        <f t="shared" ref="U161:U166" si="73">SUM(R161:T161)</f>
        <v>0</v>
      </c>
      <c r="V161" s="48"/>
      <c r="W161" s="48"/>
      <c r="X161" s="48"/>
      <c r="Y161" s="43">
        <f t="shared" ref="Y161:Y166" si="74">SUM(V161:X161)</f>
        <v>0</v>
      </c>
      <c r="Z161" s="48"/>
      <c r="AA161" s="48"/>
      <c r="AB161" s="48"/>
      <c r="AC161" s="43">
        <f t="shared" ref="AC161:AC166" si="75">SUM(Z161:AB161)</f>
        <v>0</v>
      </c>
      <c r="AD161" s="48">
        <v>0</v>
      </c>
      <c r="AE161" s="48">
        <v>0</v>
      </c>
      <c r="AF161" s="47">
        <v>2555027</v>
      </c>
      <c r="AG161" s="43">
        <f t="shared" ref="AG161:AG166" si="76">SUM(AD161:AF161)</f>
        <v>2555027</v>
      </c>
      <c r="AH161" s="43">
        <f t="shared" ref="AH161:AH166" si="77">SUM(U161,Y161,AC161,AG161)</f>
        <v>2555027</v>
      </c>
      <c r="AI161" s="59">
        <f t="shared" ref="AI161:AI166" si="78">IF(ISERROR(AH161/J161),0,AH161/J161)</f>
        <v>0</v>
      </c>
      <c r="AJ161" s="59">
        <f t="shared" si="72"/>
        <v>5.1185507943185687E-3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</row>
    <row r="162" spans="1:106" ht="24.95" customHeight="1" outlineLevel="1">
      <c r="A162" s="26">
        <v>4</v>
      </c>
      <c r="B162" s="26"/>
      <c r="C162" s="93" t="s">
        <v>1656</v>
      </c>
      <c r="D162" s="68">
        <v>46020</v>
      </c>
      <c r="E162" s="93" t="s">
        <v>2022</v>
      </c>
      <c r="F162" s="27"/>
      <c r="G162" s="27"/>
      <c r="H162" s="28"/>
      <c r="I162" s="28"/>
      <c r="J162" s="114"/>
      <c r="K162" s="47">
        <v>3832540</v>
      </c>
      <c r="L162" s="27"/>
      <c r="M162" s="48"/>
      <c r="N162" s="48"/>
      <c r="O162" s="48"/>
      <c r="P162" s="27"/>
      <c r="Q162" s="27"/>
      <c r="R162" s="48"/>
      <c r="S162" s="48"/>
      <c r="T162" s="48"/>
      <c r="U162" s="43">
        <f t="shared" si="73"/>
        <v>0</v>
      </c>
      <c r="V162" s="48"/>
      <c r="W162" s="48"/>
      <c r="X162" s="48"/>
      <c r="Y162" s="43">
        <f t="shared" si="74"/>
        <v>0</v>
      </c>
      <c r="Z162" s="48"/>
      <c r="AA162" s="48"/>
      <c r="AB162" s="48"/>
      <c r="AC162" s="43">
        <f t="shared" si="75"/>
        <v>0</v>
      </c>
      <c r="AD162" s="48">
        <v>0</v>
      </c>
      <c r="AE162" s="48">
        <v>0</v>
      </c>
      <c r="AF162" s="47">
        <v>3832540</v>
      </c>
      <c r="AG162" s="43">
        <f t="shared" si="76"/>
        <v>3832540</v>
      </c>
      <c r="AH162" s="43">
        <f t="shared" si="77"/>
        <v>3832540</v>
      </c>
      <c r="AI162" s="59">
        <f t="shared" si="78"/>
        <v>0</v>
      </c>
      <c r="AJ162" s="59">
        <f t="shared" si="72"/>
        <v>7.6778251898150934E-3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</row>
    <row r="163" spans="1:106" ht="24.95" customHeight="1" outlineLevel="1">
      <c r="A163" s="26">
        <v>5</v>
      </c>
      <c r="B163" s="26"/>
      <c r="C163" s="93" t="s">
        <v>1659</v>
      </c>
      <c r="D163" s="68">
        <v>46020</v>
      </c>
      <c r="E163" s="93" t="s">
        <v>2023</v>
      </c>
      <c r="F163" s="27"/>
      <c r="G163" s="27"/>
      <c r="H163" s="28"/>
      <c r="I163" s="28"/>
      <c r="J163" s="114"/>
      <c r="K163" s="47">
        <v>3406702</v>
      </c>
      <c r="L163" s="27"/>
      <c r="M163" s="48"/>
      <c r="N163" s="48"/>
      <c r="O163" s="48"/>
      <c r="P163" s="27"/>
      <c r="Q163" s="27"/>
      <c r="R163" s="48"/>
      <c r="S163" s="48"/>
      <c r="T163" s="48"/>
      <c r="U163" s="43">
        <f t="shared" si="73"/>
        <v>0</v>
      </c>
      <c r="V163" s="48"/>
      <c r="W163" s="48"/>
      <c r="X163" s="48"/>
      <c r="Y163" s="43">
        <f t="shared" si="74"/>
        <v>0</v>
      </c>
      <c r="Z163" s="48"/>
      <c r="AA163" s="48"/>
      <c r="AB163" s="48"/>
      <c r="AC163" s="43">
        <f t="shared" si="75"/>
        <v>0</v>
      </c>
      <c r="AD163" s="48">
        <v>0</v>
      </c>
      <c r="AE163" s="48">
        <v>0</v>
      </c>
      <c r="AF163" s="47">
        <v>3406702</v>
      </c>
      <c r="AG163" s="43">
        <f t="shared" si="76"/>
        <v>3406702</v>
      </c>
      <c r="AH163" s="43">
        <f t="shared" si="77"/>
        <v>3406702</v>
      </c>
      <c r="AI163" s="59">
        <f t="shared" si="78"/>
        <v>0</v>
      </c>
      <c r="AJ163" s="59">
        <f t="shared" si="72"/>
        <v>6.8247330568744118E-3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</row>
    <row r="164" spans="1:106" ht="24.95" customHeight="1" outlineLevel="1">
      <c r="A164" s="26">
        <v>6</v>
      </c>
      <c r="B164" s="26"/>
      <c r="C164" s="93" t="s">
        <v>1651</v>
      </c>
      <c r="D164" s="68">
        <v>46020</v>
      </c>
      <c r="E164" s="93" t="s">
        <v>2026</v>
      </c>
      <c r="F164" s="27"/>
      <c r="G164" s="27"/>
      <c r="H164" s="28"/>
      <c r="I164" s="28"/>
      <c r="J164" s="114"/>
      <c r="K164" s="47">
        <v>3832540</v>
      </c>
      <c r="L164" s="27"/>
      <c r="M164" s="48"/>
      <c r="N164" s="48"/>
      <c r="O164" s="48"/>
      <c r="P164" s="27"/>
      <c r="Q164" s="27"/>
      <c r="R164" s="48"/>
      <c r="S164" s="48"/>
      <c r="T164" s="48"/>
      <c r="U164" s="43">
        <f t="shared" si="73"/>
        <v>0</v>
      </c>
      <c r="V164" s="48"/>
      <c r="W164" s="48"/>
      <c r="X164" s="48"/>
      <c r="Y164" s="43">
        <f t="shared" si="74"/>
        <v>0</v>
      </c>
      <c r="Z164" s="48"/>
      <c r="AA164" s="48"/>
      <c r="AB164" s="48"/>
      <c r="AC164" s="43">
        <f t="shared" si="75"/>
        <v>0</v>
      </c>
      <c r="AD164" s="48">
        <v>0</v>
      </c>
      <c r="AE164" s="48">
        <v>0</v>
      </c>
      <c r="AF164" s="47">
        <v>3832540</v>
      </c>
      <c r="AG164" s="43">
        <f t="shared" si="76"/>
        <v>3832540</v>
      </c>
      <c r="AH164" s="43">
        <f t="shared" si="77"/>
        <v>3832540</v>
      </c>
      <c r="AI164" s="59">
        <f t="shared" si="78"/>
        <v>0</v>
      </c>
      <c r="AJ164" s="59">
        <f t="shared" si="72"/>
        <v>7.6778251898150934E-3</v>
      </c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</row>
    <row r="165" spans="1:106" ht="24.95" customHeight="1" outlineLevel="1">
      <c r="A165" s="26">
        <v>7</v>
      </c>
      <c r="B165" s="26"/>
      <c r="C165" s="93" t="s">
        <v>2024</v>
      </c>
      <c r="D165" s="68">
        <v>46021</v>
      </c>
      <c r="E165" s="93" t="s">
        <v>1517</v>
      </c>
      <c r="F165" s="27"/>
      <c r="G165" s="27"/>
      <c r="H165" s="28"/>
      <c r="I165" s="28"/>
      <c r="J165" s="114"/>
      <c r="K165" s="47">
        <v>3111994</v>
      </c>
      <c r="L165" s="27"/>
      <c r="M165" s="48"/>
      <c r="N165" s="48"/>
      <c r="O165" s="48"/>
      <c r="P165" s="27"/>
      <c r="Q165" s="27"/>
      <c r="R165" s="48"/>
      <c r="S165" s="48"/>
      <c r="T165" s="48"/>
      <c r="U165" s="43">
        <f t="shared" si="73"/>
        <v>0</v>
      </c>
      <c r="V165" s="48"/>
      <c r="W165" s="48"/>
      <c r="X165" s="48"/>
      <c r="Y165" s="43">
        <f t="shared" si="74"/>
        <v>0</v>
      </c>
      <c r="Z165" s="48"/>
      <c r="AA165" s="48"/>
      <c r="AB165" s="48"/>
      <c r="AC165" s="43">
        <f t="shared" si="75"/>
        <v>0</v>
      </c>
      <c r="AD165" s="48">
        <v>0</v>
      </c>
      <c r="AE165" s="48">
        <v>0</v>
      </c>
      <c r="AF165" s="47">
        <v>3111994</v>
      </c>
      <c r="AG165" s="43">
        <f t="shared" si="76"/>
        <v>3111994</v>
      </c>
      <c r="AH165" s="43">
        <f t="shared" si="77"/>
        <v>3111994</v>
      </c>
      <c r="AI165" s="59">
        <f t="shared" si="78"/>
        <v>0</v>
      </c>
      <c r="AJ165" s="59">
        <f t="shared" si="72"/>
        <v>6.2343369994190354E-3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</row>
    <row r="166" spans="1:106" ht="24.95" customHeight="1" outlineLevel="1">
      <c r="A166" s="26">
        <v>8</v>
      </c>
      <c r="B166" s="26"/>
      <c r="C166" s="93" t="s">
        <v>1902</v>
      </c>
      <c r="D166" s="68">
        <v>46021</v>
      </c>
      <c r="E166" s="93" t="s">
        <v>2025</v>
      </c>
      <c r="F166" s="27"/>
      <c r="G166" s="27"/>
      <c r="H166" s="28"/>
      <c r="I166" s="28"/>
      <c r="J166" s="115"/>
      <c r="K166" s="47">
        <v>294708</v>
      </c>
      <c r="L166" s="27"/>
      <c r="M166" s="48"/>
      <c r="N166" s="48"/>
      <c r="O166" s="48"/>
      <c r="P166" s="27"/>
      <c r="Q166" s="27"/>
      <c r="R166" s="48"/>
      <c r="S166" s="48"/>
      <c r="T166" s="48"/>
      <c r="U166" s="43">
        <f t="shared" si="73"/>
        <v>0</v>
      </c>
      <c r="V166" s="48"/>
      <c r="W166" s="48"/>
      <c r="X166" s="48"/>
      <c r="Y166" s="43">
        <f t="shared" si="74"/>
        <v>0</v>
      </c>
      <c r="Z166" s="48"/>
      <c r="AA166" s="48"/>
      <c r="AB166" s="48"/>
      <c r="AC166" s="43">
        <f t="shared" si="75"/>
        <v>0</v>
      </c>
      <c r="AD166" s="48">
        <v>0</v>
      </c>
      <c r="AE166" s="48">
        <v>0</v>
      </c>
      <c r="AF166" s="47">
        <v>294708</v>
      </c>
      <c r="AG166" s="43">
        <f t="shared" si="76"/>
        <v>294708</v>
      </c>
      <c r="AH166" s="43">
        <f t="shared" si="77"/>
        <v>294708</v>
      </c>
      <c r="AI166" s="59">
        <f t="shared" si="78"/>
        <v>0</v>
      </c>
      <c r="AJ166" s="59">
        <f t="shared" si="72"/>
        <v>5.9039605745537594E-4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</row>
    <row r="167" spans="1:106" s="19" customFormat="1" ht="24.95" customHeight="1">
      <c r="A167" s="117" t="s">
        <v>73</v>
      </c>
      <c r="B167" s="117"/>
      <c r="C167" s="117"/>
      <c r="D167" s="117"/>
      <c r="E167" s="117"/>
      <c r="F167" s="117"/>
      <c r="G167" s="117"/>
      <c r="H167" s="117"/>
      <c r="I167" s="117"/>
      <c r="J167" s="49">
        <f>J158</f>
        <v>23846915</v>
      </c>
      <c r="K167" s="49">
        <f>SUM(K159:K166)</f>
        <v>23846915</v>
      </c>
      <c r="L167" s="29"/>
      <c r="M167" s="49">
        <f>SUM(M159:M160)</f>
        <v>0</v>
      </c>
      <c r="N167" s="49">
        <f>SUM(N159:N160)</f>
        <v>0</v>
      </c>
      <c r="O167" s="49">
        <f>SUM(O159:O160)</f>
        <v>0</v>
      </c>
      <c r="P167" s="50"/>
      <c r="Q167" s="56"/>
      <c r="R167" s="49">
        <f t="shared" ref="R167:AE167" si="79">SUM(R159:R160)</f>
        <v>0</v>
      </c>
      <c r="S167" s="49">
        <f t="shared" si="79"/>
        <v>0</v>
      </c>
      <c r="T167" s="49">
        <f t="shared" si="79"/>
        <v>0</v>
      </c>
      <c r="U167" s="49">
        <f t="shared" si="79"/>
        <v>0</v>
      </c>
      <c r="V167" s="49">
        <f t="shared" si="79"/>
        <v>0</v>
      </c>
      <c r="W167" s="49">
        <f t="shared" si="79"/>
        <v>0</v>
      </c>
      <c r="X167" s="49">
        <f t="shared" si="79"/>
        <v>0</v>
      </c>
      <c r="Y167" s="49">
        <f t="shared" si="79"/>
        <v>0</v>
      </c>
      <c r="Z167" s="49">
        <f t="shared" si="79"/>
        <v>0</v>
      </c>
      <c r="AA167" s="49">
        <f t="shared" si="79"/>
        <v>0</v>
      </c>
      <c r="AB167" s="49">
        <f t="shared" si="79"/>
        <v>0</v>
      </c>
      <c r="AC167" s="49">
        <f t="shared" si="79"/>
        <v>0</v>
      </c>
      <c r="AD167" s="49">
        <f t="shared" si="79"/>
        <v>0</v>
      </c>
      <c r="AE167" s="49">
        <f t="shared" si="79"/>
        <v>0</v>
      </c>
      <c r="AF167" s="49">
        <f>SUM(AF159:AF166)</f>
        <v>23846915</v>
      </c>
      <c r="AG167" s="49">
        <f>SUM(AG159:AG166)</f>
        <v>23846915</v>
      </c>
      <c r="AH167" s="49">
        <f>SUM(AH159:AH166)</f>
        <v>23846915</v>
      </c>
      <c r="AI167" s="61">
        <f>IF(ISERROR(AH167/J167),0,AH167/J167)</f>
        <v>1</v>
      </c>
      <c r="AJ167" s="61">
        <f>IF(ISERROR(AH167/$AH$204),0,AH167/$AH$204)</f>
        <v>4.7773133401446399E-2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</row>
    <row r="168" spans="1:106" ht="24.95" customHeight="1">
      <c r="A168" s="118" t="s">
        <v>74</v>
      </c>
      <c r="B168" s="118"/>
      <c r="C168" s="118"/>
      <c r="D168" s="118"/>
      <c r="E168" s="118"/>
      <c r="F168" s="23"/>
      <c r="G168" s="24"/>
      <c r="H168" s="25"/>
      <c r="I168" s="25"/>
      <c r="J168" s="113"/>
      <c r="K168" s="43"/>
      <c r="L168" s="44"/>
      <c r="M168" s="45"/>
      <c r="N168" s="45"/>
      <c r="O168" s="45"/>
      <c r="P168" s="24"/>
      <c r="Q168" s="55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57"/>
      <c r="AJ168" s="58"/>
    </row>
    <row r="169" spans="1:106" ht="24.95" customHeight="1" outlineLevel="1">
      <c r="A169" s="26">
        <v>1</v>
      </c>
      <c r="B169" s="26"/>
      <c r="C169" s="27"/>
      <c r="D169" s="28"/>
      <c r="E169" s="27"/>
      <c r="F169" s="27"/>
      <c r="G169" s="27"/>
      <c r="H169" s="28"/>
      <c r="I169" s="28"/>
      <c r="J169" s="114"/>
      <c r="K169" s="47"/>
      <c r="L169" s="27"/>
      <c r="M169" s="48"/>
      <c r="N169" s="48"/>
      <c r="O169" s="48"/>
      <c r="P169" s="27"/>
      <c r="Q169" s="27"/>
      <c r="R169" s="48"/>
      <c r="S169" s="48"/>
      <c r="T169" s="48"/>
      <c r="U169" s="43">
        <f>SUM(R169:T169)</f>
        <v>0</v>
      </c>
      <c r="V169" s="48"/>
      <c r="W169" s="48"/>
      <c r="X169" s="48"/>
      <c r="Y169" s="43">
        <f>SUM(V169:X169)</f>
        <v>0</v>
      </c>
      <c r="Z169" s="48"/>
      <c r="AA169" s="48"/>
      <c r="AB169" s="48"/>
      <c r="AC169" s="43">
        <f>SUM(Z169:AB169)</f>
        <v>0</v>
      </c>
      <c r="AD169" s="48">
        <v>0</v>
      </c>
      <c r="AE169" s="48">
        <v>0</v>
      </c>
      <c r="AF169" s="48"/>
      <c r="AG169" s="43">
        <f>SUM(AD169:AF169)</f>
        <v>0</v>
      </c>
      <c r="AH169" s="43">
        <f>SUM(U169,Y169,AC169,AG169)</f>
        <v>0</v>
      </c>
      <c r="AI169" s="59">
        <f>IF(ISERROR(AH169/J169),0,AH169/J169)</f>
        <v>0</v>
      </c>
      <c r="AJ169" s="59">
        <f>IF(ISERROR(AH169/$AH$204),"-",AH169/$AH$204)</f>
        <v>0</v>
      </c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</row>
    <row r="170" spans="1:106" ht="24.95" customHeight="1" outlineLevel="1">
      <c r="A170" s="26">
        <v>2</v>
      </c>
      <c r="B170" s="26"/>
      <c r="C170" s="27"/>
      <c r="D170" s="28"/>
      <c r="E170" s="27"/>
      <c r="F170" s="27"/>
      <c r="G170" s="27"/>
      <c r="H170" s="28"/>
      <c r="I170" s="28"/>
      <c r="J170" s="115"/>
      <c r="K170" s="47"/>
      <c r="L170" s="27"/>
      <c r="M170" s="48"/>
      <c r="N170" s="48"/>
      <c r="O170" s="48"/>
      <c r="P170" s="27"/>
      <c r="Q170" s="27"/>
      <c r="R170" s="48"/>
      <c r="S170" s="48"/>
      <c r="T170" s="48"/>
      <c r="U170" s="43">
        <f>SUM(R170:T170)</f>
        <v>0</v>
      </c>
      <c r="V170" s="48"/>
      <c r="W170" s="48"/>
      <c r="X170" s="48"/>
      <c r="Y170" s="43">
        <f>SUM(V170:X170)</f>
        <v>0</v>
      </c>
      <c r="Z170" s="48"/>
      <c r="AA170" s="48"/>
      <c r="AB170" s="48"/>
      <c r="AC170" s="43">
        <f>SUM(Z170:AB170)</f>
        <v>0</v>
      </c>
      <c r="AD170" s="48">
        <v>0</v>
      </c>
      <c r="AE170" s="48">
        <v>0</v>
      </c>
      <c r="AF170" s="48"/>
      <c r="AG170" s="43">
        <f>SUM(AD170:AF170)</f>
        <v>0</v>
      </c>
      <c r="AH170" s="43">
        <f>SUM(U170,Y170,AC170,AG170)</f>
        <v>0</v>
      </c>
      <c r="AI170" s="59">
        <f>IF(ISERROR(AH170/J170),0,AH170/J170)</f>
        <v>0</v>
      </c>
      <c r="AJ170" s="59">
        <f>IF(ISERROR(AH170/$AH$204),"-",AH170/$AH$204)</f>
        <v>0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</row>
    <row r="171" spans="1:106" s="19" customFormat="1" ht="24.95" customHeight="1">
      <c r="A171" s="117" t="s">
        <v>75</v>
      </c>
      <c r="B171" s="117"/>
      <c r="C171" s="117"/>
      <c r="D171" s="117"/>
      <c r="E171" s="117"/>
      <c r="F171" s="117"/>
      <c r="G171" s="117"/>
      <c r="H171" s="117"/>
      <c r="I171" s="117"/>
      <c r="J171" s="49">
        <f>SUM(J169:J170)</f>
        <v>0</v>
      </c>
      <c r="K171" s="49">
        <f>SUM(K169:K170)</f>
        <v>0</v>
      </c>
      <c r="L171" s="29"/>
      <c r="M171" s="49">
        <f>SUM(M169:M170)</f>
        <v>0</v>
      </c>
      <c r="N171" s="49">
        <f>SUM(N169:N170)</f>
        <v>0</v>
      </c>
      <c r="O171" s="49">
        <f>SUM(O169:O170)</f>
        <v>0</v>
      </c>
      <c r="P171" s="50"/>
      <c r="Q171" s="56"/>
      <c r="R171" s="49">
        <f t="shared" ref="R171:AH171" si="80">SUM(R169:R170)</f>
        <v>0</v>
      </c>
      <c r="S171" s="49">
        <f t="shared" si="80"/>
        <v>0</v>
      </c>
      <c r="T171" s="49">
        <f t="shared" si="80"/>
        <v>0</v>
      </c>
      <c r="U171" s="49">
        <f t="shared" si="80"/>
        <v>0</v>
      </c>
      <c r="V171" s="49">
        <f t="shared" si="80"/>
        <v>0</v>
      </c>
      <c r="W171" s="49">
        <f t="shared" si="80"/>
        <v>0</v>
      </c>
      <c r="X171" s="49">
        <f t="shared" si="80"/>
        <v>0</v>
      </c>
      <c r="Y171" s="49">
        <f t="shared" si="80"/>
        <v>0</v>
      </c>
      <c r="Z171" s="49">
        <f t="shared" si="80"/>
        <v>0</v>
      </c>
      <c r="AA171" s="49">
        <f t="shared" si="80"/>
        <v>0</v>
      </c>
      <c r="AB171" s="49">
        <f t="shared" si="80"/>
        <v>0</v>
      </c>
      <c r="AC171" s="49">
        <f t="shared" si="80"/>
        <v>0</v>
      </c>
      <c r="AD171" s="49">
        <f t="shared" si="80"/>
        <v>0</v>
      </c>
      <c r="AE171" s="49">
        <f t="shared" si="80"/>
        <v>0</v>
      </c>
      <c r="AF171" s="49">
        <f t="shared" si="80"/>
        <v>0</v>
      </c>
      <c r="AG171" s="49">
        <f t="shared" si="80"/>
        <v>0</v>
      </c>
      <c r="AH171" s="49">
        <f t="shared" si="80"/>
        <v>0</v>
      </c>
      <c r="AI171" s="61">
        <f>IF(ISERROR(AH171/J171),0,AH171/J171)</f>
        <v>0</v>
      </c>
      <c r="AJ171" s="61">
        <f>IF(ISERROR(AH171/$AH$204),0,AH171/$AH$204)</f>
        <v>0</v>
      </c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</row>
    <row r="172" spans="1:106" ht="24.95" customHeight="1">
      <c r="A172" s="118" t="s">
        <v>76</v>
      </c>
      <c r="B172" s="118"/>
      <c r="C172" s="118"/>
      <c r="D172" s="118"/>
      <c r="E172" s="118"/>
      <c r="F172" s="23"/>
      <c r="G172" s="24"/>
      <c r="H172" s="25"/>
      <c r="I172" s="25"/>
      <c r="J172" s="113">
        <v>37508869</v>
      </c>
      <c r="K172" s="43"/>
      <c r="L172" s="44"/>
      <c r="M172" s="45"/>
      <c r="N172" s="45"/>
      <c r="O172" s="45"/>
      <c r="P172" s="24"/>
      <c r="Q172" s="55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57"/>
      <c r="AJ172" s="58"/>
    </row>
    <row r="173" spans="1:106" ht="24.95" customHeight="1" outlineLevel="1">
      <c r="A173" s="26">
        <v>1</v>
      </c>
      <c r="B173" s="26"/>
      <c r="C173" s="37" t="s">
        <v>1850</v>
      </c>
      <c r="D173" s="28">
        <v>46013</v>
      </c>
      <c r="E173" s="93" t="s">
        <v>1767</v>
      </c>
      <c r="F173" s="27"/>
      <c r="G173" s="27"/>
      <c r="H173" s="28"/>
      <c r="I173" s="28"/>
      <c r="J173" s="114"/>
      <c r="K173" s="47">
        <v>1987225</v>
      </c>
      <c r="L173" s="27"/>
      <c r="M173" s="48"/>
      <c r="N173" s="48"/>
      <c r="O173" s="48"/>
      <c r="P173" s="27"/>
      <c r="Q173" s="27"/>
      <c r="R173" s="48"/>
      <c r="S173" s="48"/>
      <c r="T173" s="48"/>
      <c r="U173" s="43">
        <f>SUM(R173:T173)</f>
        <v>0</v>
      </c>
      <c r="V173" s="48"/>
      <c r="W173" s="48"/>
      <c r="X173" s="48"/>
      <c r="Y173" s="43">
        <f>SUM(V173:X173)</f>
        <v>0</v>
      </c>
      <c r="Z173" s="48"/>
      <c r="AA173" s="48"/>
      <c r="AB173" s="48"/>
      <c r="AC173" s="43">
        <f>SUM(Z173:AB173)</f>
        <v>0</v>
      </c>
      <c r="AD173" s="48">
        <v>0</v>
      </c>
      <c r="AE173" s="48">
        <v>0</v>
      </c>
      <c r="AF173" s="47">
        <v>1987225</v>
      </c>
      <c r="AG173" s="43">
        <f>SUM(AD173:AF173)</f>
        <v>1987225</v>
      </c>
      <c r="AH173" s="43">
        <f>SUM(U173,Y173,AC173,AG173)</f>
        <v>1987225</v>
      </c>
      <c r="AI173" s="59">
        <f>IF(ISERROR(AH173/J173),0,AH173/J173)</f>
        <v>0</v>
      </c>
      <c r="AJ173" s="59">
        <f t="shared" ref="AJ173:AJ191" si="81">IF(ISERROR(AH173/$AH$204),"-",AH173/$AH$204)</f>
        <v>3.9810585572049601E-3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</row>
    <row r="174" spans="1:106" ht="24.95" customHeight="1" outlineLevel="1">
      <c r="A174" s="26">
        <v>2</v>
      </c>
      <c r="B174" s="26"/>
      <c r="C174" s="37" t="s">
        <v>1857</v>
      </c>
      <c r="D174" s="28">
        <v>46013</v>
      </c>
      <c r="E174" s="93" t="s">
        <v>1768</v>
      </c>
      <c r="F174" s="27"/>
      <c r="G174" s="27"/>
      <c r="H174" s="28"/>
      <c r="I174" s="28"/>
      <c r="J174" s="114"/>
      <c r="K174" s="47">
        <v>2235628</v>
      </c>
      <c r="L174" s="27"/>
      <c r="M174" s="48"/>
      <c r="N174" s="48"/>
      <c r="O174" s="48"/>
      <c r="P174" s="27"/>
      <c r="Q174" s="27"/>
      <c r="R174" s="48"/>
      <c r="S174" s="48"/>
      <c r="T174" s="48"/>
      <c r="U174" s="43">
        <f>SUM(R174:T174)</f>
        <v>0</v>
      </c>
      <c r="V174" s="48"/>
      <c r="W174" s="48"/>
      <c r="X174" s="48"/>
      <c r="Y174" s="43">
        <f>SUM(V174:X174)</f>
        <v>0</v>
      </c>
      <c r="Z174" s="48"/>
      <c r="AA174" s="48"/>
      <c r="AB174" s="48"/>
      <c r="AC174" s="43">
        <f>SUM(Z174:AB174)</f>
        <v>0</v>
      </c>
      <c r="AD174" s="48">
        <v>0</v>
      </c>
      <c r="AE174" s="48">
        <v>0</v>
      </c>
      <c r="AF174" s="47">
        <v>2235628</v>
      </c>
      <c r="AG174" s="43">
        <f>SUM(AD174:AF174)</f>
        <v>2235628</v>
      </c>
      <c r="AH174" s="43">
        <f>SUM(U174,Y174,AC174,AG174)</f>
        <v>2235628</v>
      </c>
      <c r="AI174" s="59">
        <f>IF(ISERROR(AH174/J174),0,AH174/J174)</f>
        <v>0</v>
      </c>
      <c r="AJ174" s="59">
        <f t="shared" si="81"/>
        <v>4.47869062643989E-3</v>
      </c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</row>
    <row r="175" spans="1:106" ht="24.95" customHeight="1" outlineLevel="1">
      <c r="A175" s="26">
        <v>3</v>
      </c>
      <c r="B175" s="26"/>
      <c r="C175" s="37" t="s">
        <v>1860</v>
      </c>
      <c r="D175" s="28">
        <v>46013</v>
      </c>
      <c r="E175" s="93" t="s">
        <v>1770</v>
      </c>
      <c r="F175" s="27"/>
      <c r="G175" s="27"/>
      <c r="H175" s="28"/>
      <c r="I175" s="28"/>
      <c r="J175" s="114"/>
      <c r="K175" s="47">
        <v>1242016</v>
      </c>
      <c r="L175" s="27"/>
      <c r="M175" s="48"/>
      <c r="N175" s="48"/>
      <c r="O175" s="48"/>
      <c r="P175" s="27"/>
      <c r="Q175" s="27"/>
      <c r="R175" s="48"/>
      <c r="S175" s="48"/>
      <c r="T175" s="48"/>
      <c r="U175" s="43">
        <f t="shared" ref="U175:U191" si="82">SUM(R175:T175)</f>
        <v>0</v>
      </c>
      <c r="V175" s="48"/>
      <c r="W175" s="48"/>
      <c r="X175" s="48"/>
      <c r="Y175" s="43">
        <f t="shared" ref="Y175:Y191" si="83">SUM(V175:X175)</f>
        <v>0</v>
      </c>
      <c r="Z175" s="48"/>
      <c r="AA175" s="48"/>
      <c r="AB175" s="48"/>
      <c r="AC175" s="43">
        <f t="shared" ref="AC175:AC191" si="84">SUM(Z175:AB175)</f>
        <v>0</v>
      </c>
      <c r="AD175" s="48">
        <v>0</v>
      </c>
      <c r="AE175" s="48">
        <v>0</v>
      </c>
      <c r="AF175" s="47">
        <v>1242016</v>
      </c>
      <c r="AG175" s="43">
        <f t="shared" ref="AG175:AG191" si="85">SUM(AD175:AF175)</f>
        <v>1242016</v>
      </c>
      <c r="AH175" s="43">
        <f t="shared" ref="AH175:AH191" si="86">SUM(U175,Y175,AC175,AG175)</f>
        <v>1242016</v>
      </c>
      <c r="AI175" s="59">
        <f t="shared" ref="AI175:AI191" si="87">IF(ISERROR(AH175/J175),0,AH175/J175)</f>
        <v>0</v>
      </c>
      <c r="AJ175" s="59">
        <f t="shared" si="81"/>
        <v>2.4881623495001705E-3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</row>
    <row r="176" spans="1:106" ht="24.95" customHeight="1" outlineLevel="1">
      <c r="A176" s="26">
        <v>4</v>
      </c>
      <c r="B176" s="26"/>
      <c r="C176" s="37" t="s">
        <v>1863</v>
      </c>
      <c r="D176" s="28">
        <v>46013</v>
      </c>
      <c r="E176" s="93" t="s">
        <v>2027</v>
      </c>
      <c r="F176" s="27"/>
      <c r="G176" s="27"/>
      <c r="H176" s="28"/>
      <c r="I176" s="28"/>
      <c r="J176" s="114"/>
      <c r="K176" s="47">
        <v>1987225</v>
      </c>
      <c r="L176" s="27"/>
      <c r="M176" s="48"/>
      <c r="N176" s="48"/>
      <c r="O176" s="48"/>
      <c r="P176" s="27"/>
      <c r="Q176" s="27"/>
      <c r="R176" s="48"/>
      <c r="S176" s="48"/>
      <c r="T176" s="48"/>
      <c r="U176" s="43">
        <f t="shared" si="82"/>
        <v>0</v>
      </c>
      <c r="V176" s="48"/>
      <c r="W176" s="48"/>
      <c r="X176" s="48"/>
      <c r="Y176" s="43">
        <f t="shared" si="83"/>
        <v>0</v>
      </c>
      <c r="Z176" s="48"/>
      <c r="AA176" s="48"/>
      <c r="AB176" s="48"/>
      <c r="AC176" s="43">
        <f t="shared" si="84"/>
        <v>0</v>
      </c>
      <c r="AD176" s="48">
        <v>0</v>
      </c>
      <c r="AE176" s="48">
        <v>0</v>
      </c>
      <c r="AF176" s="47">
        <v>1987225</v>
      </c>
      <c r="AG176" s="43">
        <f t="shared" si="85"/>
        <v>1987225</v>
      </c>
      <c r="AH176" s="43">
        <f t="shared" si="86"/>
        <v>1987225</v>
      </c>
      <c r="AI176" s="59">
        <f t="shared" si="87"/>
        <v>0</v>
      </c>
      <c r="AJ176" s="59">
        <f t="shared" si="81"/>
        <v>3.9810585572049601E-3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ht="24.95" customHeight="1" outlineLevel="1">
      <c r="A177" s="26">
        <v>5</v>
      </c>
      <c r="B177" s="26"/>
      <c r="C177" s="37" t="s">
        <v>1865</v>
      </c>
      <c r="D177" s="28">
        <v>46013</v>
      </c>
      <c r="E177" s="93" t="s">
        <v>1107</v>
      </c>
      <c r="F177" s="27"/>
      <c r="G177" s="27"/>
      <c r="H177" s="28"/>
      <c r="I177" s="28"/>
      <c r="J177" s="114"/>
      <c r="K177" s="47">
        <v>2484031</v>
      </c>
      <c r="L177" s="27"/>
      <c r="M177" s="48"/>
      <c r="N177" s="48"/>
      <c r="O177" s="48"/>
      <c r="P177" s="27"/>
      <c r="Q177" s="27"/>
      <c r="R177" s="48"/>
      <c r="S177" s="48"/>
      <c r="T177" s="48"/>
      <c r="U177" s="43">
        <f t="shared" si="82"/>
        <v>0</v>
      </c>
      <c r="V177" s="48"/>
      <c r="W177" s="48"/>
      <c r="X177" s="48"/>
      <c r="Y177" s="43">
        <f t="shared" si="83"/>
        <v>0</v>
      </c>
      <c r="Z177" s="48"/>
      <c r="AA177" s="48"/>
      <c r="AB177" s="48"/>
      <c r="AC177" s="43">
        <f t="shared" si="84"/>
        <v>0</v>
      </c>
      <c r="AD177" s="48">
        <v>0</v>
      </c>
      <c r="AE177" s="48">
        <v>0</v>
      </c>
      <c r="AF177" s="47">
        <v>2484031</v>
      </c>
      <c r="AG177" s="43">
        <f t="shared" si="85"/>
        <v>2484031</v>
      </c>
      <c r="AH177" s="43">
        <f t="shared" si="86"/>
        <v>2484031</v>
      </c>
      <c r="AI177" s="59">
        <f t="shared" si="87"/>
        <v>0</v>
      </c>
      <c r="AJ177" s="59">
        <f t="shared" si="81"/>
        <v>4.9763226956748199E-3</v>
      </c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</row>
    <row r="178" spans="1:106" ht="24.95" customHeight="1" outlineLevel="1">
      <c r="A178" s="26">
        <v>6</v>
      </c>
      <c r="B178" s="26"/>
      <c r="C178" s="37" t="s">
        <v>1867</v>
      </c>
      <c r="D178" s="28">
        <v>46013</v>
      </c>
      <c r="E178" s="93" t="s">
        <v>1772</v>
      </c>
      <c r="F178" s="27"/>
      <c r="G178" s="27"/>
      <c r="H178" s="28"/>
      <c r="I178" s="28"/>
      <c r="J178" s="114"/>
      <c r="K178" s="47">
        <v>993612</v>
      </c>
      <c r="L178" s="27"/>
      <c r="M178" s="48"/>
      <c r="N178" s="48"/>
      <c r="O178" s="48"/>
      <c r="P178" s="27"/>
      <c r="Q178" s="27"/>
      <c r="R178" s="48"/>
      <c r="S178" s="48"/>
      <c r="T178" s="48"/>
      <c r="U178" s="43">
        <f t="shared" si="82"/>
        <v>0</v>
      </c>
      <c r="V178" s="48"/>
      <c r="W178" s="48"/>
      <c r="X178" s="48"/>
      <c r="Y178" s="43">
        <f t="shared" si="83"/>
        <v>0</v>
      </c>
      <c r="Z178" s="48"/>
      <c r="AA178" s="48"/>
      <c r="AB178" s="48"/>
      <c r="AC178" s="43">
        <f t="shared" si="84"/>
        <v>0</v>
      </c>
      <c r="AD178" s="48">
        <v>0</v>
      </c>
      <c r="AE178" s="48">
        <v>0</v>
      </c>
      <c r="AF178" s="47">
        <v>993612</v>
      </c>
      <c r="AG178" s="43">
        <f t="shared" si="85"/>
        <v>993612</v>
      </c>
      <c r="AH178" s="43">
        <f t="shared" si="86"/>
        <v>993612</v>
      </c>
      <c r="AI178" s="59">
        <f t="shared" si="87"/>
        <v>0</v>
      </c>
      <c r="AJ178" s="59">
        <f t="shared" si="81"/>
        <v>1.9905282769397199E-3</v>
      </c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</row>
    <row r="179" spans="1:106" ht="24.95" customHeight="1" outlineLevel="1">
      <c r="A179" s="26">
        <v>7</v>
      </c>
      <c r="B179" s="26"/>
      <c r="C179" s="37" t="s">
        <v>2028</v>
      </c>
      <c r="D179" s="28">
        <v>46013</v>
      </c>
      <c r="E179" s="93" t="s">
        <v>1782</v>
      </c>
      <c r="F179" s="27"/>
      <c r="G179" s="27"/>
      <c r="H179" s="28"/>
      <c r="I179" s="28"/>
      <c r="J179" s="114"/>
      <c r="K179" s="47">
        <v>993612</v>
      </c>
      <c r="L179" s="27"/>
      <c r="M179" s="48"/>
      <c r="N179" s="48"/>
      <c r="O179" s="48"/>
      <c r="P179" s="27"/>
      <c r="Q179" s="27"/>
      <c r="R179" s="48"/>
      <c r="S179" s="48"/>
      <c r="T179" s="48"/>
      <c r="U179" s="43">
        <f t="shared" si="82"/>
        <v>0</v>
      </c>
      <c r="V179" s="48"/>
      <c r="W179" s="48"/>
      <c r="X179" s="48"/>
      <c r="Y179" s="43">
        <f t="shared" si="83"/>
        <v>0</v>
      </c>
      <c r="Z179" s="48"/>
      <c r="AA179" s="48"/>
      <c r="AB179" s="48"/>
      <c r="AC179" s="43">
        <f t="shared" si="84"/>
        <v>0</v>
      </c>
      <c r="AD179" s="48">
        <v>0</v>
      </c>
      <c r="AE179" s="48">
        <v>0</v>
      </c>
      <c r="AF179" s="47">
        <v>993612</v>
      </c>
      <c r="AG179" s="43">
        <f t="shared" si="85"/>
        <v>993612</v>
      </c>
      <c r="AH179" s="43">
        <f t="shared" si="86"/>
        <v>993612</v>
      </c>
      <c r="AI179" s="59">
        <f t="shared" si="87"/>
        <v>0</v>
      </c>
      <c r="AJ179" s="59">
        <f t="shared" si="81"/>
        <v>1.9905282769397199E-3</v>
      </c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</row>
    <row r="180" spans="1:106" ht="24.95" customHeight="1" outlineLevel="1">
      <c r="A180" s="26">
        <v>8</v>
      </c>
      <c r="B180" s="26"/>
      <c r="C180" s="37" t="s">
        <v>2029</v>
      </c>
      <c r="D180" s="28">
        <v>46013</v>
      </c>
      <c r="E180" s="93" t="s">
        <v>578</v>
      </c>
      <c r="F180" s="27"/>
      <c r="G180" s="27"/>
      <c r="H180" s="28"/>
      <c r="I180" s="28"/>
      <c r="J180" s="114"/>
      <c r="K180" s="47">
        <v>2980837</v>
      </c>
      <c r="L180" s="27"/>
      <c r="M180" s="48"/>
      <c r="N180" s="48"/>
      <c r="O180" s="48"/>
      <c r="P180" s="27"/>
      <c r="Q180" s="27"/>
      <c r="R180" s="48"/>
      <c r="S180" s="48"/>
      <c r="T180" s="48"/>
      <c r="U180" s="43">
        <f t="shared" si="82"/>
        <v>0</v>
      </c>
      <c r="V180" s="48"/>
      <c r="W180" s="48"/>
      <c r="X180" s="48"/>
      <c r="Y180" s="43">
        <f t="shared" si="83"/>
        <v>0</v>
      </c>
      <c r="Z180" s="48"/>
      <c r="AA180" s="48"/>
      <c r="AB180" s="48"/>
      <c r="AC180" s="43">
        <f t="shared" si="84"/>
        <v>0</v>
      </c>
      <c r="AD180" s="48">
        <v>0</v>
      </c>
      <c r="AE180" s="48">
        <v>0</v>
      </c>
      <c r="AF180" s="47">
        <v>2980837</v>
      </c>
      <c r="AG180" s="43">
        <f t="shared" si="85"/>
        <v>2980837</v>
      </c>
      <c r="AH180" s="43">
        <f t="shared" si="86"/>
        <v>2980837</v>
      </c>
      <c r="AI180" s="59">
        <f t="shared" si="87"/>
        <v>0</v>
      </c>
      <c r="AJ180" s="59">
        <f t="shared" si="81"/>
        <v>5.9715868341446805E-3</v>
      </c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</row>
    <row r="181" spans="1:106" ht="24.95" customHeight="1" outlineLevel="1">
      <c r="A181" s="26">
        <v>9</v>
      </c>
      <c r="B181" s="26"/>
      <c r="C181" s="37" t="s">
        <v>2031</v>
      </c>
      <c r="D181" s="28">
        <v>46013</v>
      </c>
      <c r="E181" s="93" t="s">
        <v>1783</v>
      </c>
      <c r="F181" s="27"/>
      <c r="G181" s="27"/>
      <c r="H181" s="28"/>
      <c r="I181" s="28"/>
      <c r="J181" s="114"/>
      <c r="K181" s="47">
        <v>1490419</v>
      </c>
      <c r="L181" s="27"/>
      <c r="M181" s="48"/>
      <c r="N181" s="48"/>
      <c r="O181" s="48"/>
      <c r="P181" s="27"/>
      <c r="Q181" s="27"/>
      <c r="R181" s="48"/>
      <c r="S181" s="48"/>
      <c r="T181" s="48"/>
      <c r="U181" s="43">
        <f t="shared" si="82"/>
        <v>0</v>
      </c>
      <c r="V181" s="48"/>
      <c r="W181" s="48"/>
      <c r="X181" s="48"/>
      <c r="Y181" s="43">
        <f t="shared" si="83"/>
        <v>0</v>
      </c>
      <c r="Z181" s="48"/>
      <c r="AA181" s="48"/>
      <c r="AB181" s="48"/>
      <c r="AC181" s="43">
        <f t="shared" si="84"/>
        <v>0</v>
      </c>
      <c r="AD181" s="48">
        <v>0</v>
      </c>
      <c r="AE181" s="48">
        <v>0</v>
      </c>
      <c r="AF181" s="47">
        <v>1490419</v>
      </c>
      <c r="AG181" s="43">
        <f t="shared" si="85"/>
        <v>1490419</v>
      </c>
      <c r="AH181" s="43">
        <f t="shared" si="86"/>
        <v>1490419</v>
      </c>
      <c r="AI181" s="59">
        <f t="shared" si="87"/>
        <v>0</v>
      </c>
      <c r="AJ181" s="59">
        <f t="shared" si="81"/>
        <v>2.9857944187351004E-3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ht="24.95" customHeight="1" outlineLevel="1">
      <c r="A182" s="26">
        <v>10</v>
      </c>
      <c r="B182" s="26"/>
      <c r="C182" s="37" t="s">
        <v>2030</v>
      </c>
      <c r="D182" s="28">
        <v>46013</v>
      </c>
      <c r="E182" s="93" t="s">
        <v>1774</v>
      </c>
      <c r="F182" s="27"/>
      <c r="G182" s="27"/>
      <c r="H182" s="28"/>
      <c r="I182" s="28"/>
      <c r="J182" s="114"/>
      <c r="K182" s="47">
        <v>1987225</v>
      </c>
      <c r="L182" s="27"/>
      <c r="M182" s="48"/>
      <c r="N182" s="48"/>
      <c r="O182" s="48"/>
      <c r="P182" s="27"/>
      <c r="Q182" s="27"/>
      <c r="R182" s="48"/>
      <c r="S182" s="48"/>
      <c r="T182" s="48"/>
      <c r="U182" s="43">
        <f t="shared" si="82"/>
        <v>0</v>
      </c>
      <c r="V182" s="48"/>
      <c r="W182" s="48"/>
      <c r="X182" s="48"/>
      <c r="Y182" s="43">
        <f t="shared" si="83"/>
        <v>0</v>
      </c>
      <c r="Z182" s="48"/>
      <c r="AA182" s="48"/>
      <c r="AB182" s="48"/>
      <c r="AC182" s="43">
        <f t="shared" si="84"/>
        <v>0</v>
      </c>
      <c r="AD182" s="48">
        <v>0</v>
      </c>
      <c r="AE182" s="48">
        <v>0</v>
      </c>
      <c r="AF182" s="47">
        <v>1987225</v>
      </c>
      <c r="AG182" s="43">
        <f t="shared" si="85"/>
        <v>1987225</v>
      </c>
      <c r="AH182" s="43">
        <f t="shared" si="86"/>
        <v>1987225</v>
      </c>
      <c r="AI182" s="59">
        <f t="shared" si="87"/>
        <v>0</v>
      </c>
      <c r="AJ182" s="59">
        <f t="shared" si="81"/>
        <v>3.9810585572049601E-3</v>
      </c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</row>
    <row r="183" spans="1:106" ht="24.95" customHeight="1" outlineLevel="1">
      <c r="A183" s="26">
        <v>11</v>
      </c>
      <c r="B183" s="26"/>
      <c r="C183" s="37" t="s">
        <v>1861</v>
      </c>
      <c r="D183" s="28">
        <v>46013</v>
      </c>
      <c r="E183" s="93" t="s">
        <v>2032</v>
      </c>
      <c r="F183" s="27"/>
      <c r="G183" s="27"/>
      <c r="H183" s="28"/>
      <c r="I183" s="28"/>
      <c r="J183" s="114"/>
      <c r="K183" s="47">
        <v>1738822</v>
      </c>
      <c r="L183" s="27"/>
      <c r="M183" s="48"/>
      <c r="N183" s="48"/>
      <c r="O183" s="48"/>
      <c r="P183" s="27"/>
      <c r="Q183" s="27"/>
      <c r="R183" s="48"/>
      <c r="S183" s="48"/>
      <c r="T183" s="48"/>
      <c r="U183" s="43">
        <f t="shared" si="82"/>
        <v>0</v>
      </c>
      <c r="V183" s="48"/>
      <c r="W183" s="48"/>
      <c r="X183" s="48"/>
      <c r="Y183" s="43">
        <f t="shared" si="83"/>
        <v>0</v>
      </c>
      <c r="Z183" s="48"/>
      <c r="AA183" s="48"/>
      <c r="AB183" s="48"/>
      <c r="AC183" s="43">
        <f t="shared" si="84"/>
        <v>0</v>
      </c>
      <c r="AD183" s="48">
        <v>0</v>
      </c>
      <c r="AE183" s="48">
        <v>0</v>
      </c>
      <c r="AF183" s="47">
        <v>1738822</v>
      </c>
      <c r="AG183" s="43">
        <f t="shared" si="85"/>
        <v>1738822</v>
      </c>
      <c r="AH183" s="43">
        <f t="shared" si="86"/>
        <v>1738822</v>
      </c>
      <c r="AI183" s="59">
        <f t="shared" si="87"/>
        <v>0</v>
      </c>
      <c r="AJ183" s="59">
        <f t="shared" si="81"/>
        <v>3.4834264879700302E-3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ht="24.95" customHeight="1" outlineLevel="1">
      <c r="A184" s="26">
        <v>12</v>
      </c>
      <c r="B184" s="26"/>
      <c r="C184" s="37" t="s">
        <v>2034</v>
      </c>
      <c r="D184" s="28">
        <v>46013</v>
      </c>
      <c r="E184" s="93" t="s">
        <v>1776</v>
      </c>
      <c r="F184" s="27"/>
      <c r="G184" s="27"/>
      <c r="H184" s="28"/>
      <c r="I184" s="28"/>
      <c r="J184" s="114"/>
      <c r="K184" s="47">
        <v>1987225</v>
      </c>
      <c r="L184" s="27"/>
      <c r="M184" s="48"/>
      <c r="N184" s="48"/>
      <c r="O184" s="48"/>
      <c r="P184" s="27"/>
      <c r="Q184" s="27"/>
      <c r="R184" s="48"/>
      <c r="S184" s="48"/>
      <c r="T184" s="48"/>
      <c r="U184" s="43">
        <f t="shared" si="82"/>
        <v>0</v>
      </c>
      <c r="V184" s="48"/>
      <c r="W184" s="48"/>
      <c r="X184" s="48"/>
      <c r="Y184" s="43">
        <f t="shared" si="83"/>
        <v>0</v>
      </c>
      <c r="Z184" s="48"/>
      <c r="AA184" s="48"/>
      <c r="AB184" s="48"/>
      <c r="AC184" s="43">
        <f t="shared" si="84"/>
        <v>0</v>
      </c>
      <c r="AD184" s="48">
        <v>0</v>
      </c>
      <c r="AE184" s="48">
        <v>0</v>
      </c>
      <c r="AF184" s="47">
        <v>1987225</v>
      </c>
      <c r="AG184" s="43">
        <f t="shared" si="85"/>
        <v>1987225</v>
      </c>
      <c r="AH184" s="43">
        <f t="shared" si="86"/>
        <v>1987225</v>
      </c>
      <c r="AI184" s="59">
        <f t="shared" si="87"/>
        <v>0</v>
      </c>
      <c r="AJ184" s="59">
        <f t="shared" si="81"/>
        <v>3.9810585572049601E-3</v>
      </c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</row>
    <row r="185" spans="1:106" ht="24.95" customHeight="1" outlineLevel="1">
      <c r="A185" s="26">
        <v>13</v>
      </c>
      <c r="B185" s="26"/>
      <c r="C185" s="37" t="s">
        <v>2035</v>
      </c>
      <c r="D185" s="28">
        <v>46013</v>
      </c>
      <c r="E185" s="93" t="s">
        <v>2033</v>
      </c>
      <c r="F185" s="27"/>
      <c r="G185" s="27"/>
      <c r="H185" s="28"/>
      <c r="I185" s="28"/>
      <c r="J185" s="114"/>
      <c r="K185" s="47">
        <v>1490419</v>
      </c>
      <c r="L185" s="27"/>
      <c r="M185" s="48"/>
      <c r="N185" s="48"/>
      <c r="O185" s="48"/>
      <c r="P185" s="27"/>
      <c r="Q185" s="27"/>
      <c r="R185" s="48"/>
      <c r="S185" s="48"/>
      <c r="T185" s="48"/>
      <c r="U185" s="43">
        <f t="shared" si="82"/>
        <v>0</v>
      </c>
      <c r="V185" s="48"/>
      <c r="W185" s="48"/>
      <c r="X185" s="48"/>
      <c r="Y185" s="43">
        <f t="shared" si="83"/>
        <v>0</v>
      </c>
      <c r="Z185" s="48"/>
      <c r="AA185" s="48"/>
      <c r="AB185" s="48"/>
      <c r="AC185" s="43">
        <f t="shared" si="84"/>
        <v>0</v>
      </c>
      <c r="AD185" s="48">
        <v>0</v>
      </c>
      <c r="AE185" s="48">
        <v>0</v>
      </c>
      <c r="AF185" s="47">
        <v>1490419</v>
      </c>
      <c r="AG185" s="43">
        <f t="shared" si="85"/>
        <v>1490419</v>
      </c>
      <c r="AH185" s="43">
        <f t="shared" si="86"/>
        <v>1490419</v>
      </c>
      <c r="AI185" s="59">
        <f t="shared" si="87"/>
        <v>0</v>
      </c>
      <c r="AJ185" s="59">
        <f t="shared" si="81"/>
        <v>2.9857944187351004E-3</v>
      </c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</row>
    <row r="186" spans="1:106" ht="24.95" customHeight="1" outlineLevel="1">
      <c r="A186" s="26">
        <v>14</v>
      </c>
      <c r="B186" s="26"/>
      <c r="C186" s="37" t="s">
        <v>2036</v>
      </c>
      <c r="D186" s="28">
        <v>46013</v>
      </c>
      <c r="E186" s="93" t="s">
        <v>1778</v>
      </c>
      <c r="F186" s="27"/>
      <c r="G186" s="27"/>
      <c r="H186" s="28"/>
      <c r="I186" s="28"/>
      <c r="J186" s="114"/>
      <c r="K186" s="47">
        <v>993612</v>
      </c>
      <c r="L186" s="27"/>
      <c r="M186" s="48"/>
      <c r="N186" s="48"/>
      <c r="O186" s="48"/>
      <c r="P186" s="27"/>
      <c r="Q186" s="27"/>
      <c r="R186" s="48"/>
      <c r="S186" s="48"/>
      <c r="T186" s="48"/>
      <c r="U186" s="43">
        <f t="shared" si="82"/>
        <v>0</v>
      </c>
      <c r="V186" s="48"/>
      <c r="W186" s="48"/>
      <c r="X186" s="48"/>
      <c r="Y186" s="43">
        <f t="shared" si="83"/>
        <v>0</v>
      </c>
      <c r="Z186" s="48"/>
      <c r="AA186" s="48"/>
      <c r="AB186" s="48"/>
      <c r="AC186" s="43">
        <f t="shared" si="84"/>
        <v>0</v>
      </c>
      <c r="AD186" s="48">
        <v>0</v>
      </c>
      <c r="AE186" s="48">
        <v>0</v>
      </c>
      <c r="AF186" s="47">
        <v>993612</v>
      </c>
      <c r="AG186" s="43">
        <f t="shared" si="85"/>
        <v>993612</v>
      </c>
      <c r="AH186" s="43">
        <f t="shared" si="86"/>
        <v>993612</v>
      </c>
      <c r="AI186" s="59">
        <f t="shared" si="87"/>
        <v>0</v>
      </c>
      <c r="AJ186" s="59">
        <f t="shared" si="81"/>
        <v>1.9905282769397199E-3</v>
      </c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</row>
    <row r="187" spans="1:106" ht="24.95" customHeight="1" outlineLevel="1">
      <c r="A187" s="26">
        <v>15</v>
      </c>
      <c r="B187" s="26"/>
      <c r="C187" s="37" t="s">
        <v>2037</v>
      </c>
      <c r="D187" s="28">
        <v>46013</v>
      </c>
      <c r="E187" s="93" t="s">
        <v>1114</v>
      </c>
      <c r="F187" s="27"/>
      <c r="G187" s="27"/>
      <c r="H187" s="28"/>
      <c r="I187" s="28"/>
      <c r="J187" s="114"/>
      <c r="K187" s="47">
        <v>2484031</v>
      </c>
      <c r="L187" s="27"/>
      <c r="M187" s="48"/>
      <c r="N187" s="48"/>
      <c r="O187" s="48"/>
      <c r="P187" s="27"/>
      <c r="Q187" s="27"/>
      <c r="R187" s="48"/>
      <c r="S187" s="48"/>
      <c r="T187" s="48"/>
      <c r="U187" s="43">
        <f t="shared" si="82"/>
        <v>0</v>
      </c>
      <c r="V187" s="48"/>
      <c r="W187" s="48"/>
      <c r="X187" s="48"/>
      <c r="Y187" s="43">
        <f t="shared" si="83"/>
        <v>0</v>
      </c>
      <c r="Z187" s="48"/>
      <c r="AA187" s="48"/>
      <c r="AB187" s="48"/>
      <c r="AC187" s="43">
        <f t="shared" si="84"/>
        <v>0</v>
      </c>
      <c r="AD187" s="48">
        <v>0</v>
      </c>
      <c r="AE187" s="48">
        <v>0</v>
      </c>
      <c r="AF187" s="47">
        <v>2484031</v>
      </c>
      <c r="AG187" s="43">
        <f t="shared" si="85"/>
        <v>2484031</v>
      </c>
      <c r="AH187" s="43">
        <f t="shared" si="86"/>
        <v>2484031</v>
      </c>
      <c r="AI187" s="59">
        <f t="shared" si="87"/>
        <v>0</v>
      </c>
      <c r="AJ187" s="59">
        <f t="shared" si="81"/>
        <v>4.9763226956748199E-3</v>
      </c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</row>
    <row r="188" spans="1:106" ht="24.95" customHeight="1" outlineLevel="1">
      <c r="A188" s="26">
        <v>16</v>
      </c>
      <c r="B188" s="26"/>
      <c r="C188" s="37" t="s">
        <v>2038</v>
      </c>
      <c r="D188" s="28">
        <v>46013</v>
      </c>
      <c r="E188" s="93" t="s">
        <v>1779</v>
      </c>
      <c r="F188" s="27"/>
      <c r="G188" s="27"/>
      <c r="H188" s="28"/>
      <c r="I188" s="28"/>
      <c r="J188" s="114"/>
      <c r="K188" s="47">
        <v>2980837</v>
      </c>
      <c r="L188" s="27"/>
      <c r="M188" s="48"/>
      <c r="N188" s="48"/>
      <c r="O188" s="48"/>
      <c r="P188" s="27"/>
      <c r="Q188" s="27"/>
      <c r="R188" s="48"/>
      <c r="S188" s="48"/>
      <c r="T188" s="48"/>
      <c r="U188" s="43">
        <f t="shared" si="82"/>
        <v>0</v>
      </c>
      <c r="V188" s="48"/>
      <c r="W188" s="48"/>
      <c r="X188" s="48"/>
      <c r="Y188" s="43">
        <f t="shared" si="83"/>
        <v>0</v>
      </c>
      <c r="Z188" s="48"/>
      <c r="AA188" s="48"/>
      <c r="AB188" s="48"/>
      <c r="AC188" s="43">
        <f t="shared" si="84"/>
        <v>0</v>
      </c>
      <c r="AD188" s="48">
        <v>0</v>
      </c>
      <c r="AE188" s="48">
        <v>0</v>
      </c>
      <c r="AF188" s="47">
        <v>2980837</v>
      </c>
      <c r="AG188" s="43">
        <f t="shared" si="85"/>
        <v>2980837</v>
      </c>
      <c r="AH188" s="43">
        <f t="shared" si="86"/>
        <v>2980837</v>
      </c>
      <c r="AI188" s="59">
        <f t="shared" si="87"/>
        <v>0</v>
      </c>
      <c r="AJ188" s="59">
        <f t="shared" si="81"/>
        <v>5.9715868341446805E-3</v>
      </c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</row>
    <row r="189" spans="1:106" ht="24.95" customHeight="1" outlineLevel="1">
      <c r="A189" s="26">
        <v>17</v>
      </c>
      <c r="B189" s="26"/>
      <c r="C189" s="37" t="s">
        <v>2039</v>
      </c>
      <c r="D189" s="28">
        <v>46013</v>
      </c>
      <c r="E189" s="93" t="s">
        <v>1780</v>
      </c>
      <c r="F189" s="27"/>
      <c r="G189" s="27"/>
      <c r="H189" s="28"/>
      <c r="I189" s="28"/>
      <c r="J189" s="114"/>
      <c r="K189" s="47">
        <v>1490419</v>
      </c>
      <c r="L189" s="27"/>
      <c r="M189" s="48"/>
      <c r="N189" s="48"/>
      <c r="O189" s="48"/>
      <c r="P189" s="27"/>
      <c r="Q189" s="27"/>
      <c r="R189" s="48"/>
      <c r="S189" s="48"/>
      <c r="T189" s="48"/>
      <c r="U189" s="43">
        <f t="shared" si="82"/>
        <v>0</v>
      </c>
      <c r="V189" s="48"/>
      <c r="W189" s="48"/>
      <c r="X189" s="48"/>
      <c r="Y189" s="43">
        <f t="shared" si="83"/>
        <v>0</v>
      </c>
      <c r="Z189" s="48"/>
      <c r="AA189" s="48"/>
      <c r="AB189" s="48"/>
      <c r="AC189" s="43">
        <f t="shared" si="84"/>
        <v>0</v>
      </c>
      <c r="AD189" s="48">
        <v>0</v>
      </c>
      <c r="AE189" s="48">
        <v>0</v>
      </c>
      <c r="AF189" s="47">
        <v>1490419</v>
      </c>
      <c r="AG189" s="43">
        <f t="shared" si="85"/>
        <v>1490419</v>
      </c>
      <c r="AH189" s="43">
        <f t="shared" si="86"/>
        <v>1490419</v>
      </c>
      <c r="AI189" s="59">
        <f t="shared" si="87"/>
        <v>0</v>
      </c>
      <c r="AJ189" s="59">
        <f t="shared" si="81"/>
        <v>2.9857944187351004E-3</v>
      </c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</row>
    <row r="190" spans="1:106" ht="24.95" customHeight="1" outlineLevel="1">
      <c r="A190" s="26">
        <v>18</v>
      </c>
      <c r="B190" s="26"/>
      <c r="C190" s="37" t="s">
        <v>2040</v>
      </c>
      <c r="D190" s="28">
        <v>46013</v>
      </c>
      <c r="E190" s="93" t="s">
        <v>1781</v>
      </c>
      <c r="F190" s="27"/>
      <c r="G190" s="27"/>
      <c r="H190" s="28"/>
      <c r="I190" s="28"/>
      <c r="J190" s="114"/>
      <c r="K190" s="47">
        <v>2980837</v>
      </c>
      <c r="L190" s="27"/>
      <c r="M190" s="48"/>
      <c r="N190" s="48"/>
      <c r="O190" s="48"/>
      <c r="P190" s="27"/>
      <c r="Q190" s="27"/>
      <c r="R190" s="48"/>
      <c r="S190" s="48"/>
      <c r="T190" s="48"/>
      <c r="U190" s="43">
        <f t="shared" si="82"/>
        <v>0</v>
      </c>
      <c r="V190" s="48"/>
      <c r="W190" s="48"/>
      <c r="X190" s="48"/>
      <c r="Y190" s="43">
        <f t="shared" si="83"/>
        <v>0</v>
      </c>
      <c r="Z190" s="48"/>
      <c r="AA190" s="48"/>
      <c r="AB190" s="48"/>
      <c r="AC190" s="43">
        <f t="shared" si="84"/>
        <v>0</v>
      </c>
      <c r="AD190" s="48">
        <v>0</v>
      </c>
      <c r="AE190" s="48">
        <v>0</v>
      </c>
      <c r="AF190" s="47">
        <v>2980837</v>
      </c>
      <c r="AG190" s="43">
        <f t="shared" si="85"/>
        <v>2980837</v>
      </c>
      <c r="AH190" s="43">
        <f t="shared" si="86"/>
        <v>2980837</v>
      </c>
      <c r="AI190" s="59">
        <f t="shared" si="87"/>
        <v>0</v>
      </c>
      <c r="AJ190" s="59">
        <f t="shared" si="81"/>
        <v>5.9715868341446805E-3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ht="24.95" customHeight="1" outlineLevel="1">
      <c r="A191" s="26">
        <v>19</v>
      </c>
      <c r="B191" s="26"/>
      <c r="C191" s="37" t="s">
        <v>2041</v>
      </c>
      <c r="D191" s="68">
        <v>46017</v>
      </c>
      <c r="E191" s="93" t="s">
        <v>1768</v>
      </c>
      <c r="F191" s="27"/>
      <c r="G191" s="27"/>
      <c r="H191" s="28"/>
      <c r="I191" s="28"/>
      <c r="J191" s="115"/>
      <c r="K191" s="47">
        <v>2980837</v>
      </c>
      <c r="L191" s="27"/>
      <c r="M191" s="48"/>
      <c r="N191" s="48"/>
      <c r="O191" s="48"/>
      <c r="P191" s="27"/>
      <c r="Q191" s="27"/>
      <c r="R191" s="48"/>
      <c r="S191" s="48"/>
      <c r="T191" s="48"/>
      <c r="U191" s="43">
        <f t="shared" si="82"/>
        <v>0</v>
      </c>
      <c r="V191" s="48"/>
      <c r="W191" s="48"/>
      <c r="X191" s="48"/>
      <c r="Y191" s="43">
        <f t="shared" si="83"/>
        <v>0</v>
      </c>
      <c r="Z191" s="48"/>
      <c r="AA191" s="48"/>
      <c r="AB191" s="48"/>
      <c r="AC191" s="43">
        <f t="shared" si="84"/>
        <v>0</v>
      </c>
      <c r="AD191" s="48">
        <v>0</v>
      </c>
      <c r="AE191" s="48">
        <v>0</v>
      </c>
      <c r="AF191" s="47">
        <v>2980837</v>
      </c>
      <c r="AG191" s="43">
        <f t="shared" si="85"/>
        <v>2980837</v>
      </c>
      <c r="AH191" s="43">
        <f t="shared" si="86"/>
        <v>2980837</v>
      </c>
      <c r="AI191" s="59">
        <f t="shared" si="87"/>
        <v>0</v>
      </c>
      <c r="AJ191" s="59">
        <f t="shared" si="81"/>
        <v>5.9715868341446805E-3</v>
      </c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</row>
    <row r="192" spans="1:106" s="19" customFormat="1" ht="24.95" customHeight="1">
      <c r="A192" s="117" t="s">
        <v>94</v>
      </c>
      <c r="B192" s="117"/>
      <c r="C192" s="117"/>
      <c r="D192" s="117"/>
      <c r="E192" s="117"/>
      <c r="F192" s="117"/>
      <c r="G192" s="117"/>
      <c r="H192" s="117"/>
      <c r="I192" s="117"/>
      <c r="J192" s="49">
        <f>J172</f>
        <v>37508869</v>
      </c>
      <c r="K192" s="49">
        <f>SUM(K173:K191)</f>
        <v>37508869</v>
      </c>
      <c r="L192" s="29"/>
      <c r="M192" s="49">
        <f>SUM(M173:M174)</f>
        <v>0</v>
      </c>
      <c r="N192" s="49">
        <f>SUM(N173:N174)</f>
        <v>0</v>
      </c>
      <c r="O192" s="49">
        <f>SUM(O173:O174)</f>
        <v>0</v>
      </c>
      <c r="P192" s="50"/>
      <c r="Q192" s="56"/>
      <c r="R192" s="49">
        <f t="shared" ref="R192:AE192" si="88">SUM(R173:R174)</f>
        <v>0</v>
      </c>
      <c r="S192" s="49">
        <f t="shared" si="88"/>
        <v>0</v>
      </c>
      <c r="T192" s="49">
        <f t="shared" si="88"/>
        <v>0</v>
      </c>
      <c r="U192" s="49">
        <f t="shared" si="88"/>
        <v>0</v>
      </c>
      <c r="V192" s="49">
        <f t="shared" si="88"/>
        <v>0</v>
      </c>
      <c r="W192" s="49">
        <f t="shared" si="88"/>
        <v>0</v>
      </c>
      <c r="X192" s="49">
        <f t="shared" si="88"/>
        <v>0</v>
      </c>
      <c r="Y192" s="49">
        <f t="shared" si="88"/>
        <v>0</v>
      </c>
      <c r="Z192" s="49">
        <f t="shared" si="88"/>
        <v>0</v>
      </c>
      <c r="AA192" s="49">
        <f t="shared" si="88"/>
        <v>0</v>
      </c>
      <c r="AB192" s="49">
        <f t="shared" si="88"/>
        <v>0</v>
      </c>
      <c r="AC192" s="49">
        <f t="shared" si="88"/>
        <v>0</v>
      </c>
      <c r="AD192" s="49">
        <f t="shared" si="88"/>
        <v>0</v>
      </c>
      <c r="AE192" s="49">
        <f t="shared" si="88"/>
        <v>0</v>
      </c>
      <c r="AF192" s="49">
        <f>SUM(AF173:AF191)</f>
        <v>37508869</v>
      </c>
      <c r="AG192" s="49">
        <f>SUM(AG173:AG191)</f>
        <v>37508869</v>
      </c>
      <c r="AH192" s="49">
        <f>SUM(AH173:AH191)</f>
        <v>37508869</v>
      </c>
      <c r="AI192" s="61">
        <f>IF(ISERROR(AH192/J192),0,AH192/J192)</f>
        <v>1</v>
      </c>
      <c r="AJ192" s="61">
        <f>IF(ISERROR(AH192/$AH$204),0,AH192/$AH$204)</f>
        <v>7.5142474507682758E-2</v>
      </c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</row>
    <row r="193" spans="1:106" ht="24.95" customHeight="1">
      <c r="A193" s="118" t="s">
        <v>78</v>
      </c>
      <c r="B193" s="118"/>
      <c r="C193" s="118"/>
      <c r="D193" s="118"/>
      <c r="E193" s="118"/>
      <c r="F193" s="23"/>
      <c r="G193" s="24"/>
      <c r="H193" s="25"/>
      <c r="I193" s="25"/>
      <c r="J193" s="113">
        <v>18776445</v>
      </c>
      <c r="K193" s="43"/>
      <c r="L193" s="44"/>
      <c r="M193" s="45"/>
      <c r="N193" s="45"/>
      <c r="O193" s="45"/>
      <c r="P193" s="24"/>
      <c r="Q193" s="55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57"/>
      <c r="AJ193" s="58"/>
    </row>
    <row r="194" spans="1:106" ht="24.95" customHeight="1" outlineLevel="1">
      <c r="A194" s="26">
        <v>1</v>
      </c>
      <c r="B194" s="26"/>
      <c r="C194" s="93" t="s">
        <v>2044</v>
      </c>
      <c r="D194" s="68">
        <v>46021</v>
      </c>
      <c r="E194" s="93" t="s">
        <v>663</v>
      </c>
      <c r="F194" s="27"/>
      <c r="G194" s="27"/>
      <c r="H194" s="28"/>
      <c r="I194" s="28"/>
      <c r="J194" s="114"/>
      <c r="K194" s="47">
        <v>4605543</v>
      </c>
      <c r="L194" s="27"/>
      <c r="M194" s="48"/>
      <c r="N194" s="48"/>
      <c r="O194" s="48"/>
      <c r="P194" s="27"/>
      <c r="Q194" s="27"/>
      <c r="R194" s="48"/>
      <c r="S194" s="48"/>
      <c r="T194" s="48"/>
      <c r="U194" s="43">
        <f>SUM(R194:T194)</f>
        <v>0</v>
      </c>
      <c r="V194" s="48"/>
      <c r="W194" s="48"/>
      <c r="X194" s="48"/>
      <c r="Y194" s="43">
        <f>SUM(V194:X194)</f>
        <v>0</v>
      </c>
      <c r="Z194" s="48"/>
      <c r="AA194" s="48"/>
      <c r="AB194" s="48"/>
      <c r="AC194" s="43">
        <f>SUM(Z194:AB194)</f>
        <v>0</v>
      </c>
      <c r="AD194" s="48">
        <v>0</v>
      </c>
      <c r="AE194" s="48">
        <v>0</v>
      </c>
      <c r="AF194" s="47">
        <v>4605543</v>
      </c>
      <c r="AG194" s="43">
        <f>SUM(AD194:AF194)</f>
        <v>4605543</v>
      </c>
      <c r="AH194" s="43">
        <f>SUM(U194,Y194,AC194,AG194)</f>
        <v>4605543</v>
      </c>
      <c r="AI194" s="59">
        <f t="shared" ref="AI194:AI199" si="89">IF(ISERROR(AH194/J194),0,AH194/J194)</f>
        <v>0</v>
      </c>
      <c r="AJ194" s="59">
        <f>IF(ISERROR(AH194/$AH$204),"-",AH194/$AH$204)</f>
        <v>9.2264018270328749E-3</v>
      </c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</row>
    <row r="195" spans="1:106" ht="24.95" customHeight="1" outlineLevel="1">
      <c r="A195" s="26">
        <v>2</v>
      </c>
      <c r="B195" s="26"/>
      <c r="C195" s="93" t="s">
        <v>2045</v>
      </c>
      <c r="D195" s="68">
        <v>46021</v>
      </c>
      <c r="E195" s="93" t="s">
        <v>608</v>
      </c>
      <c r="F195" s="27"/>
      <c r="G195" s="27"/>
      <c r="H195" s="28"/>
      <c r="I195" s="28"/>
      <c r="J195" s="114"/>
      <c r="K195" s="47">
        <v>3896998</v>
      </c>
      <c r="L195" s="27"/>
      <c r="M195" s="48"/>
      <c r="N195" s="48"/>
      <c r="O195" s="48"/>
      <c r="P195" s="27"/>
      <c r="Q195" s="27"/>
      <c r="R195" s="48"/>
      <c r="S195" s="48"/>
      <c r="T195" s="48"/>
      <c r="U195" s="43">
        <f>SUM(R195:T195)</f>
        <v>0</v>
      </c>
      <c r="V195" s="48"/>
      <c r="W195" s="48"/>
      <c r="X195" s="48"/>
      <c r="Y195" s="43">
        <f>SUM(V195:X195)</f>
        <v>0</v>
      </c>
      <c r="Z195" s="48"/>
      <c r="AA195" s="48"/>
      <c r="AB195" s="48"/>
      <c r="AC195" s="43">
        <f>SUM(Z195:AB195)</f>
        <v>0</v>
      </c>
      <c r="AD195" s="48">
        <v>0</v>
      </c>
      <c r="AE195" s="48">
        <v>0</v>
      </c>
      <c r="AF195" s="47">
        <v>3896998</v>
      </c>
      <c r="AG195" s="43">
        <f>SUM(AD195:AF195)</f>
        <v>3896998</v>
      </c>
      <c r="AH195" s="43">
        <f>SUM(U195,Y195,AC195,AG195)</f>
        <v>3896998</v>
      </c>
      <c r="AI195" s="59">
        <f t="shared" si="89"/>
        <v>0</v>
      </c>
      <c r="AJ195" s="59">
        <f>IF(ISERROR(AH195/$AH$204),"-",AH195/$AH$204)</f>
        <v>7.8069555462067031E-3</v>
      </c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</row>
    <row r="196" spans="1:106" ht="24.95" customHeight="1" outlineLevel="1">
      <c r="A196" s="26">
        <v>3</v>
      </c>
      <c r="B196" s="26"/>
      <c r="C196" s="93" t="s">
        <v>2046</v>
      </c>
      <c r="D196" s="68">
        <v>46021</v>
      </c>
      <c r="E196" s="93" t="s">
        <v>1206</v>
      </c>
      <c r="F196" s="27"/>
      <c r="G196" s="27"/>
      <c r="H196" s="28"/>
      <c r="I196" s="28"/>
      <c r="J196" s="114"/>
      <c r="K196" s="47">
        <v>2479908</v>
      </c>
      <c r="L196" s="27"/>
      <c r="M196" s="48"/>
      <c r="N196" s="48"/>
      <c r="O196" s="48"/>
      <c r="P196" s="27"/>
      <c r="Q196" s="27"/>
      <c r="R196" s="48"/>
      <c r="S196" s="48"/>
      <c r="T196" s="48"/>
      <c r="U196" s="43">
        <f>SUM(R196:T196)</f>
        <v>0</v>
      </c>
      <c r="V196" s="48"/>
      <c r="W196" s="48"/>
      <c r="X196" s="48"/>
      <c r="Y196" s="43">
        <f>SUM(V196:X196)</f>
        <v>0</v>
      </c>
      <c r="Z196" s="48"/>
      <c r="AA196" s="48"/>
      <c r="AB196" s="48"/>
      <c r="AC196" s="43">
        <f>SUM(Z196:AB196)</f>
        <v>0</v>
      </c>
      <c r="AD196" s="48">
        <v>0</v>
      </c>
      <c r="AE196" s="48">
        <v>0</v>
      </c>
      <c r="AF196" s="47">
        <v>2479908</v>
      </c>
      <c r="AG196" s="43">
        <f>SUM(AD196:AF196)</f>
        <v>2479908</v>
      </c>
      <c r="AH196" s="43">
        <f>SUM(U196,Y196,AC196,AG196)</f>
        <v>2479908</v>
      </c>
      <c r="AI196" s="59">
        <f t="shared" si="89"/>
        <v>0</v>
      </c>
      <c r="AJ196" s="59">
        <f>IF(ISERROR(AH196/$AH$204),"-",AH196/$AH$204)</f>
        <v>4.9680629845543604E-3</v>
      </c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</row>
    <row r="197" spans="1:106" ht="24.95" customHeight="1" outlineLevel="1">
      <c r="A197" s="26">
        <v>4</v>
      </c>
      <c r="B197" s="26"/>
      <c r="C197" s="93" t="s">
        <v>2048</v>
      </c>
      <c r="D197" s="68">
        <v>46021</v>
      </c>
      <c r="E197" s="93" t="s">
        <v>2042</v>
      </c>
      <c r="F197" s="27"/>
      <c r="G197" s="27"/>
      <c r="H197" s="28"/>
      <c r="I197" s="28"/>
      <c r="J197" s="114"/>
      <c r="K197" s="47">
        <v>3896998</v>
      </c>
      <c r="L197" s="27"/>
      <c r="M197" s="48"/>
      <c r="N197" s="48"/>
      <c r="O197" s="48"/>
      <c r="P197" s="27"/>
      <c r="Q197" s="27"/>
      <c r="R197" s="48"/>
      <c r="S197" s="48"/>
      <c r="T197" s="48"/>
      <c r="U197" s="43">
        <f>SUM(R197:T197)</f>
        <v>0</v>
      </c>
      <c r="V197" s="48"/>
      <c r="W197" s="48"/>
      <c r="X197" s="48"/>
      <c r="Y197" s="43">
        <f>SUM(V197:X197)</f>
        <v>0</v>
      </c>
      <c r="Z197" s="48"/>
      <c r="AA197" s="48"/>
      <c r="AB197" s="48"/>
      <c r="AC197" s="43">
        <f>SUM(Z197:AB197)</f>
        <v>0</v>
      </c>
      <c r="AD197" s="48">
        <v>0</v>
      </c>
      <c r="AE197" s="48">
        <v>0</v>
      </c>
      <c r="AF197" s="47">
        <v>3896998</v>
      </c>
      <c r="AG197" s="43">
        <f>SUM(AD197:AF197)</f>
        <v>3896998</v>
      </c>
      <c r="AH197" s="43">
        <f>SUM(U197,Y197,AC197,AG197)</f>
        <v>3896998</v>
      </c>
      <c r="AI197" s="59">
        <f t="shared" si="89"/>
        <v>0</v>
      </c>
      <c r="AJ197" s="59">
        <f>IF(ISERROR(AH197/$AH$204),"-",AH197/$AH$204)</f>
        <v>7.8069555462067031E-3</v>
      </c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</row>
    <row r="198" spans="1:106" ht="24.95" customHeight="1" outlineLevel="1">
      <c r="A198" s="26">
        <v>5</v>
      </c>
      <c r="B198" s="26"/>
      <c r="C198" s="93" t="s">
        <v>2047</v>
      </c>
      <c r="D198" s="68">
        <v>46021</v>
      </c>
      <c r="E198" s="93" t="s">
        <v>2043</v>
      </c>
      <c r="F198" s="27"/>
      <c r="G198" s="27"/>
      <c r="H198" s="28"/>
      <c r="I198" s="28"/>
      <c r="J198" s="115"/>
      <c r="K198" s="47">
        <v>3896998</v>
      </c>
      <c r="L198" s="27"/>
      <c r="M198" s="48"/>
      <c r="N198" s="48"/>
      <c r="O198" s="48"/>
      <c r="P198" s="27"/>
      <c r="Q198" s="27"/>
      <c r="R198" s="48"/>
      <c r="S198" s="48"/>
      <c r="T198" s="48"/>
      <c r="U198" s="43">
        <f>SUM(R198:T198)</f>
        <v>0</v>
      </c>
      <c r="V198" s="48"/>
      <c r="W198" s="48"/>
      <c r="X198" s="48"/>
      <c r="Y198" s="43">
        <f>SUM(V198:X198)</f>
        <v>0</v>
      </c>
      <c r="Z198" s="48"/>
      <c r="AA198" s="48"/>
      <c r="AB198" s="48"/>
      <c r="AC198" s="43">
        <f>SUM(Z198:AB198)</f>
        <v>0</v>
      </c>
      <c r="AD198" s="48">
        <v>0</v>
      </c>
      <c r="AE198" s="48">
        <v>0</v>
      </c>
      <c r="AF198" s="47">
        <v>3896998</v>
      </c>
      <c r="AG198" s="43">
        <f>SUM(AD198:AF198)</f>
        <v>3896998</v>
      </c>
      <c r="AH198" s="43">
        <f>SUM(U198,Y198,AC198,AG198)</f>
        <v>3896998</v>
      </c>
      <c r="AI198" s="59">
        <f t="shared" si="89"/>
        <v>0</v>
      </c>
      <c r="AJ198" s="59">
        <f>IF(ISERROR(AH198/$AH$204),"-",AH198/$AH$204)</f>
        <v>7.8069555462067031E-3</v>
      </c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</row>
    <row r="199" spans="1:106" s="19" customFormat="1" ht="24.95" customHeight="1">
      <c r="A199" s="117" t="s">
        <v>79</v>
      </c>
      <c r="B199" s="117"/>
      <c r="C199" s="117"/>
      <c r="D199" s="117"/>
      <c r="E199" s="117"/>
      <c r="F199" s="117"/>
      <c r="G199" s="117"/>
      <c r="H199" s="117"/>
      <c r="I199" s="117"/>
      <c r="J199" s="49">
        <f>J193</f>
        <v>18776445</v>
      </c>
      <c r="K199" s="49">
        <f>SUM(K194:K198)</f>
        <v>18776445</v>
      </c>
      <c r="L199" s="29"/>
      <c r="M199" s="49">
        <f>SUM(M194:M195)</f>
        <v>0</v>
      </c>
      <c r="N199" s="49">
        <f>SUM(N194:N195)</f>
        <v>0</v>
      </c>
      <c r="O199" s="49">
        <f>SUM(O194:O195)</f>
        <v>0</v>
      </c>
      <c r="P199" s="50"/>
      <c r="Q199" s="56"/>
      <c r="R199" s="49">
        <f t="shared" ref="R199:AE199" si="90">SUM(R194:R195)</f>
        <v>0</v>
      </c>
      <c r="S199" s="49">
        <f t="shared" si="90"/>
        <v>0</v>
      </c>
      <c r="T199" s="49">
        <f t="shared" si="90"/>
        <v>0</v>
      </c>
      <c r="U199" s="49">
        <f t="shared" si="90"/>
        <v>0</v>
      </c>
      <c r="V199" s="49">
        <f t="shared" si="90"/>
        <v>0</v>
      </c>
      <c r="W199" s="49">
        <f t="shared" si="90"/>
        <v>0</v>
      </c>
      <c r="X199" s="49">
        <f t="shared" si="90"/>
        <v>0</v>
      </c>
      <c r="Y199" s="49">
        <f t="shared" si="90"/>
        <v>0</v>
      </c>
      <c r="Z199" s="49">
        <f t="shared" si="90"/>
        <v>0</v>
      </c>
      <c r="AA199" s="49">
        <f t="shared" si="90"/>
        <v>0</v>
      </c>
      <c r="AB199" s="49">
        <f t="shared" si="90"/>
        <v>0</v>
      </c>
      <c r="AC199" s="49">
        <f t="shared" si="90"/>
        <v>0</v>
      </c>
      <c r="AD199" s="49">
        <f t="shared" si="90"/>
        <v>0</v>
      </c>
      <c r="AE199" s="49">
        <f t="shared" si="90"/>
        <v>0</v>
      </c>
      <c r="AF199" s="49">
        <f>SUM(AF194:AF198)</f>
        <v>18776445</v>
      </c>
      <c r="AG199" s="49">
        <f>SUM(AG194:AG198)</f>
        <v>18776445</v>
      </c>
      <c r="AH199" s="49">
        <f>SUM(AH194:AH198)</f>
        <v>18776445</v>
      </c>
      <c r="AI199" s="61">
        <f t="shared" si="89"/>
        <v>1</v>
      </c>
      <c r="AJ199" s="61">
        <f>IF(ISERROR(AH199/$AH$204),0,AH199/$AH$204)</f>
        <v>3.7615331450207345E-2</v>
      </c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</row>
    <row r="200" spans="1:106" ht="24.95" customHeight="1">
      <c r="A200" s="118" t="s">
        <v>80</v>
      </c>
      <c r="B200" s="118"/>
      <c r="C200" s="118"/>
      <c r="D200" s="118"/>
      <c r="E200" s="118"/>
      <c r="F200" s="23"/>
      <c r="G200" s="24"/>
      <c r="H200" s="25"/>
      <c r="I200" s="25"/>
      <c r="J200" s="110">
        <v>0</v>
      </c>
      <c r="K200" s="43"/>
      <c r="L200" s="44"/>
      <c r="M200" s="45"/>
      <c r="N200" s="45"/>
      <c r="O200" s="45"/>
      <c r="P200" s="24"/>
      <c r="Q200" s="55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57"/>
      <c r="AJ200" s="58"/>
    </row>
    <row r="201" spans="1:106" ht="24.95" customHeight="1" outlineLevel="1">
      <c r="A201" s="26">
        <v>1</v>
      </c>
      <c r="B201" s="26"/>
      <c r="C201" s="35"/>
      <c r="D201" s="36"/>
      <c r="E201" s="32"/>
      <c r="F201" s="32"/>
      <c r="G201" s="32"/>
      <c r="H201" s="38"/>
      <c r="I201" s="40"/>
      <c r="J201" s="110"/>
      <c r="K201" s="64"/>
      <c r="L201" s="42"/>
      <c r="M201" s="52"/>
      <c r="N201" s="65"/>
      <c r="O201" s="52"/>
      <c r="P201" s="66"/>
      <c r="Q201" s="66"/>
      <c r="R201" s="48"/>
      <c r="S201" s="48"/>
      <c r="T201" s="48"/>
      <c r="U201" s="43">
        <f>SUM(R201:T201)</f>
        <v>0</v>
      </c>
      <c r="V201" s="48"/>
      <c r="W201" s="48"/>
      <c r="X201" s="48"/>
      <c r="Y201" s="43">
        <f>SUM(V201:X201)</f>
        <v>0</v>
      </c>
      <c r="Z201" s="48"/>
      <c r="AA201" s="48"/>
      <c r="AB201" s="48"/>
      <c r="AC201" s="43">
        <f>SUM(Z201:AB201)</f>
        <v>0</v>
      </c>
      <c r="AD201" s="48"/>
      <c r="AE201" s="48">
        <v>0</v>
      </c>
      <c r="AF201" s="48">
        <v>0</v>
      </c>
      <c r="AG201" s="43">
        <f>SUM(AD201:AF201)</f>
        <v>0</v>
      </c>
      <c r="AH201" s="43">
        <f>SUM(U201,Y201,AC201,AG201)</f>
        <v>0</v>
      </c>
      <c r="AI201" s="59">
        <f>IF(ISERROR(AH201/J200),0,AH201/J200)</f>
        <v>0</v>
      </c>
      <c r="AJ201" s="59">
        <f>IF(ISERROR(AH201/$AH$204),"-",AH201/$AH$204)</f>
        <v>0</v>
      </c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</row>
    <row r="202" spans="1:106" ht="24.95" customHeight="1" outlineLevel="1">
      <c r="A202" s="26">
        <v>2</v>
      </c>
      <c r="B202" s="26"/>
      <c r="C202" s="35"/>
      <c r="D202" s="36"/>
      <c r="E202" s="32"/>
      <c r="F202" s="32"/>
      <c r="G202" s="62"/>
      <c r="H202" s="38"/>
      <c r="I202" s="40"/>
      <c r="J202" s="110"/>
      <c r="K202" s="64"/>
      <c r="L202" s="42"/>
      <c r="M202" s="52"/>
      <c r="N202" s="65"/>
      <c r="O202" s="52"/>
      <c r="P202" s="66"/>
      <c r="Q202" s="66"/>
      <c r="R202" s="48"/>
      <c r="S202" s="48"/>
      <c r="T202" s="48"/>
      <c r="U202" s="43">
        <f>SUM(R202:T202)</f>
        <v>0</v>
      </c>
      <c r="V202" s="48"/>
      <c r="W202" s="48"/>
      <c r="X202" s="48"/>
      <c r="Y202" s="43">
        <f>SUM(V202:X202)</f>
        <v>0</v>
      </c>
      <c r="Z202" s="48"/>
      <c r="AA202" s="48"/>
      <c r="AB202" s="48"/>
      <c r="AC202" s="43">
        <f>SUM(Z202:AB202)</f>
        <v>0</v>
      </c>
      <c r="AD202" s="48"/>
      <c r="AE202" s="48">
        <v>0</v>
      </c>
      <c r="AF202" s="48">
        <v>0</v>
      </c>
      <c r="AG202" s="43">
        <f>SUM(AD202:AF202)</f>
        <v>0</v>
      </c>
      <c r="AH202" s="43">
        <f>SUM(U202,Y202,AC202,AG202)</f>
        <v>0</v>
      </c>
      <c r="AI202" s="59">
        <f>IF(ISERROR(AH202/J201),0,AH202/J201)</f>
        <v>0</v>
      </c>
      <c r="AJ202" s="59">
        <f>IF(ISERROR(AH202/$AH$204),"-",AH202/$AH$204)</f>
        <v>0</v>
      </c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</row>
    <row r="203" spans="1:106" s="19" customFormat="1" ht="24.95" customHeight="1">
      <c r="A203" s="117" t="s">
        <v>85</v>
      </c>
      <c r="B203" s="117"/>
      <c r="C203" s="117"/>
      <c r="D203" s="117"/>
      <c r="E203" s="117"/>
      <c r="F203" s="117"/>
      <c r="G203" s="117"/>
      <c r="H203" s="117"/>
      <c r="I203" s="117"/>
      <c r="J203" s="49">
        <f>J200</f>
        <v>0</v>
      </c>
      <c r="K203" s="49">
        <f>SUM(K201:K201)</f>
        <v>0</v>
      </c>
      <c r="L203" s="29"/>
      <c r="M203" s="49">
        <f>SUM(M201:M201)</f>
        <v>0</v>
      </c>
      <c r="N203" s="49">
        <f>SUM(N201:N201)</f>
        <v>0</v>
      </c>
      <c r="O203" s="49">
        <f>SUM(O201:O201)</f>
        <v>0</v>
      </c>
      <c r="P203" s="50"/>
      <c r="Q203" s="56"/>
      <c r="R203" s="49">
        <f t="shared" ref="R203:AH203" si="91">SUM(R201:R201)</f>
        <v>0</v>
      </c>
      <c r="S203" s="49">
        <f t="shared" si="91"/>
        <v>0</v>
      </c>
      <c r="T203" s="49">
        <f t="shared" si="91"/>
        <v>0</v>
      </c>
      <c r="U203" s="49">
        <f t="shared" si="91"/>
        <v>0</v>
      </c>
      <c r="V203" s="49">
        <f t="shared" si="91"/>
        <v>0</v>
      </c>
      <c r="W203" s="49">
        <f t="shared" si="91"/>
        <v>0</v>
      </c>
      <c r="X203" s="49">
        <f t="shared" si="91"/>
        <v>0</v>
      </c>
      <c r="Y203" s="49">
        <f t="shared" si="91"/>
        <v>0</v>
      </c>
      <c r="Z203" s="49">
        <f t="shared" si="91"/>
        <v>0</v>
      </c>
      <c r="AA203" s="49">
        <f t="shared" si="91"/>
        <v>0</v>
      </c>
      <c r="AB203" s="49">
        <f t="shared" si="91"/>
        <v>0</v>
      </c>
      <c r="AC203" s="49">
        <f t="shared" si="91"/>
        <v>0</v>
      </c>
      <c r="AD203" s="49">
        <f t="shared" si="91"/>
        <v>0</v>
      </c>
      <c r="AE203" s="49">
        <f t="shared" si="91"/>
        <v>0</v>
      </c>
      <c r="AF203" s="49">
        <f t="shared" si="91"/>
        <v>0</v>
      </c>
      <c r="AG203" s="49">
        <f t="shared" si="91"/>
        <v>0</v>
      </c>
      <c r="AH203" s="49">
        <f t="shared" si="91"/>
        <v>0</v>
      </c>
      <c r="AI203" s="61">
        <f>IF(ISERROR(AH203/J203),0,AH203/J203)</f>
        <v>0</v>
      </c>
      <c r="AJ203" s="61">
        <f>IF(ISERROR(AH203/$AH$204),0,AH203/$AH$204)</f>
        <v>0</v>
      </c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</row>
    <row r="204" spans="1:106" s="20" customFormat="1" ht="44.25" customHeight="1">
      <c r="A204" s="119" t="str">
        <f>"TOTAL ASIG."&amp;" "&amp;$A$5</f>
        <v>TOTAL ASIG. 24-03-997 "Centro para Niños(as) con Cuidadores Principales Temporeras(os)"</v>
      </c>
      <c r="B204" s="119"/>
      <c r="C204" s="119"/>
      <c r="D204" s="119"/>
      <c r="E204" s="119"/>
      <c r="F204" s="119"/>
      <c r="G204" s="119"/>
      <c r="H204" s="119"/>
      <c r="I204" s="119"/>
      <c r="J204" s="13">
        <f t="shared" ref="J204:AH204" si="92">SUM(J11,J15,J19,J27,J49,J75,J99,J114,J138,J148,J153,J157,J167,J171,J192,J199,J203)</f>
        <v>499170000</v>
      </c>
      <c r="K204" s="13">
        <f t="shared" si="92"/>
        <v>499170000</v>
      </c>
      <c r="L204" s="13">
        <f t="shared" si="92"/>
        <v>0</v>
      </c>
      <c r="M204" s="13" t="e">
        <f t="shared" si="92"/>
        <v>#REF!</v>
      </c>
      <c r="N204" s="13" t="e">
        <f t="shared" si="92"/>
        <v>#REF!</v>
      </c>
      <c r="O204" s="13" t="e">
        <f t="shared" si="92"/>
        <v>#REF!</v>
      </c>
      <c r="P204" s="13">
        <f t="shared" si="92"/>
        <v>0</v>
      </c>
      <c r="Q204" s="13">
        <f t="shared" si="92"/>
        <v>0</v>
      </c>
      <c r="R204" s="13" t="e">
        <f t="shared" si="92"/>
        <v>#REF!</v>
      </c>
      <c r="S204" s="13" t="e">
        <f t="shared" si="92"/>
        <v>#REF!</v>
      </c>
      <c r="T204" s="13" t="e">
        <f t="shared" si="92"/>
        <v>#REF!</v>
      </c>
      <c r="U204" s="13">
        <f t="shared" si="92"/>
        <v>0</v>
      </c>
      <c r="V204" s="13">
        <f t="shared" si="92"/>
        <v>0</v>
      </c>
      <c r="W204" s="13">
        <f t="shared" si="92"/>
        <v>0</v>
      </c>
      <c r="X204" s="13">
        <f t="shared" si="92"/>
        <v>0</v>
      </c>
      <c r="Y204" s="13">
        <f t="shared" si="92"/>
        <v>0</v>
      </c>
      <c r="Z204" s="13">
        <f t="shared" si="92"/>
        <v>0</v>
      </c>
      <c r="AA204" s="13">
        <f t="shared" si="92"/>
        <v>0</v>
      </c>
      <c r="AB204" s="13">
        <f t="shared" si="92"/>
        <v>0</v>
      </c>
      <c r="AC204" s="13">
        <f t="shared" si="92"/>
        <v>0</v>
      </c>
      <c r="AD204" s="13">
        <f t="shared" si="92"/>
        <v>0</v>
      </c>
      <c r="AE204" s="13">
        <f t="shared" si="92"/>
        <v>0</v>
      </c>
      <c r="AF204" s="13">
        <f t="shared" si="92"/>
        <v>499170000</v>
      </c>
      <c r="AG204" s="13">
        <f t="shared" si="92"/>
        <v>499170000</v>
      </c>
      <c r="AH204" s="13">
        <f t="shared" si="92"/>
        <v>499170000</v>
      </c>
      <c r="AI204" s="67">
        <f>IF(ISERROR(AH204/J204),0,AH204/J204)</f>
        <v>1</v>
      </c>
      <c r="AJ204" s="67">
        <f>IF(ISERROR(AH204/$AH$204),0,AH204/$AH$204)</f>
        <v>1</v>
      </c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</row>
    <row r="205" spans="1:106">
      <c r="J205" s="14"/>
      <c r="R205" s="14"/>
      <c r="S205" s="14"/>
      <c r="T205" s="14"/>
      <c r="V205" s="14"/>
      <c r="W205" s="14"/>
      <c r="X205" s="14"/>
      <c r="Z205" s="14"/>
      <c r="AA205" s="14"/>
      <c r="AB205" s="14"/>
      <c r="AD205" s="14"/>
      <c r="AE205" s="14"/>
      <c r="AF205" s="14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</row>
    <row r="206" spans="1:106">
      <c r="J206" s="14"/>
      <c r="R206" s="14"/>
      <c r="S206" s="14"/>
      <c r="T206" s="14"/>
      <c r="V206" s="14"/>
      <c r="W206" s="14"/>
      <c r="X206" s="14"/>
      <c r="Z206" s="14"/>
      <c r="AA206" s="14"/>
      <c r="AB206" s="14"/>
      <c r="AD206" s="14"/>
      <c r="AE206" s="14"/>
      <c r="AF206" s="14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</row>
    <row r="207" spans="1:106">
      <c r="J207" s="14"/>
      <c r="R207" s="14"/>
      <c r="S207" s="14"/>
      <c r="T207" s="14"/>
      <c r="V207" s="14"/>
      <c r="W207" s="14"/>
      <c r="X207" s="14"/>
      <c r="Z207" s="14"/>
      <c r="AA207" s="14"/>
      <c r="AB207" s="14"/>
      <c r="AD207" s="14"/>
      <c r="AE207" s="14"/>
      <c r="AF207" s="14"/>
    </row>
    <row r="208" spans="1:106">
      <c r="J208" s="14"/>
      <c r="R208" s="14"/>
      <c r="S208" s="14"/>
      <c r="T208" s="14"/>
      <c r="V208" s="14"/>
      <c r="W208" s="14"/>
      <c r="X208" s="14"/>
      <c r="Z208" s="14"/>
      <c r="AA208" s="14"/>
      <c r="AB208" s="14"/>
      <c r="AD208" s="14"/>
      <c r="AE208" s="14"/>
      <c r="AF208" s="14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</row>
    <row r="209" spans="1:106">
      <c r="J209" s="14"/>
      <c r="R209" s="14"/>
      <c r="S209" s="14"/>
      <c r="T209" s="14"/>
      <c r="V209" s="14"/>
      <c r="W209" s="14"/>
      <c r="X209" s="14"/>
      <c r="Z209" s="14"/>
      <c r="AA209" s="14"/>
      <c r="AB209" s="14"/>
      <c r="AD209" s="14"/>
      <c r="AE209" s="14"/>
      <c r="AF209" s="14"/>
    </row>
    <row r="210" spans="1:106">
      <c r="J210" s="14"/>
      <c r="R210" s="14"/>
      <c r="S210" s="14"/>
      <c r="T210" s="14"/>
      <c r="V210" s="14"/>
      <c r="W210" s="14"/>
      <c r="X210" s="14"/>
      <c r="Z210" s="14"/>
      <c r="AA210" s="14"/>
      <c r="AB210" s="14"/>
      <c r="AD210" s="14"/>
      <c r="AE210" s="14"/>
      <c r="AF210" s="14"/>
    </row>
    <row r="211" spans="1:106">
      <c r="J211" s="14"/>
      <c r="R211" s="14"/>
      <c r="S211" s="14"/>
      <c r="T211" s="14"/>
      <c r="V211" s="14"/>
      <c r="W211" s="14"/>
      <c r="X211" s="14"/>
      <c r="Z211" s="14"/>
      <c r="AA211" s="14"/>
      <c r="AB211" s="14"/>
      <c r="AD211" s="14"/>
      <c r="AE211" s="14"/>
      <c r="AF211" s="14"/>
    </row>
    <row r="212" spans="1:106">
      <c r="J212" s="14"/>
      <c r="R212" s="14"/>
      <c r="S212" s="14"/>
      <c r="T212" s="14"/>
      <c r="V212" s="14"/>
      <c r="W212" s="14"/>
      <c r="X212" s="14"/>
      <c r="Z212" s="14"/>
      <c r="AA212" s="14"/>
      <c r="AB212" s="14"/>
      <c r="AD212" s="14"/>
      <c r="AE212" s="14"/>
      <c r="AF212" s="14"/>
    </row>
    <row r="213" spans="1:106" s="3" customFormat="1">
      <c r="A213" s="5"/>
      <c r="B213" s="2"/>
      <c r="C213" s="2"/>
      <c r="D213" s="2"/>
      <c r="E213" s="5"/>
      <c r="F213" s="5"/>
      <c r="G213" s="2"/>
      <c r="H213" s="2"/>
      <c r="I213" s="2"/>
      <c r="J213" s="14"/>
      <c r="K213" s="14"/>
      <c r="L213" s="5"/>
      <c r="M213" s="2"/>
      <c r="N213" s="2"/>
      <c r="O213" s="2"/>
      <c r="P213" s="2"/>
      <c r="Q213" s="21"/>
      <c r="R213" s="14"/>
      <c r="S213" s="14"/>
      <c r="T213" s="14"/>
      <c r="V213" s="14"/>
      <c r="W213" s="14"/>
      <c r="X213" s="14"/>
      <c r="Z213" s="14"/>
      <c r="AA213" s="14"/>
      <c r="AB213" s="14"/>
      <c r="AD213" s="14"/>
      <c r="AE213" s="14"/>
      <c r="AF213" s="14"/>
      <c r="AI213" s="22"/>
      <c r="AJ213" s="22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</row>
    <row r="214" spans="1:106" s="3" customFormat="1">
      <c r="A214" s="5"/>
      <c r="B214" s="2"/>
      <c r="C214" s="2"/>
      <c r="D214" s="2"/>
      <c r="E214" s="5"/>
      <c r="F214" s="5"/>
      <c r="G214" s="2"/>
      <c r="H214" s="2"/>
      <c r="I214" s="2"/>
      <c r="J214" s="14"/>
      <c r="K214" s="14"/>
      <c r="L214" s="5"/>
      <c r="M214" s="2"/>
      <c r="N214" s="2"/>
      <c r="O214" s="2"/>
      <c r="P214" s="2"/>
      <c r="Q214" s="21"/>
      <c r="R214" s="14"/>
      <c r="S214" s="14"/>
      <c r="T214" s="14"/>
      <c r="V214" s="14"/>
      <c r="W214" s="14"/>
      <c r="X214" s="14"/>
      <c r="Z214" s="14"/>
      <c r="AA214" s="14"/>
      <c r="AB214" s="14"/>
      <c r="AD214" s="14"/>
      <c r="AE214" s="14"/>
      <c r="AF214" s="14"/>
      <c r="AI214" s="22"/>
      <c r="AJ214" s="22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</row>
    <row r="215" spans="1:106" s="3" customFormat="1">
      <c r="A215" s="5"/>
      <c r="B215" s="2"/>
      <c r="C215" s="2"/>
      <c r="D215" s="2"/>
      <c r="E215" s="5"/>
      <c r="F215" s="5"/>
      <c r="G215" s="2"/>
      <c r="H215" s="2"/>
      <c r="I215" s="2"/>
      <c r="J215" s="14"/>
      <c r="K215" s="14"/>
      <c r="L215" s="5"/>
      <c r="M215" s="2"/>
      <c r="N215" s="2"/>
      <c r="O215" s="2"/>
      <c r="P215" s="2"/>
      <c r="Q215" s="21"/>
      <c r="R215" s="14"/>
      <c r="S215" s="14"/>
      <c r="T215" s="14"/>
      <c r="V215" s="14"/>
      <c r="W215" s="14"/>
      <c r="X215" s="14"/>
      <c r="Z215" s="14"/>
      <c r="AA215" s="14"/>
      <c r="AB215" s="14"/>
      <c r="AD215" s="14"/>
      <c r="AE215" s="14"/>
      <c r="AF215" s="14"/>
      <c r="AI215" s="22"/>
      <c r="AJ215" s="22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</row>
    <row r="216" spans="1:106" s="3" customFormat="1">
      <c r="A216" s="5"/>
      <c r="B216" s="2"/>
      <c r="C216" s="2"/>
      <c r="D216" s="2"/>
      <c r="E216" s="5"/>
      <c r="F216" s="5"/>
      <c r="G216" s="2"/>
      <c r="H216" s="2"/>
      <c r="I216" s="2"/>
      <c r="J216" s="14"/>
      <c r="K216" s="14"/>
      <c r="L216" s="5"/>
      <c r="M216" s="2"/>
      <c r="N216" s="2"/>
      <c r="O216" s="2"/>
      <c r="P216" s="2"/>
      <c r="Q216" s="21"/>
      <c r="R216" s="14"/>
      <c r="S216" s="14"/>
      <c r="T216" s="14"/>
      <c r="V216" s="14"/>
      <c r="W216" s="14"/>
      <c r="X216" s="14"/>
      <c r="Z216" s="14"/>
      <c r="AA216" s="14"/>
      <c r="AB216" s="14"/>
      <c r="AD216" s="14"/>
      <c r="AE216" s="14"/>
      <c r="AF216" s="14"/>
      <c r="AI216" s="22"/>
      <c r="AJ216" s="22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</row>
    <row r="217" spans="1:106" s="3" customFormat="1">
      <c r="A217" s="5"/>
      <c r="B217" s="2"/>
      <c r="C217" s="2"/>
      <c r="D217" s="2"/>
      <c r="E217" s="5"/>
      <c r="F217" s="5"/>
      <c r="G217" s="2"/>
      <c r="H217" s="2"/>
      <c r="I217" s="2"/>
      <c r="J217" s="14"/>
      <c r="K217" s="14"/>
      <c r="L217" s="5"/>
      <c r="M217" s="2"/>
      <c r="N217" s="2"/>
      <c r="O217" s="2"/>
      <c r="P217" s="2"/>
      <c r="Q217" s="21"/>
      <c r="R217" s="14"/>
      <c r="S217" s="14"/>
      <c r="T217" s="14"/>
      <c r="V217" s="14"/>
      <c r="W217" s="14"/>
      <c r="X217" s="14"/>
      <c r="Z217" s="14"/>
      <c r="AA217" s="14"/>
      <c r="AB217" s="14"/>
      <c r="AD217" s="14"/>
      <c r="AE217" s="14"/>
      <c r="AF217" s="14"/>
      <c r="AI217" s="22"/>
      <c r="AJ217" s="22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</row>
    <row r="218" spans="1:106" s="3" customFormat="1">
      <c r="A218" s="5"/>
      <c r="B218" s="2"/>
      <c r="C218" s="2"/>
      <c r="D218" s="2"/>
      <c r="E218" s="5"/>
      <c r="F218" s="5"/>
      <c r="G218" s="2"/>
      <c r="H218" s="2"/>
      <c r="I218" s="2"/>
      <c r="J218" s="14"/>
      <c r="K218" s="14"/>
      <c r="L218" s="5"/>
      <c r="M218" s="2"/>
      <c r="N218" s="2"/>
      <c r="O218" s="2"/>
      <c r="P218" s="2"/>
      <c r="Q218" s="21"/>
      <c r="R218" s="14"/>
      <c r="S218" s="14"/>
      <c r="T218" s="14"/>
      <c r="V218" s="14"/>
      <c r="W218" s="14"/>
      <c r="X218" s="14"/>
      <c r="Z218" s="14"/>
      <c r="AA218" s="14"/>
      <c r="AB218" s="14"/>
      <c r="AD218" s="14"/>
      <c r="AE218" s="14"/>
      <c r="AF218" s="14"/>
      <c r="AI218" s="22"/>
      <c r="AJ218" s="22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</row>
    <row r="219" spans="1:106" s="3" customFormat="1">
      <c r="A219" s="5"/>
      <c r="B219" s="2"/>
      <c r="C219" s="2"/>
      <c r="D219" s="2"/>
      <c r="E219" s="5"/>
      <c r="F219" s="5"/>
      <c r="G219" s="2"/>
      <c r="H219" s="2"/>
      <c r="I219" s="2"/>
      <c r="J219" s="14"/>
      <c r="K219" s="14"/>
      <c r="L219" s="5"/>
      <c r="M219" s="2"/>
      <c r="N219" s="2"/>
      <c r="O219" s="2"/>
      <c r="P219" s="2"/>
      <c r="Q219" s="21"/>
      <c r="R219" s="14"/>
      <c r="S219" s="14"/>
      <c r="T219" s="14"/>
      <c r="V219" s="14"/>
      <c r="W219" s="14"/>
      <c r="X219" s="14"/>
      <c r="Z219" s="14"/>
      <c r="AA219" s="14"/>
      <c r="AB219" s="14"/>
      <c r="AD219" s="14"/>
      <c r="AE219" s="14"/>
      <c r="AF219" s="14"/>
      <c r="AI219" s="22"/>
      <c r="AJ219" s="22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</row>
    <row r="220" spans="1:106" s="3" customFormat="1">
      <c r="A220" s="5"/>
      <c r="B220" s="2"/>
      <c r="C220" s="2"/>
      <c r="D220" s="2"/>
      <c r="E220" s="5"/>
      <c r="F220" s="5"/>
      <c r="G220" s="2"/>
      <c r="H220" s="2"/>
      <c r="I220" s="2"/>
      <c r="J220" s="14"/>
      <c r="K220" s="14"/>
      <c r="L220" s="5"/>
      <c r="M220" s="2"/>
      <c r="N220" s="2"/>
      <c r="O220" s="2"/>
      <c r="P220" s="2"/>
      <c r="Q220" s="21"/>
      <c r="R220" s="14"/>
      <c r="S220" s="14"/>
      <c r="T220" s="14"/>
      <c r="V220" s="14"/>
      <c r="W220" s="14"/>
      <c r="X220" s="14"/>
      <c r="Z220" s="14"/>
      <c r="AA220" s="14"/>
      <c r="AB220" s="14"/>
      <c r="AD220" s="14"/>
      <c r="AE220" s="14"/>
      <c r="AF220" s="14"/>
      <c r="AI220" s="22"/>
      <c r="AJ220" s="22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</row>
    <row r="221" spans="1:106" s="3" customFormat="1">
      <c r="A221" s="5"/>
      <c r="B221" s="2"/>
      <c r="C221" s="2"/>
      <c r="D221" s="2"/>
      <c r="E221" s="5"/>
      <c r="F221" s="5"/>
      <c r="G221" s="2"/>
      <c r="H221" s="2"/>
      <c r="I221" s="2"/>
      <c r="J221" s="14"/>
      <c r="K221" s="14"/>
      <c r="L221" s="5"/>
      <c r="M221" s="2"/>
      <c r="N221" s="2"/>
      <c r="O221" s="2"/>
      <c r="P221" s="2"/>
      <c r="Q221" s="21"/>
      <c r="R221" s="14"/>
      <c r="S221" s="14"/>
      <c r="T221" s="14"/>
      <c r="V221" s="14"/>
      <c r="W221" s="14"/>
      <c r="X221" s="14"/>
      <c r="Z221" s="14"/>
      <c r="AA221" s="14"/>
      <c r="AB221" s="14"/>
      <c r="AD221" s="14"/>
      <c r="AE221" s="14"/>
      <c r="AF221" s="14"/>
      <c r="AI221" s="22"/>
      <c r="AJ221" s="22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</row>
    <row r="223" spans="1:106" s="3" customFormat="1">
      <c r="A223" s="2"/>
      <c r="B223" s="2"/>
      <c r="C223" s="2"/>
      <c r="D223" s="2"/>
      <c r="E223" s="63"/>
      <c r="F223" s="5"/>
      <c r="G223" s="2"/>
      <c r="H223" s="2"/>
      <c r="I223" s="2"/>
      <c r="K223" s="14"/>
      <c r="L223" s="5"/>
      <c r="M223" s="2"/>
      <c r="N223" s="2"/>
      <c r="O223" s="2"/>
      <c r="P223" s="2"/>
      <c r="Q223" s="21"/>
      <c r="AI223" s="22"/>
      <c r="AJ223" s="22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</row>
  </sheetData>
  <mergeCells count="80">
    <mergeCell ref="J28:J48"/>
    <mergeCell ref="A1:AJ1"/>
    <mergeCell ref="A2:AJ2"/>
    <mergeCell ref="A3:AJ3"/>
    <mergeCell ref="A4:AJ4"/>
    <mergeCell ref="A5:AJ5"/>
    <mergeCell ref="AI6:AJ6"/>
    <mergeCell ref="A8:E8"/>
    <mergeCell ref="A11:I11"/>
    <mergeCell ref="A12:E12"/>
    <mergeCell ref="J6:J7"/>
    <mergeCell ref="J8:J10"/>
    <mergeCell ref="J12:J14"/>
    <mergeCell ref="K6:K7"/>
    <mergeCell ref="L6:L7"/>
    <mergeCell ref="P6:P7"/>
    <mergeCell ref="H6:I6"/>
    <mergeCell ref="A15:I15"/>
    <mergeCell ref="A16:E16"/>
    <mergeCell ref="A19:I19"/>
    <mergeCell ref="A20:E20"/>
    <mergeCell ref="A27:I27"/>
    <mergeCell ref="A28:E28"/>
    <mergeCell ref="A49:I49"/>
    <mergeCell ref="A50:E50"/>
    <mergeCell ref="A75:I75"/>
    <mergeCell ref="A76:E76"/>
    <mergeCell ref="A99:I99"/>
    <mergeCell ref="A100:E100"/>
    <mergeCell ref="A114:I114"/>
    <mergeCell ref="A115:E115"/>
    <mergeCell ref="A138:I138"/>
    <mergeCell ref="A168:E168"/>
    <mergeCell ref="A171:I171"/>
    <mergeCell ref="A139:E139"/>
    <mergeCell ref="A148:I148"/>
    <mergeCell ref="A149:E149"/>
    <mergeCell ref="A153:I153"/>
    <mergeCell ref="A154:E154"/>
    <mergeCell ref="A203:I203"/>
    <mergeCell ref="A204:I204"/>
    <mergeCell ref="A6:A7"/>
    <mergeCell ref="B6:B7"/>
    <mergeCell ref="D6:D7"/>
    <mergeCell ref="E6:E7"/>
    <mergeCell ref="F6:F7"/>
    <mergeCell ref="G6:G7"/>
    <mergeCell ref="A172:E172"/>
    <mergeCell ref="A192:I192"/>
    <mergeCell ref="A193:E193"/>
    <mergeCell ref="A199:I199"/>
    <mergeCell ref="A200:E200"/>
    <mergeCell ref="A157:I157"/>
    <mergeCell ref="A158:E158"/>
    <mergeCell ref="A167:I167"/>
    <mergeCell ref="J200:J202"/>
    <mergeCell ref="J154:J156"/>
    <mergeCell ref="J100:J113"/>
    <mergeCell ref="J115:J137"/>
    <mergeCell ref="J139:J147"/>
    <mergeCell ref="J149:J152"/>
    <mergeCell ref="J158:J166"/>
    <mergeCell ref="J172:J191"/>
    <mergeCell ref="J193:J198"/>
    <mergeCell ref="AH6:AH7"/>
    <mergeCell ref="J168:J170"/>
    <mergeCell ref="J16:J18"/>
    <mergeCell ref="AD6:AF6"/>
    <mergeCell ref="M6:O6"/>
    <mergeCell ref="R6:T6"/>
    <mergeCell ref="V6:X6"/>
    <mergeCell ref="Z6:AB6"/>
    <mergeCell ref="J20:J26"/>
    <mergeCell ref="J50:J74"/>
    <mergeCell ref="J76:J98"/>
    <mergeCell ref="Q6:Q7"/>
    <mergeCell ref="U6:U7"/>
    <mergeCell ref="Y6:Y7"/>
    <mergeCell ref="AC6:AC7"/>
    <mergeCell ref="AG6:AG7"/>
  </mergeCells>
  <phoneticPr fontId="93" type="noConversion"/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8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800-000001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:I10 H117:I137 H141:I147 H13:I14 H17:I18 H21:I26 H77:I98 H101:I113 H150:I152 H155:I156 H159:I166 H169:I170 H173:I191 H194:I198" xr:uid="{00000000-0002-0000-1800-000002000000}">
      <formula1>42005</formula1>
    </dataValidation>
    <dataValidation type="decimal" allowBlank="1" showInputMessage="1" showErrorMessage="1" errorTitle="Sólo números" error="Sólo ingresar números sin letras_x000a_" sqref="M116 M117:N137 M140 M141:N147 M29:M48 M201:M202 M9:N10 M13:N14 M17:N18 M21:N26 M77:N98 M101:N113 M150:N152 M155:N156 M159:N166 M169:N170 M173:N191 M194:N198 R9:T10 AD9:AF10 R13:T14 AD13:AF14 R17:T18 V201:X202 R21:T26 AF18 R29:T48 Z21:AB26 R77:T98 Z77:AB98 R101:T113 Z101:AB113 R116:T137 AD101:AE113 R140:T147 Z140:AB147 R150:T152 Z150:AB152 R155:T156 AD150:AE152 R159:T166 Z159:AB166 R169:T170 Z194:AB198 R173:T191 Z173:AB191 R194:T198 AD169:AF170 R201:T202 AD201:AF202 Z9:AB10 Z13:AB14 Z17:AB18 V21:X26 V29:X48 V101:X113 V116:X137 V140:X147 V150:X152 Z155:AB156 V159:X166 Z169:AB170 V173:X191 V194:X198 Z201:AB202 V9:X10 V13:X14 V17:X18 AD21:AE26 AF48 Z51:AB74 AD77:AE98 Z116:AB137 AD116:AE137 AD140:AE147 V155:X156 AD155:AE156 V169:X170 AD159:AE166 AD173:AE191 AD17:AE18 AD29:AE48 Z29:AB48 V51:X74 V77:X98 AD194:AE198" xr:uid="{00000000-0002-0000-1800-000003000000}">
      <formula1>-100000000</formula1>
      <formula2>10000000000</formula2>
    </dataValidation>
    <dataValidation type="textLength" operator="lessThanOrEqual" allowBlank="1" showInputMessage="1" showErrorMessage="1" errorTitle="MÁXIMO DE CARACTERES SOBREPASADO" error="Sólo 255 caracteres por celdas" sqref="N116 E116:G137 L117:L137 N140 E140:G147 L141:L147 Q150 P151:Q152 C9:C10 C13:C14 C17:C18 E21:G26 L77:L98 E101:G113 E150:G152 E155:G156 E159:G166 C169:C170 E173:G191 E194:G198 L9:L10 L13:L14 C173:C191 E29:G48 L18 L101:L113 L150:L152 L155:L156 L159:L166 L169:L170 L173:L191 L194:L198 N29:N48 N201:N202 P9:Q10 P13:Q14 P17:Q18 P21:Q26 P29:Q48 P77:Q98 P101:Q113 P116:Q137 P140:Q147 P155:Q156 P159:Q166 P169:Q170 P173:Q191 P194:Q198 P201:Q202 E9:G10 E13:G14 E17:G18 E201:G202 C21:C26 C77:C98 E77:G98 C101:C113 C159:C166 E169:G170 C150:C152 C155:C156 C194:C198" xr:uid="{00000000-0002-0000-1800-000004000000}">
      <formula1>255</formula1>
    </dataValidation>
    <dataValidation type="date" operator="greaterThan" allowBlank="1" showInputMessage="1" showErrorMessage="1" errorTitle="Error en Ingresos de Fechas" error="La fecha debe corresponder al Año 2014." sqref="D101:D113 D116:D137 D9:D10 D13:D14 D17:D18 D173:D191 D21:D26 D77:D98 D141:D147 D155:D156 D159:D166 D169:D170 D150:D152 D194:D198" xr:uid="{00000000-0002-0000-1800-000005000000}">
      <formula1>41275</formula1>
    </dataValidation>
    <dataValidation type="textLength" operator="lessThanOrEqual" allowBlank="1" showInputMessage="1" showErrorMessage="1" sqref="K140 K9:K10 K13:K14 K17:K18 K21:K26 K29:K48 K77:K98 AF77:AF98 K116:K137 K150:K152 K155:K156 K159:K166 K169:K170 K173:K191 K194:K198 K201:K202 AF17 AF21:AF26 AF29:AF47 K101:K113 AF101:AF113 AF116:AF137 AF140 AF150:AF152 AF159:AF166 AF155:AF156 AF173:AF191 AF194:AF198" xr:uid="{00000000-0002-0000-1800-000006000000}">
      <formula1>255</formula1>
    </dataValidation>
    <dataValidation allowBlank="1" showInputMessage="1" showErrorMessage="1" errorTitle="Sólo números" error="Sólo ingresar números sin letras_x000a_" sqref="P150 O8:O10 O12:O14 O16:O18 O20:O26 O28:O48 O50:O74 O76:O98 O100:O113 O115:O137 O139:O147 O149:O152 O154:O156 O158:O166 O168:O170 O172:O191 O193:O198 O200:O202" xr:uid="{00000000-0002-0000-1800-000007000000}"/>
  </dataValidations>
  <printOptions horizontalCentered="1" verticalCentered="1"/>
  <pageMargins left="0" right="0" top="0" bottom="0.74803149606299202" header="0.31496062992126" footer="0.31496062992126"/>
  <pageSetup paperSize="41" scale="62" orientation="landscape" r:id="rId1"/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>
    <tabColor rgb="FF33CCFF"/>
    <pageSetUpPr fitToPage="1"/>
  </sheetPr>
  <dimension ref="A1:Y42"/>
  <sheetViews>
    <sheetView topLeftCell="A8" workbookViewId="0">
      <selection activeCell="U16" sqref="U16"/>
    </sheetView>
  </sheetViews>
  <sheetFormatPr baseColWidth="10" defaultColWidth="11.42578125" defaultRowHeight="10.5" outlineLevelCol="1"/>
  <cols>
    <col min="1" max="1" width="51.5703125" style="2" customWidth="1"/>
    <col min="2" max="2" width="15.7109375" style="3" customWidth="1"/>
    <col min="3" max="3" width="13.7109375" style="2" customWidth="1"/>
    <col min="4" max="4" width="10" style="2" hidden="1" customWidth="1"/>
    <col min="5" max="5" width="10.28515625" style="2" hidden="1" customWidth="1"/>
    <col min="6" max="6" width="9.85546875" style="2" hidden="1" customWidth="1"/>
    <col min="7" max="9" width="15.7109375" style="3" hidden="1" customWidth="1" outlineLevel="1"/>
    <col min="10" max="10" width="15.7109375" style="3" customWidth="1" collapsed="1"/>
    <col min="11" max="13" width="15.7109375" style="3" hidden="1" customWidth="1" outlineLevel="1"/>
    <col min="14" max="14" width="15.7109375" style="3" customWidth="1" collapsed="1"/>
    <col min="15" max="17" width="15.7109375" style="3" hidden="1" customWidth="1" outlineLevel="1"/>
    <col min="18" max="18" width="15.7109375" style="3" customWidth="1" collapsed="1"/>
    <col min="19" max="21" width="15.7109375" style="3" hidden="1" customWidth="1" outlineLevel="1"/>
    <col min="22" max="22" width="15.7109375" style="3" customWidth="1" collapsed="1"/>
    <col min="23" max="23" width="15.7109375" style="3" customWidth="1"/>
    <col min="24" max="25" width="15.7109375" style="4" customWidth="1"/>
    <col min="26" max="16384" width="11.42578125" style="5"/>
  </cols>
  <sheetData>
    <row r="1" spans="1:25" s="1" customFormat="1" ht="15" customHeight="1">
      <c r="A1" s="132" t="s">
        <v>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s="1" customFormat="1" ht="1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s="1" customFormat="1" ht="15" customHeight="1">
      <c r="A3" s="121" t="s">
        <v>2</v>
      </c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</row>
    <row r="4" spans="1:25" s="1" customFormat="1" ht="1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8.25" customHeight="1">
      <c r="A5" s="133" t="s">
        <v>1542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5"/>
    </row>
    <row r="6" spans="1:25" s="2" customFormat="1" ht="26.25" customHeight="1">
      <c r="A6" s="112" t="s">
        <v>7</v>
      </c>
      <c r="B6" s="127" t="s">
        <v>13</v>
      </c>
      <c r="C6" s="127" t="s">
        <v>86</v>
      </c>
      <c r="D6" s="129" t="s">
        <v>16</v>
      </c>
      <c r="E6" s="130"/>
      <c r="F6" s="131"/>
      <c r="G6" s="111" t="s">
        <v>19</v>
      </c>
      <c r="H6" s="111"/>
      <c r="I6" s="111"/>
      <c r="J6" s="127" t="s">
        <v>20</v>
      </c>
      <c r="K6" s="111" t="s">
        <v>19</v>
      </c>
      <c r="L6" s="111"/>
      <c r="M6" s="111"/>
      <c r="N6" s="127" t="s">
        <v>21</v>
      </c>
      <c r="O6" s="111" t="s">
        <v>19</v>
      </c>
      <c r="P6" s="111"/>
      <c r="Q6" s="111"/>
      <c r="R6" s="127" t="s">
        <v>22</v>
      </c>
      <c r="S6" s="111" t="s">
        <v>19</v>
      </c>
      <c r="T6" s="111"/>
      <c r="U6" s="111"/>
      <c r="V6" s="127" t="s">
        <v>23</v>
      </c>
      <c r="W6" s="127" t="s">
        <v>24</v>
      </c>
      <c r="X6" s="126" t="s">
        <v>87</v>
      </c>
      <c r="Y6" s="126"/>
    </row>
    <row r="7" spans="1:25" s="2" customFormat="1" ht="31.5">
      <c r="A7" s="112"/>
      <c r="B7" s="128"/>
      <c r="C7" s="128"/>
      <c r="D7" s="7" t="s">
        <v>29</v>
      </c>
      <c r="E7" s="7" t="s">
        <v>30</v>
      </c>
      <c r="F7" s="7" t="s">
        <v>31</v>
      </c>
      <c r="G7" s="7" t="s">
        <v>32</v>
      </c>
      <c r="H7" s="7" t="s">
        <v>33</v>
      </c>
      <c r="I7" s="7" t="s">
        <v>34</v>
      </c>
      <c r="J7" s="128"/>
      <c r="K7" s="7" t="s">
        <v>35</v>
      </c>
      <c r="L7" s="7" t="s">
        <v>36</v>
      </c>
      <c r="M7" s="7" t="s">
        <v>37</v>
      </c>
      <c r="N7" s="128"/>
      <c r="O7" s="7" t="s">
        <v>38</v>
      </c>
      <c r="P7" s="7" t="s">
        <v>39</v>
      </c>
      <c r="Q7" s="7" t="s">
        <v>40</v>
      </c>
      <c r="R7" s="128"/>
      <c r="S7" s="7" t="s">
        <v>41</v>
      </c>
      <c r="T7" s="7" t="s">
        <v>42</v>
      </c>
      <c r="U7" s="7" t="s">
        <v>43</v>
      </c>
      <c r="V7" s="128"/>
      <c r="W7" s="128"/>
      <c r="X7" s="15" t="s">
        <v>44</v>
      </c>
      <c r="Y7" s="15" t="s">
        <v>88</v>
      </c>
    </row>
    <row r="8" spans="1:25" ht="24.75" customHeight="1">
      <c r="A8" s="8" t="s">
        <v>46</v>
      </c>
      <c r="B8" s="9">
        <f>+'24-03-997 Ind. Cuid. Temporales'!J11</f>
        <v>0</v>
      </c>
      <c r="C8" s="9">
        <f>+'24-03-997 Ind. Cuid. Temporales'!K11</f>
        <v>0</v>
      </c>
      <c r="D8" s="9">
        <f>+'24-03-997 Ind. Cuid. Temporales'!M11</f>
        <v>0</v>
      </c>
      <c r="E8" s="9">
        <f>+'24-03-997 Ind. Cuid. Temporales'!N11</f>
        <v>0</v>
      </c>
      <c r="F8" s="9">
        <f>+'24-03-997 Ind. Cuid. Temporales'!O11</f>
        <v>0</v>
      </c>
      <c r="G8" s="9">
        <f>+'24-03-997 Ind. Cuid. Temporales'!R11</f>
        <v>0</v>
      </c>
      <c r="H8" s="9">
        <f>+'24-03-997 Ind. Cuid. Temporales'!S11</f>
        <v>0</v>
      </c>
      <c r="I8" s="9">
        <f>+'24-03-997 Ind. Cuid. Temporales'!T11</f>
        <v>0</v>
      </c>
      <c r="J8" s="9">
        <f>+'24-03-997 Ind. Cuid. Temporales'!U11</f>
        <v>0</v>
      </c>
      <c r="K8" s="9">
        <f>+'24-03-997 Ind. Cuid. Temporales'!V11</f>
        <v>0</v>
      </c>
      <c r="L8" s="9">
        <f>+'24-03-997 Ind. Cuid. Temporales'!W11</f>
        <v>0</v>
      </c>
      <c r="M8" s="9">
        <f>+'24-03-997 Ind. Cuid. Temporales'!X11</f>
        <v>0</v>
      </c>
      <c r="N8" s="9">
        <f>+'24-03-997 Ind. Cuid. Temporales'!Y11</f>
        <v>0</v>
      </c>
      <c r="O8" s="9">
        <f>+'24-03-997 Ind. Cuid. Temporales'!Z11</f>
        <v>0</v>
      </c>
      <c r="P8" s="9">
        <f>+'24-03-997 Ind. Cuid. Temporales'!AA11</f>
        <v>0</v>
      </c>
      <c r="Q8" s="9">
        <f>+'24-03-997 Ind. Cuid. Temporales'!AB11</f>
        <v>0</v>
      </c>
      <c r="R8" s="9">
        <f>+'24-03-997 Ind. Cuid. Temporales'!AC11</f>
        <v>0</v>
      </c>
      <c r="S8" s="9">
        <f>+'24-03-997 Ind. Cuid. Temporales'!AD11</f>
        <v>0</v>
      </c>
      <c r="T8" s="9">
        <f>+'24-03-997 Ind. Cuid. Temporales'!AE11</f>
        <v>0</v>
      </c>
      <c r="U8" s="9">
        <f>+'24-03-997 Ind. Cuid. Temporales'!AF11</f>
        <v>0</v>
      </c>
      <c r="V8" s="9">
        <f>+'24-03-997 Ind. Cuid. Temporales'!AG11</f>
        <v>0</v>
      </c>
      <c r="W8" s="9">
        <f>+'24-03-997 Ind. Cuid. Temporales'!AH11</f>
        <v>0</v>
      </c>
      <c r="X8" s="16">
        <f>+'24-03-997 Ind. Cuid. Temporales'!AI11</f>
        <v>0</v>
      </c>
      <c r="Y8" s="16">
        <f>+'24-03-997 Ind. Cuid. Temporales'!AJ11</f>
        <v>0</v>
      </c>
    </row>
    <row r="9" spans="1:25" ht="24.75" customHeight="1">
      <c r="A9" s="8" t="s">
        <v>48</v>
      </c>
      <c r="B9" s="9">
        <f>+'24-03-997 Ind. Cuid. Temporales'!J15</f>
        <v>0</v>
      </c>
      <c r="C9" s="9">
        <f>+'24-03-997 Ind. Cuid. Temporales'!K15</f>
        <v>0</v>
      </c>
      <c r="D9" s="9">
        <f>+'24-03-997 Ind. Cuid. Temporales'!M15</f>
        <v>0</v>
      </c>
      <c r="E9" s="9">
        <f>+'24-03-997 Ind. Cuid. Temporales'!N15</f>
        <v>0</v>
      </c>
      <c r="F9" s="9">
        <f>+'24-03-997 Ind. Cuid. Temporales'!O15</f>
        <v>0</v>
      </c>
      <c r="G9" s="9">
        <f>+'24-03-997 Ind. Cuid. Temporales'!R15</f>
        <v>0</v>
      </c>
      <c r="H9" s="9">
        <f>+'24-03-997 Ind. Cuid. Temporales'!S15</f>
        <v>0</v>
      </c>
      <c r="I9" s="9">
        <f>+'24-03-997 Ind. Cuid. Temporales'!T15</f>
        <v>0</v>
      </c>
      <c r="J9" s="9">
        <f>+'24-03-997 Ind. Cuid. Temporales'!U15</f>
        <v>0</v>
      </c>
      <c r="K9" s="9">
        <f>+'24-03-997 Ind. Cuid. Temporales'!V15</f>
        <v>0</v>
      </c>
      <c r="L9" s="9">
        <f>+'24-03-997 Ind. Cuid. Temporales'!W15</f>
        <v>0</v>
      </c>
      <c r="M9" s="9">
        <f>+'24-03-997 Ind. Cuid. Temporales'!X15</f>
        <v>0</v>
      </c>
      <c r="N9" s="9">
        <f>+'24-03-997 Ind. Cuid. Temporales'!Y15</f>
        <v>0</v>
      </c>
      <c r="O9" s="9">
        <f>+'24-03-997 Ind. Cuid. Temporales'!Z15</f>
        <v>0</v>
      </c>
      <c r="P9" s="9">
        <f>+'24-03-997 Ind. Cuid. Temporales'!AA15</f>
        <v>0</v>
      </c>
      <c r="Q9" s="9">
        <f>+'24-03-997 Ind. Cuid. Temporales'!AB15</f>
        <v>0</v>
      </c>
      <c r="R9" s="9">
        <f>+'24-03-997 Ind. Cuid. Temporales'!AC15</f>
        <v>0</v>
      </c>
      <c r="S9" s="9">
        <f>+'24-03-997 Ind. Cuid. Temporales'!AD15</f>
        <v>0</v>
      </c>
      <c r="T9" s="9">
        <f>+'24-03-997 Ind. Cuid. Temporales'!AE15</f>
        <v>0</v>
      </c>
      <c r="U9" s="9">
        <f>+'24-03-997 Ind. Cuid. Temporales'!AF15</f>
        <v>0</v>
      </c>
      <c r="V9" s="9">
        <f>+'24-03-997 Ind. Cuid. Temporales'!AG15</f>
        <v>0</v>
      </c>
      <c r="W9" s="9">
        <f>+'24-03-997 Ind. Cuid. Temporales'!AH15</f>
        <v>0</v>
      </c>
      <c r="X9" s="16">
        <f>+'24-03-997 Ind. Cuid. Temporales'!AI15</f>
        <v>0</v>
      </c>
      <c r="Y9" s="16">
        <f>+'24-03-997 Ind. Cuid. Temporales'!AJ15</f>
        <v>0</v>
      </c>
    </row>
    <row r="10" spans="1:25" ht="24.75" customHeight="1">
      <c r="A10" s="8" t="s">
        <v>50</v>
      </c>
      <c r="B10" s="9">
        <f>+'24-03-997 Ind. Cuid. Temporales'!J19</f>
        <v>2737280</v>
      </c>
      <c r="C10" s="9">
        <f>+'24-03-997 Ind. Cuid. Temporales'!K19</f>
        <v>2737280</v>
      </c>
      <c r="D10" s="9">
        <f>+'24-03-997 Ind. Cuid. Temporales'!M19</f>
        <v>0</v>
      </c>
      <c r="E10" s="9">
        <f>+'24-03-997 Ind. Cuid. Temporales'!N19</f>
        <v>0</v>
      </c>
      <c r="F10" s="9">
        <f>+'24-03-997 Ind. Cuid. Temporales'!O19</f>
        <v>0</v>
      </c>
      <c r="G10" s="9">
        <f>+'24-03-997 Ind. Cuid. Temporales'!R19</f>
        <v>0</v>
      </c>
      <c r="H10" s="9">
        <f>+'24-03-997 Ind. Cuid. Temporales'!S19</f>
        <v>0</v>
      </c>
      <c r="I10" s="9">
        <f>+'24-03-997 Ind. Cuid. Temporales'!T19</f>
        <v>0</v>
      </c>
      <c r="J10" s="9">
        <f>+'24-03-997 Ind. Cuid. Temporales'!U19</f>
        <v>0</v>
      </c>
      <c r="K10" s="9">
        <f>+'24-03-997 Ind. Cuid. Temporales'!V19</f>
        <v>0</v>
      </c>
      <c r="L10" s="9">
        <f>+'24-03-997 Ind. Cuid. Temporales'!W19</f>
        <v>0</v>
      </c>
      <c r="M10" s="9">
        <f>+'24-03-997 Ind. Cuid. Temporales'!X19</f>
        <v>0</v>
      </c>
      <c r="N10" s="9">
        <f>+'24-03-997 Ind. Cuid. Temporales'!Y19</f>
        <v>0</v>
      </c>
      <c r="O10" s="9">
        <f>+'24-03-997 Ind. Cuid. Temporales'!Z19</f>
        <v>0</v>
      </c>
      <c r="P10" s="9">
        <f>+'24-03-997 Ind. Cuid. Temporales'!AA19</f>
        <v>0</v>
      </c>
      <c r="Q10" s="9">
        <f>+'24-03-997 Ind. Cuid. Temporales'!AB19</f>
        <v>0</v>
      </c>
      <c r="R10" s="9">
        <f>+'24-03-997 Ind. Cuid. Temporales'!AC19</f>
        <v>0</v>
      </c>
      <c r="S10" s="9">
        <f>+'24-03-997 Ind. Cuid. Temporales'!AD19</f>
        <v>0</v>
      </c>
      <c r="T10" s="9">
        <f>+'24-03-997 Ind. Cuid. Temporales'!AE19</f>
        <v>0</v>
      </c>
      <c r="U10" s="9">
        <f>+'24-03-997 Ind. Cuid. Temporales'!AF19</f>
        <v>2737280</v>
      </c>
      <c r="V10" s="9">
        <f>+'24-03-997 Ind. Cuid. Temporales'!AG19</f>
        <v>2737280</v>
      </c>
      <c r="W10" s="9">
        <f>+'24-03-997 Ind. Cuid. Temporales'!AH19</f>
        <v>2737280</v>
      </c>
      <c r="X10" s="16">
        <f>+'24-03-997 Ind. Cuid. Temporales'!AI19</f>
        <v>1</v>
      </c>
      <c r="Y10" s="16">
        <f>+'24-03-997 Ind. Cuid. Temporales'!AJ19</f>
        <v>5.4836628803814329E-3</v>
      </c>
    </row>
    <row r="11" spans="1:25" ht="24.75" customHeight="1">
      <c r="A11" s="8" t="s">
        <v>52</v>
      </c>
      <c r="B11" s="9">
        <f>+'24-03-997 Ind. Cuid. Temporales'!J27</f>
        <v>32847360</v>
      </c>
      <c r="C11" s="9">
        <f>+'24-03-997 Ind. Cuid. Temporales'!K27</f>
        <v>32847360</v>
      </c>
      <c r="D11" s="9">
        <f>+'24-03-997 Ind. Cuid. Temporales'!M27</f>
        <v>0</v>
      </c>
      <c r="E11" s="9">
        <f>+'24-03-997 Ind. Cuid. Temporales'!N27</f>
        <v>0</v>
      </c>
      <c r="F11" s="9">
        <f>+'24-03-997 Ind. Cuid. Temporales'!O27</f>
        <v>0</v>
      </c>
      <c r="G11" s="9">
        <f>+'24-03-997 Ind. Cuid. Temporales'!R27</f>
        <v>0</v>
      </c>
      <c r="H11" s="9">
        <f>+'24-03-997 Ind. Cuid. Temporales'!S27</f>
        <v>0</v>
      </c>
      <c r="I11" s="9">
        <f>+'24-03-997 Ind. Cuid. Temporales'!T27</f>
        <v>0</v>
      </c>
      <c r="J11" s="9">
        <f>+'24-03-997 Ind. Cuid. Temporales'!U27</f>
        <v>0</v>
      </c>
      <c r="K11" s="9">
        <f>+'24-03-997 Ind. Cuid. Temporales'!V27</f>
        <v>0</v>
      </c>
      <c r="L11" s="9">
        <f>+'24-03-997 Ind. Cuid. Temporales'!W27</f>
        <v>0</v>
      </c>
      <c r="M11" s="9">
        <f>+'24-03-997 Ind. Cuid. Temporales'!X27</f>
        <v>0</v>
      </c>
      <c r="N11" s="9">
        <f>+'24-03-997 Ind. Cuid. Temporales'!Y27</f>
        <v>0</v>
      </c>
      <c r="O11" s="9">
        <f>+'24-03-997 Ind. Cuid. Temporales'!Z27</f>
        <v>0</v>
      </c>
      <c r="P11" s="9">
        <f>+'24-03-997 Ind. Cuid. Temporales'!AA27</f>
        <v>0</v>
      </c>
      <c r="Q11" s="9">
        <f>+'24-03-997 Ind. Cuid. Temporales'!AB27</f>
        <v>0</v>
      </c>
      <c r="R11" s="9">
        <f>+'24-03-997 Ind. Cuid. Temporales'!AC27</f>
        <v>0</v>
      </c>
      <c r="S11" s="9">
        <f>+'24-03-997 Ind. Cuid. Temporales'!AD27</f>
        <v>0</v>
      </c>
      <c r="T11" s="9">
        <f>+'24-03-997 Ind. Cuid. Temporales'!AE27</f>
        <v>0</v>
      </c>
      <c r="U11" s="9">
        <f>+'24-03-997 Ind. Cuid. Temporales'!AF27</f>
        <v>32847360</v>
      </c>
      <c r="V11" s="9">
        <f>+'24-03-997 Ind. Cuid. Temporales'!AG27</f>
        <v>32847360</v>
      </c>
      <c r="W11" s="9">
        <f>+'24-03-997 Ind. Cuid. Temporales'!AH27</f>
        <v>32847360</v>
      </c>
      <c r="X11" s="16">
        <f>+'24-03-997 Ind. Cuid. Temporales'!AI27</f>
        <v>1</v>
      </c>
      <c r="Y11" s="16">
        <f>+'24-03-997 Ind. Cuid. Temporales'!AJ27</f>
        <v>6.5803954564577202E-2</v>
      </c>
    </row>
    <row r="12" spans="1:25" ht="24.75" customHeight="1">
      <c r="A12" s="8" t="s">
        <v>54</v>
      </c>
      <c r="B12" s="9">
        <f>+'24-03-997 Ind. Cuid. Temporales'!J49</f>
        <v>37757275</v>
      </c>
      <c r="C12" s="9">
        <f>+'24-03-997 Ind. Cuid. Temporales'!K49</f>
        <v>37757275</v>
      </c>
      <c r="D12" s="9">
        <f>+'24-03-997 Ind. Cuid. Temporales'!M49</f>
        <v>0</v>
      </c>
      <c r="E12" s="9">
        <f>+'24-03-997 Ind. Cuid. Temporales'!N49</f>
        <v>0</v>
      </c>
      <c r="F12" s="9">
        <f>+'24-03-997 Ind. Cuid. Temporales'!O49</f>
        <v>0</v>
      </c>
      <c r="G12" s="9">
        <f>+'24-03-997 Ind. Cuid. Temporales'!R49</f>
        <v>0</v>
      </c>
      <c r="H12" s="9">
        <f>+'24-03-997 Ind. Cuid. Temporales'!S49</f>
        <v>0</v>
      </c>
      <c r="I12" s="9">
        <f>+'24-03-997 Ind. Cuid. Temporales'!T49</f>
        <v>0</v>
      </c>
      <c r="J12" s="9">
        <f>+'24-03-997 Ind. Cuid. Temporales'!U49</f>
        <v>0</v>
      </c>
      <c r="K12" s="9">
        <f>+'24-03-997 Ind. Cuid. Temporales'!V49</f>
        <v>0</v>
      </c>
      <c r="L12" s="9">
        <f>+'24-03-997 Ind. Cuid. Temporales'!W49</f>
        <v>0</v>
      </c>
      <c r="M12" s="9">
        <f>+'24-03-997 Ind. Cuid. Temporales'!X49</f>
        <v>0</v>
      </c>
      <c r="N12" s="9">
        <f>+'24-03-997 Ind. Cuid. Temporales'!Y49</f>
        <v>0</v>
      </c>
      <c r="O12" s="9">
        <f>+'24-03-997 Ind. Cuid. Temporales'!Z49</f>
        <v>0</v>
      </c>
      <c r="P12" s="9">
        <f>+'24-03-997 Ind. Cuid. Temporales'!AA49</f>
        <v>0</v>
      </c>
      <c r="Q12" s="9">
        <f>+'24-03-997 Ind. Cuid. Temporales'!AB49</f>
        <v>0</v>
      </c>
      <c r="R12" s="9">
        <f>+'24-03-997 Ind. Cuid. Temporales'!AC49</f>
        <v>0</v>
      </c>
      <c r="S12" s="9">
        <f>+'24-03-997 Ind. Cuid. Temporales'!AD49</f>
        <v>0</v>
      </c>
      <c r="T12" s="9">
        <f>+'24-03-997 Ind. Cuid. Temporales'!AE49</f>
        <v>0</v>
      </c>
      <c r="U12" s="9">
        <f>+'24-03-997 Ind. Cuid. Temporales'!AF49</f>
        <v>37757275</v>
      </c>
      <c r="V12" s="9">
        <f>+'24-03-997 Ind. Cuid. Temporales'!AG49</f>
        <v>37757275</v>
      </c>
      <c r="W12" s="9">
        <f>+'24-03-997 Ind. Cuid. Temporales'!AH49</f>
        <v>37757275</v>
      </c>
      <c r="X12" s="16">
        <f>+'24-03-997 Ind. Cuid. Temporales'!AI49</f>
        <v>1</v>
      </c>
      <c r="Y12" s="16">
        <f>+'24-03-997 Ind. Cuid. Temporales'!AJ49</f>
        <v>7.5640112586894251E-2</v>
      </c>
    </row>
    <row r="13" spans="1:25" ht="24.75" customHeight="1">
      <c r="A13" s="8" t="s">
        <v>57</v>
      </c>
      <c r="B13" s="9">
        <f>+'24-03-997 Ind. Cuid. Temporales'!J75</f>
        <v>93458572</v>
      </c>
      <c r="C13" s="9">
        <f>+'24-03-997 Ind. Cuid. Temporales'!K75</f>
        <v>93458572</v>
      </c>
      <c r="D13" s="9" t="e">
        <f>+'24-03-997 Ind. Cuid. Temporales'!M75</f>
        <v>#REF!</v>
      </c>
      <c r="E13" s="9" t="e">
        <f>+'24-03-997 Ind. Cuid. Temporales'!N75</f>
        <v>#REF!</v>
      </c>
      <c r="F13" s="9" t="e">
        <f>+'24-03-997 Ind. Cuid. Temporales'!O75</f>
        <v>#REF!</v>
      </c>
      <c r="G13" s="9" t="e">
        <f>+'24-03-997 Ind. Cuid. Temporales'!R75</f>
        <v>#REF!</v>
      </c>
      <c r="H13" s="9" t="e">
        <f>+'24-03-997 Ind. Cuid. Temporales'!S75</f>
        <v>#REF!</v>
      </c>
      <c r="I13" s="9" t="e">
        <f>+'24-03-997 Ind. Cuid. Temporales'!T75</f>
        <v>#REF!</v>
      </c>
      <c r="J13" s="9">
        <f>+'24-03-997 Ind. Cuid. Temporales'!U75</f>
        <v>0</v>
      </c>
      <c r="K13" s="9">
        <f>+'24-03-997 Ind. Cuid. Temporales'!V75</f>
        <v>0</v>
      </c>
      <c r="L13" s="9">
        <f>+'24-03-997 Ind. Cuid. Temporales'!W75</f>
        <v>0</v>
      </c>
      <c r="M13" s="9">
        <f>+'24-03-997 Ind. Cuid. Temporales'!X75</f>
        <v>0</v>
      </c>
      <c r="N13" s="9">
        <f>+'24-03-997 Ind. Cuid. Temporales'!Y75</f>
        <v>0</v>
      </c>
      <c r="O13" s="9">
        <f>+'24-03-997 Ind. Cuid. Temporales'!Z75</f>
        <v>0</v>
      </c>
      <c r="P13" s="9">
        <f>+'24-03-997 Ind. Cuid. Temporales'!AA75</f>
        <v>0</v>
      </c>
      <c r="Q13" s="9">
        <f>+'24-03-997 Ind. Cuid. Temporales'!AB75</f>
        <v>0</v>
      </c>
      <c r="R13" s="9">
        <f>+'24-03-997 Ind. Cuid. Temporales'!AC75</f>
        <v>0</v>
      </c>
      <c r="S13" s="9">
        <f>+'24-03-997 Ind. Cuid. Temporales'!AD75</f>
        <v>0</v>
      </c>
      <c r="T13" s="9">
        <f>+'24-03-997 Ind. Cuid. Temporales'!AE75</f>
        <v>0</v>
      </c>
      <c r="U13" s="9">
        <f>+'24-03-997 Ind. Cuid. Temporales'!AF75</f>
        <v>93458572</v>
      </c>
      <c r="V13" s="9">
        <f>+'24-03-997 Ind. Cuid. Temporales'!AG75</f>
        <v>93458572</v>
      </c>
      <c r="W13" s="9">
        <f>+'24-03-997 Ind. Cuid. Temporales'!AH75</f>
        <v>93458572</v>
      </c>
      <c r="X13" s="16">
        <f>+'24-03-997 Ind. Cuid. Temporales'!AI75</f>
        <v>1</v>
      </c>
      <c r="Y13" s="16">
        <f>+'24-03-997 Ind. Cuid. Temporales'!AJ75</f>
        <v>0.18722794238435803</v>
      </c>
    </row>
    <row r="14" spans="1:25" ht="24.75" customHeight="1">
      <c r="A14" s="8" t="s">
        <v>59</v>
      </c>
      <c r="B14" s="9">
        <f>+'24-03-997 Ind. Cuid. Temporales'!J99</f>
        <v>81336320</v>
      </c>
      <c r="C14" s="9">
        <f>+'24-03-997 Ind. Cuid. Temporales'!K99</f>
        <v>81336320</v>
      </c>
      <c r="D14" s="9">
        <f>+'24-03-997 Ind. Cuid. Temporales'!M99</f>
        <v>0</v>
      </c>
      <c r="E14" s="9">
        <f>+'24-03-997 Ind. Cuid. Temporales'!N99</f>
        <v>0</v>
      </c>
      <c r="F14" s="9">
        <f>+'24-03-997 Ind. Cuid. Temporales'!O99</f>
        <v>0</v>
      </c>
      <c r="G14" s="9">
        <f>+'24-03-997 Ind. Cuid. Temporales'!R99</f>
        <v>0</v>
      </c>
      <c r="H14" s="9">
        <f>+'24-03-997 Ind. Cuid. Temporales'!S99</f>
        <v>0</v>
      </c>
      <c r="I14" s="9">
        <f>+'24-03-997 Ind. Cuid. Temporales'!T99</f>
        <v>0</v>
      </c>
      <c r="J14" s="9">
        <f>+'24-03-997 Ind. Cuid. Temporales'!U99</f>
        <v>0</v>
      </c>
      <c r="K14" s="9">
        <f>+'24-03-997 Ind. Cuid. Temporales'!V99</f>
        <v>0</v>
      </c>
      <c r="L14" s="9">
        <f>+'24-03-997 Ind. Cuid. Temporales'!W99</f>
        <v>0</v>
      </c>
      <c r="M14" s="9">
        <f>+'24-03-997 Ind. Cuid. Temporales'!X99</f>
        <v>0</v>
      </c>
      <c r="N14" s="9">
        <f>+'24-03-997 Ind. Cuid. Temporales'!Y99</f>
        <v>0</v>
      </c>
      <c r="O14" s="9">
        <f>+'24-03-997 Ind. Cuid. Temporales'!Z99</f>
        <v>0</v>
      </c>
      <c r="P14" s="9">
        <f>+'24-03-997 Ind. Cuid. Temporales'!AA99</f>
        <v>0</v>
      </c>
      <c r="Q14" s="9">
        <f>+'24-03-997 Ind. Cuid. Temporales'!AB99</f>
        <v>0</v>
      </c>
      <c r="R14" s="9">
        <f>+'24-03-997 Ind. Cuid. Temporales'!AC99</f>
        <v>0</v>
      </c>
      <c r="S14" s="9">
        <f>+'24-03-997 Ind. Cuid. Temporales'!AD99</f>
        <v>0</v>
      </c>
      <c r="T14" s="9">
        <f>+'24-03-997 Ind. Cuid. Temporales'!AE99</f>
        <v>0</v>
      </c>
      <c r="U14" s="9">
        <f>+'24-03-997 Ind. Cuid. Temporales'!AF99</f>
        <v>81336320</v>
      </c>
      <c r="V14" s="9">
        <f>+'24-03-997 Ind. Cuid. Temporales'!AG99</f>
        <v>81336320</v>
      </c>
      <c r="W14" s="9">
        <f>+'24-03-997 Ind. Cuid. Temporales'!AH99</f>
        <v>81336320</v>
      </c>
      <c r="X14" s="16">
        <f>+'24-03-997 Ind. Cuid. Temporales'!AI99</f>
        <v>1</v>
      </c>
      <c r="Y14" s="16">
        <f>+'24-03-997 Ind. Cuid. Temporales'!AJ99</f>
        <v>0.16294312558847687</v>
      </c>
    </row>
    <row r="15" spans="1:25" ht="24.75" customHeight="1">
      <c r="A15" s="8" t="s">
        <v>61</v>
      </c>
      <c r="B15" s="9">
        <f>+'24-03-997 Ind. Cuid. Temporales'!J114</f>
        <v>44578560</v>
      </c>
      <c r="C15" s="9">
        <f>+'24-03-997 Ind. Cuid. Temporales'!K114</f>
        <v>44578560</v>
      </c>
      <c r="D15" s="9">
        <f>+'24-03-997 Ind. Cuid. Temporales'!M114</f>
        <v>0</v>
      </c>
      <c r="E15" s="9">
        <f>+'24-03-997 Ind. Cuid. Temporales'!N114</f>
        <v>0</v>
      </c>
      <c r="F15" s="9">
        <f>+'24-03-997 Ind. Cuid. Temporales'!O114</f>
        <v>0</v>
      </c>
      <c r="G15" s="9">
        <f>+'24-03-997 Ind. Cuid. Temporales'!R114</f>
        <v>0</v>
      </c>
      <c r="H15" s="9">
        <f>+'24-03-997 Ind. Cuid. Temporales'!S114</f>
        <v>0</v>
      </c>
      <c r="I15" s="9">
        <f>+'24-03-997 Ind. Cuid. Temporales'!T114</f>
        <v>0</v>
      </c>
      <c r="J15" s="9">
        <f>+'24-03-997 Ind. Cuid. Temporales'!U114</f>
        <v>0</v>
      </c>
      <c r="K15" s="9">
        <f>+'24-03-997 Ind. Cuid. Temporales'!V114</f>
        <v>0</v>
      </c>
      <c r="L15" s="9">
        <f>+'24-03-997 Ind. Cuid. Temporales'!W114</f>
        <v>0</v>
      </c>
      <c r="M15" s="9">
        <f>+'24-03-997 Ind. Cuid. Temporales'!X114</f>
        <v>0</v>
      </c>
      <c r="N15" s="9">
        <f>+'24-03-997 Ind. Cuid. Temporales'!Y114</f>
        <v>0</v>
      </c>
      <c r="O15" s="9">
        <f>+'24-03-997 Ind. Cuid. Temporales'!Z114</f>
        <v>0</v>
      </c>
      <c r="P15" s="9">
        <f>+'24-03-997 Ind. Cuid. Temporales'!AA114</f>
        <v>0</v>
      </c>
      <c r="Q15" s="9">
        <f>+'24-03-997 Ind. Cuid. Temporales'!AB114</f>
        <v>0</v>
      </c>
      <c r="R15" s="9">
        <f>+'24-03-997 Ind. Cuid. Temporales'!AC114</f>
        <v>0</v>
      </c>
      <c r="S15" s="9">
        <f>+'24-03-997 Ind. Cuid. Temporales'!AD114</f>
        <v>0</v>
      </c>
      <c r="T15" s="9">
        <f>+'24-03-997 Ind. Cuid. Temporales'!AE114</f>
        <v>0</v>
      </c>
      <c r="U15" s="9">
        <f>+'24-03-997 Ind. Cuid. Temporales'!AF114</f>
        <v>44578560</v>
      </c>
      <c r="V15" s="9">
        <f>+'24-03-997 Ind. Cuid. Temporales'!AG114</f>
        <v>44578560</v>
      </c>
      <c r="W15" s="9">
        <f>+'24-03-997 Ind. Cuid. Temporales'!AH114</f>
        <v>44578560</v>
      </c>
      <c r="X15" s="16">
        <f>+'24-03-997 Ind. Cuid. Temporales'!AI114</f>
        <v>1</v>
      </c>
      <c r="Y15" s="16">
        <f>+'24-03-997 Ind. Cuid. Temporales'!AJ114</f>
        <v>8.9305366909069053E-2</v>
      </c>
    </row>
    <row r="16" spans="1:25" ht="24.75" customHeight="1">
      <c r="A16" s="8" t="s">
        <v>63</v>
      </c>
      <c r="B16" s="9">
        <f>+'24-03-997 Ind. Cuid. Temporales'!J138</f>
        <v>84464640</v>
      </c>
      <c r="C16" s="9">
        <f>+'24-03-997 Ind. Cuid. Temporales'!K138</f>
        <v>84464640</v>
      </c>
      <c r="D16" s="9">
        <f>+'24-03-997 Ind. Cuid. Temporales'!M138</f>
        <v>0</v>
      </c>
      <c r="E16" s="9">
        <f>+'24-03-997 Ind. Cuid. Temporales'!N138</f>
        <v>0</v>
      </c>
      <c r="F16" s="9">
        <f>+'24-03-997 Ind. Cuid. Temporales'!O138</f>
        <v>0</v>
      </c>
      <c r="G16" s="9">
        <f>+'24-03-997 Ind. Cuid. Temporales'!R138</f>
        <v>0</v>
      </c>
      <c r="H16" s="9">
        <f>+'24-03-997 Ind. Cuid. Temporales'!S138</f>
        <v>0</v>
      </c>
      <c r="I16" s="9">
        <f>+'24-03-997 Ind. Cuid. Temporales'!T138</f>
        <v>0</v>
      </c>
      <c r="J16" s="9">
        <f>+'24-03-997 Ind. Cuid. Temporales'!U138</f>
        <v>0</v>
      </c>
      <c r="K16" s="9">
        <f>+'24-03-997 Ind. Cuid. Temporales'!V138</f>
        <v>0</v>
      </c>
      <c r="L16" s="9">
        <f>+'24-03-997 Ind. Cuid. Temporales'!W138</f>
        <v>0</v>
      </c>
      <c r="M16" s="9">
        <f>+'24-03-997 Ind. Cuid. Temporales'!X138</f>
        <v>0</v>
      </c>
      <c r="N16" s="9">
        <f>+'24-03-997 Ind. Cuid. Temporales'!Y138</f>
        <v>0</v>
      </c>
      <c r="O16" s="9">
        <f>+'24-03-997 Ind. Cuid. Temporales'!Z138</f>
        <v>0</v>
      </c>
      <c r="P16" s="9">
        <f>+'24-03-997 Ind. Cuid. Temporales'!AA138</f>
        <v>0</v>
      </c>
      <c r="Q16" s="9">
        <f>+'24-03-997 Ind. Cuid. Temporales'!AB138</f>
        <v>0</v>
      </c>
      <c r="R16" s="9">
        <f>+'24-03-997 Ind. Cuid. Temporales'!AC138</f>
        <v>0</v>
      </c>
      <c r="S16" s="9">
        <f>+'24-03-997 Ind. Cuid. Temporales'!AD138</f>
        <v>0</v>
      </c>
      <c r="T16" s="9">
        <f>+'24-03-997 Ind. Cuid. Temporales'!AE138</f>
        <v>0</v>
      </c>
      <c r="U16" s="9">
        <f>+'24-03-997 Ind. Cuid. Temporales'!AF138</f>
        <v>84464640</v>
      </c>
      <c r="V16" s="9">
        <f>+'24-03-997 Ind. Cuid. Temporales'!AG138</f>
        <v>84464640</v>
      </c>
      <c r="W16" s="9">
        <f>+'24-03-997 Ind. Cuid. Temporales'!AH138</f>
        <v>84464640</v>
      </c>
      <c r="X16" s="16">
        <f>+'24-03-997 Ind. Cuid. Temporales'!AI138</f>
        <v>1</v>
      </c>
      <c r="Y16" s="16">
        <f>+'24-03-997 Ind. Cuid. Temporales'!AJ138</f>
        <v>0.16921016888034138</v>
      </c>
    </row>
    <row r="17" spans="1:25" ht="24.75" customHeight="1">
      <c r="A17" s="8" t="s">
        <v>66</v>
      </c>
      <c r="B17" s="9">
        <f>+'24-03-997 Ind. Cuid. Temporales'!J148</f>
        <v>24799077</v>
      </c>
      <c r="C17" s="9">
        <f>+'24-03-997 Ind. Cuid. Temporales'!K148</f>
        <v>24799077</v>
      </c>
      <c r="D17" s="9">
        <f>+'24-03-997 Ind. Cuid. Temporales'!M148</f>
        <v>0</v>
      </c>
      <c r="E17" s="9">
        <f>+'24-03-997 Ind. Cuid. Temporales'!N148</f>
        <v>0</v>
      </c>
      <c r="F17" s="9">
        <f>+'24-03-997 Ind. Cuid. Temporales'!O148</f>
        <v>0</v>
      </c>
      <c r="G17" s="9">
        <f>+'24-03-997 Ind. Cuid. Temporales'!R148</f>
        <v>0</v>
      </c>
      <c r="H17" s="9">
        <f>+'24-03-997 Ind. Cuid. Temporales'!S148</f>
        <v>0</v>
      </c>
      <c r="I17" s="9">
        <f>+'24-03-997 Ind. Cuid. Temporales'!T148</f>
        <v>0</v>
      </c>
      <c r="J17" s="9">
        <f>+'24-03-997 Ind. Cuid. Temporales'!U148</f>
        <v>0</v>
      </c>
      <c r="K17" s="9">
        <f>+'24-03-997 Ind. Cuid. Temporales'!V148</f>
        <v>0</v>
      </c>
      <c r="L17" s="9">
        <f>+'24-03-997 Ind. Cuid. Temporales'!W148</f>
        <v>0</v>
      </c>
      <c r="M17" s="9">
        <f>+'24-03-997 Ind. Cuid. Temporales'!X148</f>
        <v>0</v>
      </c>
      <c r="N17" s="9">
        <f>+'24-03-997 Ind. Cuid. Temporales'!Y148</f>
        <v>0</v>
      </c>
      <c r="O17" s="9">
        <f>+'24-03-997 Ind. Cuid. Temporales'!Z148</f>
        <v>0</v>
      </c>
      <c r="P17" s="9">
        <f>+'24-03-997 Ind. Cuid. Temporales'!AA148</f>
        <v>0</v>
      </c>
      <c r="Q17" s="9">
        <f>+'24-03-997 Ind. Cuid. Temporales'!AB148</f>
        <v>0</v>
      </c>
      <c r="R17" s="9">
        <f>+'24-03-997 Ind. Cuid. Temporales'!AC148</f>
        <v>0</v>
      </c>
      <c r="S17" s="9">
        <f>+'24-03-997 Ind. Cuid. Temporales'!AD148</f>
        <v>0</v>
      </c>
      <c r="T17" s="9">
        <f>+'24-03-997 Ind. Cuid. Temporales'!AE148</f>
        <v>0</v>
      </c>
      <c r="U17" s="9">
        <f>+'24-03-997 Ind. Cuid. Temporales'!AF148</f>
        <v>24799077</v>
      </c>
      <c r="V17" s="9">
        <f>+'24-03-997 Ind. Cuid. Temporales'!AG148</f>
        <v>24799077</v>
      </c>
      <c r="W17" s="9">
        <f>+'24-03-997 Ind. Cuid. Temporales'!AH148</f>
        <v>24799077</v>
      </c>
      <c r="X17" s="16">
        <f>+'24-03-997 Ind. Cuid. Temporales'!AI148</f>
        <v>1</v>
      </c>
      <c r="Y17" s="16">
        <f>+'24-03-997 Ind. Cuid. Temporales'!AJ139</f>
        <v>0</v>
      </c>
    </row>
    <row r="18" spans="1:25" ht="24.75" customHeight="1">
      <c r="A18" s="8" t="s">
        <v>68</v>
      </c>
      <c r="B18" s="9">
        <f>+'24-03-997 Ind. Cuid. Temporales'!J153</f>
        <v>5970538</v>
      </c>
      <c r="C18" s="9">
        <f>+'24-03-997 Ind. Cuid. Temporales'!K153</f>
        <v>5970538</v>
      </c>
      <c r="D18" s="9">
        <f>+'24-03-997 Ind. Cuid. Temporales'!M153</f>
        <v>0</v>
      </c>
      <c r="E18" s="9">
        <f>+'24-03-997 Ind. Cuid. Temporales'!N153</f>
        <v>0</v>
      </c>
      <c r="F18" s="9">
        <f>+'24-03-997 Ind. Cuid. Temporales'!O153</f>
        <v>0</v>
      </c>
      <c r="G18" s="9">
        <f>+'24-03-997 Ind. Cuid. Temporales'!R153</f>
        <v>0</v>
      </c>
      <c r="H18" s="9">
        <f>+'24-03-997 Ind. Cuid. Temporales'!S153</f>
        <v>0</v>
      </c>
      <c r="I18" s="9">
        <f>+'24-03-997 Ind. Cuid. Temporales'!T153</f>
        <v>0</v>
      </c>
      <c r="J18" s="9">
        <f>+'24-03-997 Ind. Cuid. Temporales'!U153</f>
        <v>0</v>
      </c>
      <c r="K18" s="9">
        <f>+'24-03-997 Ind. Cuid. Temporales'!V153</f>
        <v>0</v>
      </c>
      <c r="L18" s="9">
        <f>+'24-03-997 Ind. Cuid. Temporales'!W153</f>
        <v>0</v>
      </c>
      <c r="M18" s="9">
        <f>+'24-03-997 Ind. Cuid. Temporales'!X153</f>
        <v>0</v>
      </c>
      <c r="N18" s="9">
        <f>+'24-03-997 Ind. Cuid. Temporales'!Y153</f>
        <v>0</v>
      </c>
      <c r="O18" s="9">
        <f>+'24-03-997 Ind. Cuid. Temporales'!Z153</f>
        <v>0</v>
      </c>
      <c r="P18" s="9">
        <f>+'24-03-997 Ind. Cuid. Temporales'!AA153</f>
        <v>0</v>
      </c>
      <c r="Q18" s="9">
        <f>+'24-03-997 Ind. Cuid. Temporales'!AB153</f>
        <v>0</v>
      </c>
      <c r="R18" s="9">
        <f>+'24-03-997 Ind. Cuid. Temporales'!AC153</f>
        <v>0</v>
      </c>
      <c r="S18" s="9">
        <f>+'24-03-997 Ind. Cuid. Temporales'!AD153</f>
        <v>0</v>
      </c>
      <c r="T18" s="9">
        <f>+'24-03-997 Ind. Cuid. Temporales'!AE153</f>
        <v>0</v>
      </c>
      <c r="U18" s="9">
        <f>+'24-03-997 Ind. Cuid. Temporales'!AF153</f>
        <v>5970538</v>
      </c>
      <c r="V18" s="9">
        <f>+'24-03-997 Ind. Cuid. Temporales'!AG153</f>
        <v>5970538</v>
      </c>
      <c r="W18" s="9">
        <f>+'24-03-997 Ind. Cuid. Temporales'!AH153</f>
        <v>5970538</v>
      </c>
      <c r="X18" s="16">
        <f>+'24-03-997 Ind. Cuid. Temporales'!AI153</f>
        <v>1</v>
      </c>
      <c r="Y18" s="16">
        <f>+'24-03-997 Ind. Cuid. Temporales'!AJ153</f>
        <v>1.1960931145701865E-2</v>
      </c>
    </row>
    <row r="19" spans="1:25" ht="24.75" customHeight="1">
      <c r="A19" s="8" t="s">
        <v>70</v>
      </c>
      <c r="B19" s="9">
        <f>+'24-03-997 Ind. Cuid. Temporales'!J157</f>
        <v>11088149</v>
      </c>
      <c r="C19" s="9">
        <f>+'24-03-997 Ind. Cuid. Temporales'!K157</f>
        <v>11088149</v>
      </c>
      <c r="D19" s="9">
        <f>+'24-03-997 Ind. Cuid. Temporales'!M157</f>
        <v>0</v>
      </c>
      <c r="E19" s="9">
        <f>+'24-03-997 Ind. Cuid. Temporales'!N157</f>
        <v>0</v>
      </c>
      <c r="F19" s="9">
        <f>+'24-03-997 Ind. Cuid. Temporales'!O157</f>
        <v>0</v>
      </c>
      <c r="G19" s="9">
        <f>+'24-03-997 Ind. Cuid. Temporales'!R157</f>
        <v>0</v>
      </c>
      <c r="H19" s="9">
        <f>+'24-03-997 Ind. Cuid. Temporales'!S157</f>
        <v>0</v>
      </c>
      <c r="I19" s="9">
        <f>+'24-03-997 Ind. Cuid. Temporales'!T157</f>
        <v>0</v>
      </c>
      <c r="J19" s="9">
        <f>+'24-03-997 Ind. Cuid. Temporales'!U157</f>
        <v>0</v>
      </c>
      <c r="K19" s="9">
        <f>+'24-03-997 Ind. Cuid. Temporales'!V157</f>
        <v>0</v>
      </c>
      <c r="L19" s="9">
        <f>+'24-03-997 Ind. Cuid. Temporales'!W157</f>
        <v>0</v>
      </c>
      <c r="M19" s="9">
        <f>+'24-03-997 Ind. Cuid. Temporales'!X157</f>
        <v>0</v>
      </c>
      <c r="N19" s="9">
        <f>+'24-03-997 Ind. Cuid. Temporales'!Y157</f>
        <v>0</v>
      </c>
      <c r="O19" s="9">
        <f>+'24-03-997 Ind. Cuid. Temporales'!Z157</f>
        <v>0</v>
      </c>
      <c r="P19" s="9">
        <f>+'24-03-997 Ind. Cuid. Temporales'!AA157</f>
        <v>0</v>
      </c>
      <c r="Q19" s="9">
        <f>+'24-03-997 Ind. Cuid. Temporales'!AB157</f>
        <v>0</v>
      </c>
      <c r="R19" s="9">
        <f>+'24-03-997 Ind. Cuid. Temporales'!AC157</f>
        <v>0</v>
      </c>
      <c r="S19" s="9">
        <f>+'24-03-997 Ind. Cuid. Temporales'!AD157</f>
        <v>0</v>
      </c>
      <c r="T19" s="9">
        <f>+'24-03-997 Ind. Cuid. Temporales'!AE157</f>
        <v>0</v>
      </c>
      <c r="U19" s="9">
        <f>+'24-03-997 Ind. Cuid. Temporales'!AF157</f>
        <v>11088149</v>
      </c>
      <c r="V19" s="9">
        <f>+'24-03-997 Ind. Cuid. Temporales'!AG157</f>
        <v>11088149</v>
      </c>
      <c r="W19" s="9">
        <f>+'24-03-997 Ind. Cuid. Temporales'!AH157</f>
        <v>11088149</v>
      </c>
      <c r="X19" s="16">
        <f>+'24-03-997 Ind. Cuid. Temporales'!AI157</f>
        <v>1</v>
      </c>
      <c r="Y19" s="16">
        <f>+'24-03-997 Ind. Cuid. Temporales'!AJ157</f>
        <v>2.221317186529639E-2</v>
      </c>
    </row>
    <row r="20" spans="1:25" ht="24.75" customHeight="1">
      <c r="A20" s="10" t="s">
        <v>72</v>
      </c>
      <c r="B20" s="9">
        <f>+'24-03-997 Ind. Cuid. Temporales'!J167</f>
        <v>23846915</v>
      </c>
      <c r="C20" s="9">
        <f>+'24-03-997 Ind. Cuid. Temporales'!K167</f>
        <v>23846915</v>
      </c>
      <c r="D20" s="9">
        <f>+'24-03-997 Ind. Cuid. Temporales'!M167</f>
        <v>0</v>
      </c>
      <c r="E20" s="9">
        <f>+'24-03-997 Ind. Cuid. Temporales'!N167</f>
        <v>0</v>
      </c>
      <c r="F20" s="9">
        <f>+'24-03-997 Ind. Cuid. Temporales'!O167</f>
        <v>0</v>
      </c>
      <c r="G20" s="9">
        <f>+'24-03-997 Ind. Cuid. Temporales'!R167</f>
        <v>0</v>
      </c>
      <c r="H20" s="9">
        <f>+'24-03-997 Ind. Cuid. Temporales'!S167</f>
        <v>0</v>
      </c>
      <c r="I20" s="9">
        <f>+'24-03-997 Ind. Cuid. Temporales'!T167</f>
        <v>0</v>
      </c>
      <c r="J20" s="9">
        <f>+'24-03-997 Ind. Cuid. Temporales'!U167</f>
        <v>0</v>
      </c>
      <c r="K20" s="9">
        <f>+'24-03-997 Ind. Cuid. Temporales'!V167</f>
        <v>0</v>
      </c>
      <c r="L20" s="9">
        <f>+'24-03-997 Ind. Cuid. Temporales'!W167</f>
        <v>0</v>
      </c>
      <c r="M20" s="9">
        <f>+'24-03-997 Ind. Cuid. Temporales'!X167</f>
        <v>0</v>
      </c>
      <c r="N20" s="9">
        <f>+'24-03-997 Ind. Cuid. Temporales'!Y167</f>
        <v>0</v>
      </c>
      <c r="O20" s="9">
        <f>+'24-03-997 Ind. Cuid. Temporales'!Z167</f>
        <v>0</v>
      </c>
      <c r="P20" s="9">
        <f>+'24-03-997 Ind. Cuid. Temporales'!AA167</f>
        <v>0</v>
      </c>
      <c r="Q20" s="9">
        <f>+'24-03-997 Ind. Cuid. Temporales'!AB167</f>
        <v>0</v>
      </c>
      <c r="R20" s="9">
        <f>+'24-03-997 Ind. Cuid. Temporales'!AC167</f>
        <v>0</v>
      </c>
      <c r="S20" s="9">
        <f>+'24-03-997 Ind. Cuid. Temporales'!AD167</f>
        <v>0</v>
      </c>
      <c r="T20" s="9">
        <f>+'24-03-997 Ind. Cuid. Temporales'!AE167</f>
        <v>0</v>
      </c>
      <c r="U20" s="9">
        <f>+'24-03-997 Ind. Cuid. Temporales'!AF167</f>
        <v>23846915</v>
      </c>
      <c r="V20" s="9">
        <f>+'24-03-997 Ind. Cuid. Temporales'!AG167</f>
        <v>23846915</v>
      </c>
      <c r="W20" s="9">
        <f>+'24-03-997 Ind. Cuid. Temporales'!AH167</f>
        <v>23846915</v>
      </c>
      <c r="X20" s="16">
        <f>+'24-03-997 Ind. Cuid. Temporales'!AI167</f>
        <v>1</v>
      </c>
      <c r="Y20" s="16">
        <f>+'24-03-997 Ind. Cuid. Temporales'!AJ167</f>
        <v>4.7773133401446399E-2</v>
      </c>
    </row>
    <row r="21" spans="1:25" ht="24.75" customHeight="1">
      <c r="A21" s="10" t="s">
        <v>74</v>
      </c>
      <c r="B21" s="9">
        <f>+'24-03-997 Ind. Cuid. Temporales'!J171</f>
        <v>0</v>
      </c>
      <c r="C21" s="9">
        <f>+'24-03-997 Ind. Cuid. Temporales'!K171</f>
        <v>0</v>
      </c>
      <c r="D21" s="9">
        <f>+'24-03-997 Ind. Cuid. Temporales'!M171</f>
        <v>0</v>
      </c>
      <c r="E21" s="9">
        <f>+'24-03-997 Ind. Cuid. Temporales'!N171</f>
        <v>0</v>
      </c>
      <c r="F21" s="9">
        <f>+'24-03-997 Ind. Cuid. Temporales'!O171</f>
        <v>0</v>
      </c>
      <c r="G21" s="9">
        <f>+'24-03-997 Ind. Cuid. Temporales'!R171</f>
        <v>0</v>
      </c>
      <c r="H21" s="9">
        <f>+'24-03-997 Ind. Cuid. Temporales'!S171</f>
        <v>0</v>
      </c>
      <c r="I21" s="9">
        <f>+'24-03-997 Ind. Cuid. Temporales'!T171</f>
        <v>0</v>
      </c>
      <c r="J21" s="9">
        <f>+'24-03-997 Ind. Cuid. Temporales'!U171</f>
        <v>0</v>
      </c>
      <c r="K21" s="9">
        <f>+'24-03-997 Ind. Cuid. Temporales'!V171</f>
        <v>0</v>
      </c>
      <c r="L21" s="9">
        <f>+'24-03-997 Ind. Cuid. Temporales'!W171</f>
        <v>0</v>
      </c>
      <c r="M21" s="9">
        <f>+'24-03-997 Ind. Cuid. Temporales'!X171</f>
        <v>0</v>
      </c>
      <c r="N21" s="9">
        <f>+'24-03-997 Ind. Cuid. Temporales'!Y171</f>
        <v>0</v>
      </c>
      <c r="O21" s="9">
        <f>+'24-03-997 Ind. Cuid. Temporales'!Z171</f>
        <v>0</v>
      </c>
      <c r="P21" s="9">
        <f>+'24-03-997 Ind. Cuid. Temporales'!AA171</f>
        <v>0</v>
      </c>
      <c r="Q21" s="9">
        <f>+'24-03-997 Ind. Cuid. Temporales'!AB171</f>
        <v>0</v>
      </c>
      <c r="R21" s="9">
        <f>+'24-03-997 Ind. Cuid. Temporales'!AC171</f>
        <v>0</v>
      </c>
      <c r="S21" s="9">
        <f>+'24-03-997 Ind. Cuid. Temporales'!AD171</f>
        <v>0</v>
      </c>
      <c r="T21" s="9">
        <f>+'24-03-997 Ind. Cuid. Temporales'!AE171</f>
        <v>0</v>
      </c>
      <c r="U21" s="9">
        <f>+'24-03-997 Ind. Cuid. Temporales'!AF171</f>
        <v>0</v>
      </c>
      <c r="V21" s="9">
        <f>+'24-03-997 Ind. Cuid. Temporales'!AG171</f>
        <v>0</v>
      </c>
      <c r="W21" s="9">
        <f>+'24-03-997 Ind. Cuid. Temporales'!AH171</f>
        <v>0</v>
      </c>
      <c r="X21" s="16">
        <f>+'24-03-997 Ind. Cuid. Temporales'!AI171</f>
        <v>0</v>
      </c>
      <c r="Y21" s="16">
        <f>+'24-03-997 Ind. Cuid. Temporales'!AJ171</f>
        <v>0</v>
      </c>
    </row>
    <row r="22" spans="1:25" ht="24.75" customHeight="1">
      <c r="A22" s="10" t="s">
        <v>76</v>
      </c>
      <c r="B22" s="9">
        <f>+'24-03-997 Ind. Cuid. Temporales'!J192</f>
        <v>37508869</v>
      </c>
      <c r="C22" s="9">
        <f>+'24-03-997 Ind. Cuid. Temporales'!K192</f>
        <v>37508869</v>
      </c>
      <c r="D22" s="9">
        <f>+'24-03-997 Ind. Cuid. Temporales'!M172</f>
        <v>0</v>
      </c>
      <c r="E22" s="9">
        <f>+'24-03-997 Ind. Cuid. Temporales'!N172</f>
        <v>0</v>
      </c>
      <c r="F22" s="9">
        <f>+'24-03-997 Ind. Cuid. Temporales'!O172</f>
        <v>0</v>
      </c>
      <c r="G22" s="9">
        <f>+'24-03-997 Ind. Cuid. Temporales'!R172</f>
        <v>0</v>
      </c>
      <c r="H22" s="9">
        <f>+'24-03-997 Ind. Cuid. Temporales'!S172</f>
        <v>0</v>
      </c>
      <c r="I22" s="9">
        <f>+'24-03-997 Ind. Cuid. Temporales'!T172</f>
        <v>0</v>
      </c>
      <c r="J22" s="9">
        <f>+'24-03-997 Ind. Cuid. Temporales'!U192</f>
        <v>0</v>
      </c>
      <c r="K22" s="9">
        <f>+'24-03-997 Ind. Cuid. Temporales'!V172</f>
        <v>0</v>
      </c>
      <c r="L22" s="9">
        <f>+'24-03-997 Ind. Cuid. Temporales'!W172</f>
        <v>0</v>
      </c>
      <c r="M22" s="9">
        <f>+'24-03-997 Ind. Cuid. Temporales'!X172</f>
        <v>0</v>
      </c>
      <c r="N22" s="9">
        <f>+'24-03-997 Ind. Cuid. Temporales'!Y192</f>
        <v>0</v>
      </c>
      <c r="O22" s="9">
        <f>+'24-03-997 Ind. Cuid. Temporales'!Z172</f>
        <v>0</v>
      </c>
      <c r="P22" s="9">
        <f>+'24-03-997 Ind. Cuid. Temporales'!AA172</f>
        <v>0</v>
      </c>
      <c r="Q22" s="9">
        <f>+'24-03-997 Ind. Cuid. Temporales'!AB172</f>
        <v>0</v>
      </c>
      <c r="R22" s="9">
        <f>+'24-03-997 Ind. Cuid. Temporales'!AC192</f>
        <v>0</v>
      </c>
      <c r="S22" s="9">
        <f>+'24-03-997 Ind. Cuid. Temporales'!AD172</f>
        <v>0</v>
      </c>
      <c r="T22" s="9">
        <f>+'24-03-997 Ind. Cuid. Temporales'!AE172</f>
        <v>0</v>
      </c>
      <c r="U22" s="9">
        <f>+'24-03-997 Ind. Cuid. Temporales'!AF192</f>
        <v>37508869</v>
      </c>
      <c r="V22" s="9">
        <f>+'24-03-997 Ind. Cuid. Temporales'!AG192</f>
        <v>37508869</v>
      </c>
      <c r="W22" s="9">
        <f>+'24-03-997 Ind. Cuid. Temporales'!AH192</f>
        <v>37508869</v>
      </c>
      <c r="X22" s="16">
        <f>+'24-03-997 Ind. Cuid. Temporales'!AI192</f>
        <v>1</v>
      </c>
      <c r="Y22" s="16">
        <f>+'24-03-997 Ind. Cuid. Temporales'!AJ192</f>
        <v>7.5142474507682758E-2</v>
      </c>
    </row>
    <row r="23" spans="1:25" ht="24.75" customHeight="1">
      <c r="A23" s="10" t="s">
        <v>78</v>
      </c>
      <c r="B23" s="9">
        <f>+'24-03-997 Ind. Cuid. Temporales'!J199</f>
        <v>18776445</v>
      </c>
      <c r="C23" s="9">
        <f>+'24-03-997 Ind. Cuid. Temporales'!K199</f>
        <v>18776445</v>
      </c>
      <c r="D23" s="9">
        <f>+'24-03-997 Ind. Cuid. Temporales'!M199</f>
        <v>0</v>
      </c>
      <c r="E23" s="9">
        <f>+'24-03-997 Ind. Cuid. Temporales'!N199</f>
        <v>0</v>
      </c>
      <c r="F23" s="9">
        <f>+'24-03-997 Ind. Cuid. Temporales'!O199</f>
        <v>0</v>
      </c>
      <c r="G23" s="9">
        <f>+'24-03-997 Ind. Cuid. Temporales'!R199</f>
        <v>0</v>
      </c>
      <c r="H23" s="9">
        <f>+'24-03-997 Ind. Cuid. Temporales'!S199</f>
        <v>0</v>
      </c>
      <c r="I23" s="9">
        <f>+'24-03-997 Ind. Cuid. Temporales'!T199</f>
        <v>0</v>
      </c>
      <c r="J23" s="9">
        <f>+'24-03-997 Ind. Cuid. Temporales'!U199</f>
        <v>0</v>
      </c>
      <c r="K23" s="9">
        <f>+'24-03-997 Ind. Cuid. Temporales'!V199</f>
        <v>0</v>
      </c>
      <c r="L23" s="9">
        <f>+'24-03-997 Ind. Cuid. Temporales'!W199</f>
        <v>0</v>
      </c>
      <c r="M23" s="9">
        <f>+'24-03-997 Ind. Cuid. Temporales'!X199</f>
        <v>0</v>
      </c>
      <c r="N23" s="9">
        <f>+'24-03-997 Ind. Cuid. Temporales'!Y199</f>
        <v>0</v>
      </c>
      <c r="O23" s="9">
        <f>+'24-03-997 Ind. Cuid. Temporales'!Z199</f>
        <v>0</v>
      </c>
      <c r="P23" s="9">
        <f>+'24-03-997 Ind. Cuid. Temporales'!AA199</f>
        <v>0</v>
      </c>
      <c r="Q23" s="9">
        <f>+'24-03-997 Ind. Cuid. Temporales'!AB199</f>
        <v>0</v>
      </c>
      <c r="R23" s="9">
        <f>+'24-03-997 Ind. Cuid. Temporales'!AC199</f>
        <v>0</v>
      </c>
      <c r="S23" s="9">
        <f>+'24-03-997 Ind. Cuid. Temporales'!AD199</f>
        <v>0</v>
      </c>
      <c r="T23" s="9">
        <f>+'24-03-997 Ind. Cuid. Temporales'!AE199</f>
        <v>0</v>
      </c>
      <c r="U23" s="9">
        <f>+'24-03-997 Ind. Cuid. Temporales'!AF199</f>
        <v>18776445</v>
      </c>
      <c r="V23" s="9">
        <f>+'24-03-997 Ind. Cuid. Temporales'!AG199</f>
        <v>18776445</v>
      </c>
      <c r="W23" s="9">
        <f>+'24-03-997 Ind. Cuid. Temporales'!AH199</f>
        <v>18776445</v>
      </c>
      <c r="X23" s="16">
        <f>+'24-03-997 Ind. Cuid. Temporales'!AI199</f>
        <v>1</v>
      </c>
      <c r="Y23" s="16">
        <f>+'24-03-997 Ind. Cuid. Temporales'!AJ199</f>
        <v>3.7615331450207345E-2</v>
      </c>
    </row>
    <row r="24" spans="1:25" ht="24.75" customHeight="1">
      <c r="A24" s="11" t="s">
        <v>80</v>
      </c>
      <c r="B24" s="9">
        <f>+'24-03-997 Ind. Cuid. Temporales'!J203</f>
        <v>0</v>
      </c>
      <c r="C24" s="9">
        <f>+'24-03-997 Ind. Cuid. Temporales'!K203</f>
        <v>0</v>
      </c>
      <c r="D24" s="9">
        <f>+'24-03-997 Ind. Cuid. Temporales'!M203</f>
        <v>0</v>
      </c>
      <c r="E24" s="9">
        <f>+'24-03-997 Ind. Cuid. Temporales'!N203</f>
        <v>0</v>
      </c>
      <c r="F24" s="9">
        <f>+'24-03-997 Ind. Cuid. Temporales'!O203</f>
        <v>0</v>
      </c>
      <c r="G24" s="9">
        <f>+'24-03-997 Ind. Cuid. Temporales'!R203</f>
        <v>0</v>
      </c>
      <c r="H24" s="9">
        <f>+'24-03-997 Ind. Cuid. Temporales'!S203</f>
        <v>0</v>
      </c>
      <c r="I24" s="9">
        <f>+'24-03-997 Ind. Cuid. Temporales'!T203</f>
        <v>0</v>
      </c>
      <c r="J24" s="9">
        <f>+'24-03-997 Ind. Cuid. Temporales'!U203</f>
        <v>0</v>
      </c>
      <c r="K24" s="9">
        <f>+'24-03-997 Ind. Cuid. Temporales'!V203</f>
        <v>0</v>
      </c>
      <c r="L24" s="9">
        <f>+'24-03-997 Ind. Cuid. Temporales'!W203</f>
        <v>0</v>
      </c>
      <c r="M24" s="9">
        <f>+'24-03-997 Ind. Cuid. Temporales'!X203</f>
        <v>0</v>
      </c>
      <c r="N24" s="9">
        <f>+'24-03-997 Ind. Cuid. Temporales'!Y203</f>
        <v>0</v>
      </c>
      <c r="O24" s="9">
        <f>+'24-03-997 Ind. Cuid. Temporales'!Z203</f>
        <v>0</v>
      </c>
      <c r="P24" s="9">
        <f>+'24-03-997 Ind. Cuid. Temporales'!AA203</f>
        <v>0</v>
      </c>
      <c r="Q24" s="9">
        <f>+'24-03-997 Ind. Cuid. Temporales'!AB203</f>
        <v>0</v>
      </c>
      <c r="R24" s="9">
        <f>+'24-03-997 Ind. Cuid. Temporales'!AC203</f>
        <v>0</v>
      </c>
      <c r="S24" s="9">
        <f>+'24-03-997 Ind. Cuid. Temporales'!AD203</f>
        <v>0</v>
      </c>
      <c r="T24" s="9">
        <f>+'24-03-997 Ind. Cuid. Temporales'!AE203</f>
        <v>0</v>
      </c>
      <c r="U24" s="9">
        <f>+'24-03-997 Ind. Cuid. Temporales'!AF203</f>
        <v>0</v>
      </c>
      <c r="V24" s="9">
        <f>+'24-03-997 Ind. Cuid. Temporales'!AG203</f>
        <v>0</v>
      </c>
      <c r="W24" s="9">
        <f>+'24-03-997 Ind. Cuid. Temporales'!AH203</f>
        <v>0</v>
      </c>
      <c r="X24" s="16">
        <f>+'24-03-997 Ind. Cuid. Temporales'!AI203</f>
        <v>0</v>
      </c>
      <c r="Y24" s="16">
        <f>+'24-03-997 Ind. Cuid. Temporales'!AJ203</f>
        <v>0</v>
      </c>
    </row>
    <row r="25" spans="1:25" ht="34.5" customHeight="1">
      <c r="A25" s="12" t="str">
        <f>"TOTAL ASIG."&amp;" "&amp;$A$5</f>
        <v>TOTAL ASIG. 24-03-997 "Centro para Niños(as) con Cuidadores Principales Temporeras(os)"</v>
      </c>
      <c r="B25" s="13">
        <f>SUM(B8:B24)</f>
        <v>499170000</v>
      </c>
      <c r="C25" s="13">
        <f t="shared" ref="C25:W25" si="0">SUM(C8:C24)</f>
        <v>499170000</v>
      </c>
      <c r="D25" s="13" t="e">
        <f t="shared" si="0"/>
        <v>#REF!</v>
      </c>
      <c r="E25" s="13" t="e">
        <f t="shared" si="0"/>
        <v>#REF!</v>
      </c>
      <c r="F25" s="13" t="e">
        <f t="shared" si="0"/>
        <v>#REF!</v>
      </c>
      <c r="G25" s="13" t="e">
        <f t="shared" si="0"/>
        <v>#REF!</v>
      </c>
      <c r="H25" s="13" t="e">
        <f t="shared" si="0"/>
        <v>#REF!</v>
      </c>
      <c r="I25" s="13" t="e">
        <f t="shared" si="0"/>
        <v>#REF!</v>
      </c>
      <c r="J25" s="13">
        <f t="shared" si="0"/>
        <v>0</v>
      </c>
      <c r="K25" s="13">
        <f t="shared" si="0"/>
        <v>0</v>
      </c>
      <c r="L25" s="13">
        <f t="shared" si="0"/>
        <v>0</v>
      </c>
      <c r="M25" s="13">
        <f t="shared" si="0"/>
        <v>0</v>
      </c>
      <c r="N25" s="13">
        <f t="shared" si="0"/>
        <v>0</v>
      </c>
      <c r="O25" s="13">
        <f t="shared" si="0"/>
        <v>0</v>
      </c>
      <c r="P25" s="13">
        <f t="shared" si="0"/>
        <v>0</v>
      </c>
      <c r="Q25" s="13">
        <f t="shared" si="0"/>
        <v>0</v>
      </c>
      <c r="R25" s="13">
        <f t="shared" si="0"/>
        <v>0</v>
      </c>
      <c r="S25" s="13">
        <f t="shared" si="0"/>
        <v>0</v>
      </c>
      <c r="T25" s="13">
        <f t="shared" si="0"/>
        <v>0</v>
      </c>
      <c r="U25" s="13">
        <f>SUM(U8:U24)</f>
        <v>499170000</v>
      </c>
      <c r="V25" s="13">
        <f t="shared" si="0"/>
        <v>499170000</v>
      </c>
      <c r="W25" s="13">
        <f t="shared" si="0"/>
        <v>499170000</v>
      </c>
      <c r="X25" s="17">
        <f>+'24-03-997 Ind. Cuid. Temporales'!AI204</f>
        <v>1</v>
      </c>
      <c r="Y25" s="17">
        <f>'24-03-997 Ind. Cuid. Temporales'!AJ204</f>
        <v>1</v>
      </c>
    </row>
    <row r="26" spans="1:25">
      <c r="B26" s="14"/>
      <c r="G26" s="14"/>
      <c r="H26" s="14"/>
      <c r="I26" s="14"/>
      <c r="K26" s="14"/>
      <c r="L26" s="14"/>
      <c r="M26" s="14"/>
      <c r="O26" s="14"/>
      <c r="P26" s="14"/>
      <c r="Q26" s="14"/>
      <c r="S26" s="14"/>
      <c r="T26" s="14"/>
      <c r="U26" s="14"/>
    </row>
    <row r="27" spans="1:25">
      <c r="B27" s="14"/>
      <c r="G27" s="14"/>
      <c r="H27" s="14"/>
      <c r="I27" s="14"/>
      <c r="K27" s="14"/>
      <c r="L27" s="14"/>
      <c r="M27" s="14"/>
      <c r="O27" s="14"/>
      <c r="P27" s="14"/>
      <c r="Q27" s="14"/>
      <c r="S27" s="14"/>
      <c r="T27" s="14"/>
      <c r="U27" s="14"/>
    </row>
    <row r="28" spans="1:25">
      <c r="B28" s="14"/>
      <c r="G28" s="14"/>
      <c r="H28" s="14"/>
      <c r="I28" s="14"/>
      <c r="K28" s="14"/>
      <c r="L28" s="14"/>
      <c r="M28" s="14"/>
      <c r="O28" s="14"/>
      <c r="P28" s="14"/>
      <c r="Q28" s="14"/>
      <c r="S28" s="14"/>
      <c r="T28" s="14"/>
      <c r="U28" s="14"/>
    </row>
    <row r="29" spans="1:25">
      <c r="B29" s="14"/>
      <c r="G29" s="14"/>
      <c r="H29" s="14"/>
      <c r="I29" s="14"/>
      <c r="K29" s="14"/>
      <c r="L29" s="14"/>
      <c r="M29" s="14"/>
      <c r="O29" s="14"/>
      <c r="P29" s="14"/>
      <c r="Q29" s="14"/>
      <c r="S29" s="14"/>
      <c r="T29" s="14"/>
      <c r="U29" s="14"/>
    </row>
    <row r="30" spans="1:25">
      <c r="B30" s="14"/>
      <c r="G30" s="14"/>
      <c r="H30" s="14"/>
      <c r="I30" s="14"/>
      <c r="K30" s="14"/>
      <c r="L30" s="14"/>
      <c r="M30" s="14"/>
      <c r="O30" s="14"/>
      <c r="P30" s="14"/>
      <c r="Q30" s="14"/>
      <c r="S30" s="14"/>
      <c r="T30" s="14"/>
      <c r="U30" s="14"/>
    </row>
    <row r="31" spans="1:25">
      <c r="B31" s="14"/>
      <c r="G31" s="14"/>
      <c r="H31" s="14"/>
      <c r="I31" s="14"/>
      <c r="K31" s="14"/>
      <c r="L31" s="14"/>
      <c r="M31" s="14"/>
      <c r="O31" s="14"/>
      <c r="P31" s="14"/>
      <c r="Q31" s="14"/>
      <c r="S31" s="14"/>
      <c r="T31" s="14"/>
      <c r="U31" s="14"/>
    </row>
    <row r="32" spans="1:25">
      <c r="B32" s="14"/>
      <c r="G32" s="14"/>
      <c r="H32" s="14"/>
      <c r="I32" s="14"/>
      <c r="K32" s="14"/>
      <c r="L32" s="14"/>
      <c r="M32" s="14"/>
      <c r="O32" s="14"/>
      <c r="P32" s="14"/>
      <c r="Q32" s="14"/>
      <c r="S32" s="14"/>
      <c r="T32" s="14"/>
      <c r="U32" s="14"/>
    </row>
    <row r="33" spans="1:25">
      <c r="B33" s="14"/>
      <c r="G33" s="14"/>
      <c r="H33" s="14"/>
      <c r="I33" s="14"/>
      <c r="K33" s="14"/>
      <c r="L33" s="14"/>
      <c r="M33" s="14"/>
      <c r="O33" s="14"/>
      <c r="P33" s="14"/>
      <c r="Q33" s="14"/>
      <c r="S33" s="14"/>
      <c r="T33" s="14"/>
      <c r="U33" s="14"/>
    </row>
    <row r="34" spans="1:25">
      <c r="A34" s="5"/>
      <c r="B34" s="14"/>
      <c r="G34" s="14"/>
      <c r="H34" s="14"/>
      <c r="I34" s="14"/>
      <c r="K34" s="14"/>
      <c r="L34" s="14"/>
      <c r="M34" s="14"/>
      <c r="O34" s="14"/>
      <c r="P34" s="14"/>
      <c r="Q34" s="14"/>
      <c r="S34" s="14"/>
      <c r="T34" s="14"/>
      <c r="U34" s="14"/>
      <c r="V34" s="5"/>
      <c r="W34" s="5"/>
      <c r="X34" s="2"/>
      <c r="Y34" s="2"/>
    </row>
    <row r="35" spans="1:25">
      <c r="A35" s="5"/>
      <c r="B35" s="14"/>
      <c r="G35" s="14"/>
      <c r="H35" s="14"/>
      <c r="I35" s="14"/>
      <c r="K35" s="14"/>
      <c r="L35" s="14"/>
      <c r="M35" s="14"/>
      <c r="O35" s="14"/>
      <c r="P35" s="14"/>
      <c r="Q35" s="14"/>
      <c r="S35" s="14"/>
      <c r="T35" s="14"/>
      <c r="U35" s="14"/>
      <c r="V35" s="5"/>
      <c r="W35" s="5"/>
      <c r="X35" s="2"/>
      <c r="Y35" s="2"/>
    </row>
    <row r="36" spans="1:25">
      <c r="A36" s="5"/>
      <c r="B36" s="14"/>
      <c r="G36" s="14"/>
      <c r="H36" s="14"/>
      <c r="I36" s="14"/>
      <c r="K36" s="14"/>
      <c r="L36" s="14"/>
      <c r="M36" s="14"/>
      <c r="O36" s="14"/>
      <c r="P36" s="14"/>
      <c r="Q36" s="14"/>
      <c r="S36" s="14"/>
      <c r="T36" s="14"/>
      <c r="U36" s="14"/>
      <c r="V36" s="5"/>
      <c r="W36" s="5"/>
      <c r="X36" s="2"/>
      <c r="Y36" s="2"/>
    </row>
    <row r="37" spans="1:25">
      <c r="A37" s="5"/>
      <c r="B37" s="14"/>
      <c r="G37" s="14"/>
      <c r="H37" s="14"/>
      <c r="I37" s="14"/>
      <c r="K37" s="14"/>
      <c r="L37" s="14"/>
      <c r="M37" s="14"/>
      <c r="O37" s="14"/>
      <c r="P37" s="14"/>
      <c r="Q37" s="14"/>
      <c r="S37" s="14"/>
      <c r="T37" s="14"/>
      <c r="U37" s="14"/>
      <c r="V37" s="5"/>
      <c r="W37" s="5"/>
      <c r="X37" s="2"/>
      <c r="Y37" s="2"/>
    </row>
    <row r="38" spans="1:25">
      <c r="A38" s="5"/>
      <c r="B38" s="14"/>
      <c r="G38" s="14"/>
      <c r="H38" s="14"/>
      <c r="I38" s="14"/>
      <c r="K38" s="14"/>
      <c r="L38" s="14"/>
      <c r="M38" s="14"/>
      <c r="O38" s="14"/>
      <c r="P38" s="14"/>
      <c r="Q38" s="14"/>
      <c r="S38" s="14"/>
      <c r="T38" s="14"/>
      <c r="U38" s="14"/>
      <c r="V38" s="5"/>
      <c r="W38" s="5"/>
      <c r="X38" s="2"/>
      <c r="Y38" s="2"/>
    </row>
    <row r="39" spans="1:25">
      <c r="A39" s="5"/>
      <c r="B39" s="14"/>
      <c r="G39" s="14"/>
      <c r="H39" s="14"/>
      <c r="I39" s="14"/>
      <c r="K39" s="14"/>
      <c r="L39" s="14"/>
      <c r="M39" s="14"/>
      <c r="O39" s="14"/>
      <c r="P39" s="14"/>
      <c r="Q39" s="14"/>
      <c r="S39" s="14"/>
      <c r="T39" s="14"/>
      <c r="U39" s="14"/>
      <c r="V39" s="5"/>
      <c r="W39" s="5"/>
      <c r="X39" s="2"/>
      <c r="Y39" s="2"/>
    </row>
    <row r="40" spans="1:25">
      <c r="A40" s="5"/>
      <c r="B40" s="14"/>
      <c r="G40" s="14"/>
      <c r="H40" s="14"/>
      <c r="I40" s="14"/>
      <c r="K40" s="14"/>
      <c r="L40" s="14"/>
      <c r="M40" s="14"/>
      <c r="O40" s="14"/>
      <c r="P40" s="14"/>
      <c r="Q40" s="14"/>
      <c r="S40" s="14"/>
      <c r="T40" s="14"/>
      <c r="U40" s="14"/>
      <c r="V40" s="5"/>
      <c r="W40" s="5"/>
      <c r="X40" s="2"/>
      <c r="Y40" s="2"/>
    </row>
    <row r="41" spans="1:25">
      <c r="A41" s="5"/>
      <c r="B41" s="14"/>
      <c r="G41" s="14"/>
      <c r="H41" s="14"/>
      <c r="I41" s="14"/>
      <c r="K41" s="14"/>
      <c r="L41" s="14"/>
      <c r="M41" s="14"/>
      <c r="O41" s="14"/>
      <c r="P41" s="14"/>
      <c r="Q41" s="14"/>
      <c r="S41" s="14"/>
      <c r="T41" s="14"/>
      <c r="U41" s="14"/>
      <c r="V41" s="5"/>
      <c r="W41" s="5"/>
      <c r="X41" s="2"/>
      <c r="Y41" s="2"/>
    </row>
    <row r="42" spans="1:25">
      <c r="A42" s="5"/>
      <c r="B42" s="14"/>
      <c r="G42" s="14"/>
      <c r="H42" s="14"/>
      <c r="I42" s="14"/>
      <c r="K42" s="14"/>
      <c r="L42" s="14"/>
      <c r="M42" s="14"/>
      <c r="O42" s="14"/>
      <c r="P42" s="14"/>
      <c r="Q42" s="14"/>
      <c r="S42" s="14"/>
      <c r="T42" s="14"/>
      <c r="U42" s="14"/>
      <c r="V42" s="5"/>
      <c r="W42" s="5"/>
      <c r="X42" s="2"/>
      <c r="Y42" s="2"/>
    </row>
  </sheetData>
  <mergeCells count="19">
    <mergeCell ref="A1:Y1"/>
    <mergeCell ref="A2:Y2"/>
    <mergeCell ref="A3:Y3"/>
    <mergeCell ref="A4:Y4"/>
    <mergeCell ref="A5:Y5"/>
    <mergeCell ref="X6:Y6"/>
    <mergeCell ref="A6:A7"/>
    <mergeCell ref="B6:B7"/>
    <mergeCell ref="C6:C7"/>
    <mergeCell ref="J6:J7"/>
    <mergeCell ref="N6:N7"/>
    <mergeCell ref="R6:R7"/>
    <mergeCell ref="V6:V7"/>
    <mergeCell ref="W6:W7"/>
    <mergeCell ref="D6:F6"/>
    <mergeCell ref="G6:I6"/>
    <mergeCell ref="K6:M6"/>
    <mergeCell ref="O6:Q6"/>
    <mergeCell ref="S6:U6"/>
  </mergeCells>
  <printOptions horizontalCentered="1" verticalCentered="1"/>
  <pageMargins left="0" right="0" top="0.74803149606299202" bottom="0.74803149606299202" header="0.31496062992126" footer="0.31496062992126"/>
  <pageSetup paperSize="41" scale="81" orientation="landscape"/>
  <legacyDrawingHF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>
    <tabColor rgb="FF007DB5"/>
    <pageSetUpPr fitToPage="1"/>
  </sheetPr>
  <dimension ref="A1:DB95"/>
  <sheetViews>
    <sheetView topLeftCell="K67" workbookViewId="0">
      <selection activeCell="AC76" activeCellId="1" sqref="U76 AC76"/>
    </sheetView>
  </sheetViews>
  <sheetFormatPr baseColWidth="10" defaultColWidth="11.42578125" defaultRowHeight="10.5" outlineLevelRow="1" outlineLevelCol="1"/>
  <cols>
    <col min="1" max="1" width="3.5703125" style="2" customWidth="1"/>
    <col min="2" max="2" width="8" style="2" hidden="1" customWidth="1"/>
    <col min="3" max="3" width="11.85546875" style="2" customWidth="1"/>
    <col min="4" max="4" width="10.42578125" style="2" customWidth="1"/>
    <col min="5" max="5" width="26.7109375" style="5" customWidth="1"/>
    <col min="6" max="6" width="39" style="5" customWidth="1"/>
    <col min="7" max="7" width="11.140625" style="2" customWidth="1"/>
    <col min="8" max="9" width="9.85546875" style="2" hidden="1" customWidth="1"/>
    <col min="10" max="10" width="12.85546875" style="3" customWidth="1"/>
    <col min="11" max="11" width="15.7109375" style="14" customWidth="1"/>
    <col min="12" max="12" width="14.85546875" style="5" customWidth="1"/>
    <col min="13" max="13" width="10.42578125" style="2" hidden="1" customWidth="1"/>
    <col min="14" max="14" width="9.140625" style="2" hidden="1" customWidth="1"/>
    <col min="15" max="15" width="13" style="2" hidden="1" customWidth="1"/>
    <col min="16" max="16" width="10.5703125" style="2" hidden="1" customWidth="1"/>
    <col min="17" max="17" width="10.5703125" style="21" hidden="1" customWidth="1"/>
    <col min="18" max="20" width="13.7109375" style="3" hidden="1" customWidth="1" outlineLevel="1"/>
    <col min="21" max="21" width="20.7109375" style="3" customWidth="1" collapsed="1"/>
    <col min="22" max="24" width="20.7109375" style="3" hidden="1" customWidth="1" outlineLevel="1"/>
    <col min="25" max="25" width="20.7109375" style="3" customWidth="1" collapsed="1"/>
    <col min="26" max="28" width="20.7109375" style="3" hidden="1" customWidth="1" outlineLevel="1"/>
    <col min="29" max="29" width="20.7109375" style="3" customWidth="1" collapsed="1"/>
    <col min="30" max="32" width="20.7109375" style="3" customWidth="1" outlineLevel="1"/>
    <col min="33" max="34" width="20.7109375" style="3" customWidth="1"/>
    <col min="35" max="36" width="20.7109375" style="22" customWidth="1"/>
    <col min="37" max="16384" width="11.42578125" style="5"/>
  </cols>
  <sheetData>
    <row r="1" spans="1:106" s="1" customFormat="1" ht="16.5" customHeight="1">
      <c r="A1" s="120" t="s">
        <v>0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</row>
    <row r="2" spans="1:106" s="1" customFormat="1" ht="16.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</row>
    <row r="3" spans="1:106" s="1" customFormat="1" ht="16.5" customHeight="1">
      <c r="A3" s="122" t="s">
        <v>2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106" s="1" customFormat="1" ht="16.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</row>
    <row r="5" spans="1:106" ht="54.75" customHeight="1">
      <c r="A5" s="147" t="s">
        <v>1543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</row>
    <row r="6" spans="1:106" s="18" customFormat="1" ht="22.5" customHeight="1">
      <c r="A6" s="112" t="s">
        <v>5</v>
      </c>
      <c r="B6" s="112" t="s">
        <v>6</v>
      </c>
      <c r="C6" s="6" t="s">
        <v>7</v>
      </c>
      <c r="D6" s="112" t="s">
        <v>8</v>
      </c>
      <c r="E6" s="112" t="s">
        <v>9</v>
      </c>
      <c r="F6" s="112" t="s">
        <v>10</v>
      </c>
      <c r="G6" s="112" t="s">
        <v>11</v>
      </c>
      <c r="H6" s="112" t="s">
        <v>12</v>
      </c>
      <c r="I6" s="112"/>
      <c r="J6" s="111" t="s">
        <v>13</v>
      </c>
      <c r="K6" s="111" t="s">
        <v>14</v>
      </c>
      <c r="L6" s="112" t="s">
        <v>15</v>
      </c>
      <c r="M6" s="111" t="s">
        <v>16</v>
      </c>
      <c r="N6" s="111"/>
      <c r="O6" s="111"/>
      <c r="P6" s="112" t="s">
        <v>17</v>
      </c>
      <c r="Q6" s="112" t="s">
        <v>18</v>
      </c>
      <c r="R6" s="111" t="s">
        <v>19</v>
      </c>
      <c r="S6" s="111"/>
      <c r="T6" s="111"/>
      <c r="U6" s="111" t="s">
        <v>20</v>
      </c>
      <c r="V6" s="111" t="s">
        <v>19</v>
      </c>
      <c r="W6" s="111"/>
      <c r="X6" s="111"/>
      <c r="Y6" s="111" t="s">
        <v>21</v>
      </c>
      <c r="Z6" s="111" t="s">
        <v>19</v>
      </c>
      <c r="AA6" s="111"/>
      <c r="AB6" s="111"/>
      <c r="AC6" s="111" t="s">
        <v>22</v>
      </c>
      <c r="AD6" s="111" t="s">
        <v>19</v>
      </c>
      <c r="AE6" s="111"/>
      <c r="AF6" s="111"/>
      <c r="AG6" s="111" t="s">
        <v>23</v>
      </c>
      <c r="AH6" s="111" t="s">
        <v>24</v>
      </c>
      <c r="AI6" s="125" t="s">
        <v>25</v>
      </c>
      <c r="AJ6" s="125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18" customFormat="1" ht="27.75" customHeight="1">
      <c r="A7" s="112"/>
      <c r="B7" s="112"/>
      <c r="C7" s="6" t="s">
        <v>26</v>
      </c>
      <c r="D7" s="112"/>
      <c r="E7" s="112"/>
      <c r="F7" s="112"/>
      <c r="G7" s="112"/>
      <c r="H7" s="6" t="s">
        <v>27</v>
      </c>
      <c r="I7" s="6" t="s">
        <v>28</v>
      </c>
      <c r="J7" s="111"/>
      <c r="K7" s="111"/>
      <c r="L7" s="112"/>
      <c r="M7" s="7" t="s">
        <v>29</v>
      </c>
      <c r="N7" s="7" t="s">
        <v>30</v>
      </c>
      <c r="O7" s="7" t="s">
        <v>31</v>
      </c>
      <c r="P7" s="112"/>
      <c r="Q7" s="112"/>
      <c r="R7" s="7" t="s">
        <v>32</v>
      </c>
      <c r="S7" s="7" t="s">
        <v>33</v>
      </c>
      <c r="T7" s="7" t="s">
        <v>34</v>
      </c>
      <c r="U7" s="111"/>
      <c r="V7" s="7" t="s">
        <v>35</v>
      </c>
      <c r="W7" s="7" t="s">
        <v>36</v>
      </c>
      <c r="X7" s="7" t="s">
        <v>37</v>
      </c>
      <c r="Y7" s="111"/>
      <c r="Z7" s="7" t="s">
        <v>38</v>
      </c>
      <c r="AA7" s="7" t="s">
        <v>39</v>
      </c>
      <c r="AB7" s="7" t="s">
        <v>40</v>
      </c>
      <c r="AC7" s="111"/>
      <c r="AD7" s="7" t="s">
        <v>41</v>
      </c>
      <c r="AE7" s="7" t="s">
        <v>42</v>
      </c>
      <c r="AF7" s="7" t="s">
        <v>40</v>
      </c>
      <c r="AG7" s="111"/>
      <c r="AH7" s="111"/>
      <c r="AI7" s="15" t="s">
        <v>44</v>
      </c>
      <c r="AJ7" s="15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>
      <c r="A8" s="118" t="s">
        <v>46</v>
      </c>
      <c r="B8" s="118"/>
      <c r="C8" s="118"/>
      <c r="D8" s="118"/>
      <c r="E8" s="118"/>
      <c r="F8" s="23"/>
      <c r="G8" s="24"/>
      <c r="H8" s="25"/>
      <c r="I8" s="25"/>
      <c r="J8" s="113"/>
      <c r="K8" s="43"/>
      <c r="L8" s="44"/>
      <c r="M8" s="45"/>
      <c r="N8" s="45"/>
      <c r="O8" s="45"/>
      <c r="P8" s="24"/>
      <c r="Q8" s="55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57"/>
      <c r="AJ8" s="58"/>
    </row>
    <row r="9" spans="1:106" ht="24.95" customHeight="1" outlineLevel="1">
      <c r="A9" s="26">
        <v>1</v>
      </c>
      <c r="B9" s="26"/>
      <c r="C9" s="27"/>
      <c r="D9" s="28"/>
      <c r="E9" s="27"/>
      <c r="F9" s="27"/>
      <c r="G9" s="27"/>
      <c r="H9" s="28"/>
      <c r="I9" s="28"/>
      <c r="J9" s="114"/>
      <c r="K9" s="47"/>
      <c r="L9" s="27"/>
      <c r="M9" s="48"/>
      <c r="N9" s="48"/>
      <c r="O9" s="48"/>
      <c r="P9" s="27"/>
      <c r="Q9" s="27"/>
      <c r="R9" s="48"/>
      <c r="S9" s="48"/>
      <c r="T9" s="48"/>
      <c r="U9" s="43">
        <f>SUM(R9:T9)</f>
        <v>0</v>
      </c>
      <c r="V9" s="48"/>
      <c r="W9" s="48"/>
      <c r="X9" s="48"/>
      <c r="Y9" s="43">
        <f>SUM(V9:X9)</f>
        <v>0</v>
      </c>
      <c r="Z9" s="48"/>
      <c r="AA9" s="48"/>
      <c r="AB9" s="48"/>
      <c r="AC9" s="43">
        <f>SUM(Z9:AB9)</f>
        <v>0</v>
      </c>
      <c r="AD9" s="48"/>
      <c r="AE9" s="48"/>
      <c r="AF9" s="48"/>
      <c r="AG9" s="43">
        <f>SUM(AD9:AF9)</f>
        <v>0</v>
      </c>
      <c r="AH9" s="43">
        <f>SUM(U9,Y9,AC9,AG9)</f>
        <v>0</v>
      </c>
      <c r="AI9" s="59">
        <f>IF(ISERROR(AH9/J9),0,AH9/J9)</f>
        <v>0</v>
      </c>
      <c r="AJ9" s="60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>
      <c r="A10" s="26">
        <v>2</v>
      </c>
      <c r="B10" s="26"/>
      <c r="C10" s="27"/>
      <c r="D10" s="28"/>
      <c r="E10" s="27"/>
      <c r="F10" s="27"/>
      <c r="G10" s="27"/>
      <c r="H10" s="28"/>
      <c r="I10" s="28"/>
      <c r="J10" s="115"/>
      <c r="K10" s="47"/>
      <c r="L10" s="27"/>
      <c r="M10" s="48"/>
      <c r="N10" s="48"/>
      <c r="O10" s="48"/>
      <c r="P10" s="27"/>
      <c r="Q10" s="27"/>
      <c r="R10" s="48"/>
      <c r="S10" s="48"/>
      <c r="T10" s="48"/>
      <c r="U10" s="43">
        <f>SUM(R10:T10)</f>
        <v>0</v>
      </c>
      <c r="V10" s="48"/>
      <c r="W10" s="48"/>
      <c r="X10" s="48"/>
      <c r="Y10" s="43">
        <f>SUM(V10:X10)</f>
        <v>0</v>
      </c>
      <c r="Z10" s="48"/>
      <c r="AA10" s="48"/>
      <c r="AB10" s="48"/>
      <c r="AC10" s="43">
        <f>SUM(Z10:AB10)</f>
        <v>0</v>
      </c>
      <c r="AD10" s="48"/>
      <c r="AE10" s="48"/>
      <c r="AF10" s="48"/>
      <c r="AG10" s="43">
        <f>SUM(AD10:AF10)</f>
        <v>0</v>
      </c>
      <c r="AH10" s="43">
        <f>SUM(U10,Y10,AC10,AG10)</f>
        <v>0</v>
      </c>
      <c r="AI10" s="59">
        <f>IF(ISERROR(AH10/J10),0,AH10/J10)</f>
        <v>0</v>
      </c>
      <c r="AJ10" s="59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19" customFormat="1" ht="24.95" customHeight="1">
      <c r="A11" s="117" t="s">
        <v>47</v>
      </c>
      <c r="B11" s="117"/>
      <c r="C11" s="117"/>
      <c r="D11" s="117"/>
      <c r="E11" s="117"/>
      <c r="F11" s="117"/>
      <c r="G11" s="117"/>
      <c r="H11" s="117"/>
      <c r="I11" s="117"/>
      <c r="J11" s="49">
        <f>SUM(J9:J10)</f>
        <v>0</v>
      </c>
      <c r="K11" s="49">
        <f>SUM(K9:K10)</f>
        <v>0</v>
      </c>
      <c r="L11" s="29"/>
      <c r="M11" s="49">
        <f>SUM(M9:M10)</f>
        <v>0</v>
      </c>
      <c r="N11" s="49">
        <f>SUM(N9:N10)</f>
        <v>0</v>
      </c>
      <c r="O11" s="49">
        <f>SUM(O9:O10)</f>
        <v>0</v>
      </c>
      <c r="P11" s="50"/>
      <c r="Q11" s="56"/>
      <c r="R11" s="49">
        <f>SUM(R9:R10)</f>
        <v>0</v>
      </c>
      <c r="S11" s="49">
        <f t="shared" ref="S11:AH11" si="0">SUM(S9:S10)</f>
        <v>0</v>
      </c>
      <c r="T11" s="49">
        <f t="shared" si="0"/>
        <v>0</v>
      </c>
      <c r="U11" s="49">
        <f t="shared" si="0"/>
        <v>0</v>
      </c>
      <c r="V11" s="49">
        <f t="shared" si="0"/>
        <v>0</v>
      </c>
      <c r="W11" s="49">
        <f t="shared" si="0"/>
        <v>0</v>
      </c>
      <c r="X11" s="49">
        <f t="shared" si="0"/>
        <v>0</v>
      </c>
      <c r="Y11" s="49">
        <f t="shared" si="0"/>
        <v>0</v>
      </c>
      <c r="Z11" s="49">
        <f t="shared" si="0"/>
        <v>0</v>
      </c>
      <c r="AA11" s="49">
        <f t="shared" si="0"/>
        <v>0</v>
      </c>
      <c r="AB11" s="49">
        <f t="shared" si="0"/>
        <v>0</v>
      </c>
      <c r="AC11" s="49">
        <f t="shared" si="0"/>
        <v>0</v>
      </c>
      <c r="AD11" s="49">
        <f t="shared" si="0"/>
        <v>0</v>
      </c>
      <c r="AE11" s="49">
        <f t="shared" si="0"/>
        <v>0</v>
      </c>
      <c r="AF11" s="49">
        <f t="shared" si="0"/>
        <v>0</v>
      </c>
      <c r="AG11" s="49">
        <f t="shared" si="0"/>
        <v>0</v>
      </c>
      <c r="AH11" s="49">
        <f t="shared" si="0"/>
        <v>0</v>
      </c>
      <c r="AI11" s="61">
        <f>IF(ISERROR(AH11/J11),0,AH11/J11)</f>
        <v>0</v>
      </c>
      <c r="AJ11" s="61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>
      <c r="A12" s="118" t="s">
        <v>48</v>
      </c>
      <c r="B12" s="118"/>
      <c r="C12" s="118"/>
      <c r="D12" s="118"/>
      <c r="E12" s="118"/>
      <c r="F12" s="23"/>
      <c r="G12" s="24"/>
      <c r="H12" s="25"/>
      <c r="I12" s="25"/>
      <c r="J12" s="113"/>
      <c r="K12" s="43"/>
      <c r="L12" s="44"/>
      <c r="M12" s="45"/>
      <c r="N12" s="45"/>
      <c r="O12" s="45"/>
      <c r="P12" s="24"/>
      <c r="Q12" s="55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57"/>
      <c r="AJ12" s="58"/>
    </row>
    <row r="13" spans="1:106" ht="24.95" customHeight="1" outlineLevel="1">
      <c r="A13" s="26">
        <v>1</v>
      </c>
      <c r="B13" s="26"/>
      <c r="C13" s="27"/>
      <c r="D13" s="28"/>
      <c r="E13" s="27"/>
      <c r="F13" s="27"/>
      <c r="G13" s="27"/>
      <c r="H13" s="28"/>
      <c r="I13" s="28"/>
      <c r="J13" s="114"/>
      <c r="K13" s="47"/>
      <c r="L13" s="27"/>
      <c r="M13" s="48"/>
      <c r="N13" s="48"/>
      <c r="O13" s="48"/>
      <c r="P13" s="27"/>
      <c r="Q13" s="27"/>
      <c r="R13" s="48"/>
      <c r="S13" s="48"/>
      <c r="T13" s="48"/>
      <c r="U13" s="43">
        <f>SUM(R13:T13)</f>
        <v>0</v>
      </c>
      <c r="V13" s="48"/>
      <c r="W13" s="48"/>
      <c r="X13" s="48"/>
      <c r="Y13" s="43">
        <f>SUM(V13:X13)</f>
        <v>0</v>
      </c>
      <c r="Z13" s="48"/>
      <c r="AA13" s="48"/>
      <c r="AB13" s="48"/>
      <c r="AC13" s="43">
        <f>SUM(Z13:AB13)</f>
        <v>0</v>
      </c>
      <c r="AD13" s="48"/>
      <c r="AE13" s="48"/>
      <c r="AF13" s="48"/>
      <c r="AG13" s="43">
        <f>SUM(AD13:AF13)</f>
        <v>0</v>
      </c>
      <c r="AH13" s="43">
        <f>SUM(U13,Y13,AC13,AG13)</f>
        <v>0</v>
      </c>
      <c r="AI13" s="59">
        <f>IF(ISERROR(AH13/J13),0,AH13/J13)</f>
        <v>0</v>
      </c>
      <c r="AJ13" s="59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>
      <c r="A14" s="26">
        <v>2</v>
      </c>
      <c r="B14" s="26"/>
      <c r="C14" s="27"/>
      <c r="D14" s="28"/>
      <c r="E14" s="27"/>
      <c r="F14" s="27"/>
      <c r="G14" s="27"/>
      <c r="H14" s="28"/>
      <c r="I14" s="28"/>
      <c r="J14" s="115"/>
      <c r="K14" s="47"/>
      <c r="L14" s="27"/>
      <c r="M14" s="48"/>
      <c r="N14" s="48"/>
      <c r="O14" s="48"/>
      <c r="P14" s="27"/>
      <c r="Q14" s="27"/>
      <c r="R14" s="48"/>
      <c r="S14" s="48"/>
      <c r="T14" s="48"/>
      <c r="U14" s="43">
        <f>SUM(R14:T14)</f>
        <v>0</v>
      </c>
      <c r="V14" s="48"/>
      <c r="W14" s="48"/>
      <c r="X14" s="48"/>
      <c r="Y14" s="43">
        <f>SUM(V14:X14)</f>
        <v>0</v>
      </c>
      <c r="Z14" s="48"/>
      <c r="AA14" s="48"/>
      <c r="AB14" s="48"/>
      <c r="AC14" s="43">
        <f>SUM(Z14:AB14)</f>
        <v>0</v>
      </c>
      <c r="AD14" s="48"/>
      <c r="AE14" s="48"/>
      <c r="AF14" s="48"/>
      <c r="AG14" s="43">
        <f>SUM(AD14:AF14)</f>
        <v>0</v>
      </c>
      <c r="AH14" s="43">
        <f>SUM(U14,Y14,AC14,AG14)</f>
        <v>0</v>
      </c>
      <c r="AI14" s="59">
        <f>IF(ISERROR(AH14/J14),0,AH14/J14)</f>
        <v>0</v>
      </c>
      <c r="AJ14" s="59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19" customFormat="1" ht="24.95" customHeight="1">
      <c r="A15" s="117" t="s">
        <v>49</v>
      </c>
      <c r="B15" s="117"/>
      <c r="C15" s="117"/>
      <c r="D15" s="117"/>
      <c r="E15" s="117"/>
      <c r="F15" s="117"/>
      <c r="G15" s="117"/>
      <c r="H15" s="117"/>
      <c r="I15" s="117"/>
      <c r="J15" s="49">
        <f>SUM(J13:J14)</f>
        <v>0</v>
      </c>
      <c r="K15" s="49">
        <f>SUM(K13:K14)</f>
        <v>0</v>
      </c>
      <c r="L15" s="29"/>
      <c r="M15" s="49">
        <f>SUM(M13:M14)</f>
        <v>0</v>
      </c>
      <c r="N15" s="49">
        <f>SUM(N13:N14)</f>
        <v>0</v>
      </c>
      <c r="O15" s="49">
        <f>SUM(O13:O14)</f>
        <v>0</v>
      </c>
      <c r="P15" s="50"/>
      <c r="Q15" s="56"/>
      <c r="R15" s="49">
        <f t="shared" ref="R15:AH15" si="1">SUM(R13:R14)</f>
        <v>0</v>
      </c>
      <c r="S15" s="49">
        <f t="shared" si="1"/>
        <v>0</v>
      </c>
      <c r="T15" s="49">
        <f t="shared" si="1"/>
        <v>0</v>
      </c>
      <c r="U15" s="49">
        <f t="shared" si="1"/>
        <v>0</v>
      </c>
      <c r="V15" s="49">
        <f t="shared" si="1"/>
        <v>0</v>
      </c>
      <c r="W15" s="49">
        <f t="shared" si="1"/>
        <v>0</v>
      </c>
      <c r="X15" s="49">
        <f t="shared" si="1"/>
        <v>0</v>
      </c>
      <c r="Y15" s="49">
        <f t="shared" si="1"/>
        <v>0</v>
      </c>
      <c r="Z15" s="49">
        <f t="shared" si="1"/>
        <v>0</v>
      </c>
      <c r="AA15" s="49">
        <f t="shared" si="1"/>
        <v>0</v>
      </c>
      <c r="AB15" s="49">
        <f t="shared" si="1"/>
        <v>0</v>
      </c>
      <c r="AC15" s="49">
        <f t="shared" si="1"/>
        <v>0</v>
      </c>
      <c r="AD15" s="49">
        <f t="shared" si="1"/>
        <v>0</v>
      </c>
      <c r="AE15" s="49">
        <f t="shared" si="1"/>
        <v>0</v>
      </c>
      <c r="AF15" s="49">
        <f t="shared" si="1"/>
        <v>0</v>
      </c>
      <c r="AG15" s="49">
        <f t="shared" si="1"/>
        <v>0</v>
      </c>
      <c r="AH15" s="49">
        <f t="shared" si="1"/>
        <v>0</v>
      </c>
      <c r="AI15" s="61">
        <f>IF(ISERROR(AH15/J15),0,AH15/J15)</f>
        <v>0</v>
      </c>
      <c r="AJ15" s="61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>
      <c r="A16" s="118" t="s">
        <v>50</v>
      </c>
      <c r="B16" s="118"/>
      <c r="C16" s="118"/>
      <c r="D16" s="118"/>
      <c r="E16" s="118"/>
      <c r="F16" s="23"/>
      <c r="G16" s="24"/>
      <c r="H16" s="25"/>
      <c r="I16" s="25"/>
      <c r="J16" s="113"/>
      <c r="K16" s="43"/>
      <c r="L16" s="44"/>
      <c r="M16" s="45"/>
      <c r="N16" s="45"/>
      <c r="O16" s="45"/>
      <c r="P16" s="24"/>
      <c r="Q16" s="55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57"/>
      <c r="AJ16" s="58"/>
    </row>
    <row r="17" spans="1:106" ht="24.95" customHeight="1" outlineLevel="1">
      <c r="A17" s="26">
        <v>1</v>
      </c>
      <c r="B17" s="26"/>
      <c r="C17" s="27"/>
      <c r="D17" s="28"/>
      <c r="E17" s="27"/>
      <c r="F17" s="27"/>
      <c r="G17" s="27"/>
      <c r="H17" s="28"/>
      <c r="I17" s="28"/>
      <c r="J17" s="114"/>
      <c r="K17" s="47"/>
      <c r="L17" s="27"/>
      <c r="M17" s="48"/>
      <c r="N17" s="48"/>
      <c r="O17" s="48"/>
      <c r="P17" s="27"/>
      <c r="Q17" s="27"/>
      <c r="R17" s="48"/>
      <c r="S17" s="48"/>
      <c r="T17" s="48"/>
      <c r="U17" s="43">
        <f>SUM(R17:T17)</f>
        <v>0</v>
      </c>
      <c r="V17" s="48"/>
      <c r="W17" s="48"/>
      <c r="X17" s="48"/>
      <c r="Y17" s="43">
        <f>SUM(V17:X17)</f>
        <v>0</v>
      </c>
      <c r="Z17" s="48"/>
      <c r="AA17" s="48"/>
      <c r="AB17" s="48"/>
      <c r="AC17" s="43">
        <f>SUM(Z17:AB17)</f>
        <v>0</v>
      </c>
      <c r="AD17" s="48"/>
      <c r="AE17" s="48"/>
      <c r="AF17" s="48"/>
      <c r="AG17" s="43">
        <f>SUM(AD17:AF17)</f>
        <v>0</v>
      </c>
      <c r="AH17" s="43">
        <f>SUM(U17,Y17,AC17,AG17)</f>
        <v>0</v>
      </c>
      <c r="AI17" s="59">
        <f>IF(ISERROR(AH17/J17),0,AH17/J17)</f>
        <v>0</v>
      </c>
      <c r="AJ17" s="59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>
      <c r="A18" s="26">
        <v>2</v>
      </c>
      <c r="B18" s="26"/>
      <c r="C18" s="27"/>
      <c r="D18" s="28"/>
      <c r="E18" s="27"/>
      <c r="F18" s="27"/>
      <c r="G18" s="27"/>
      <c r="H18" s="28"/>
      <c r="I18" s="28"/>
      <c r="J18" s="115"/>
      <c r="K18" s="47"/>
      <c r="L18" s="27"/>
      <c r="M18" s="48"/>
      <c r="N18" s="48"/>
      <c r="O18" s="48"/>
      <c r="P18" s="27"/>
      <c r="Q18" s="27"/>
      <c r="R18" s="48"/>
      <c r="S18" s="48"/>
      <c r="T18" s="48"/>
      <c r="U18" s="43">
        <f>SUM(R18:T18)</f>
        <v>0</v>
      </c>
      <c r="V18" s="48"/>
      <c r="W18" s="48"/>
      <c r="X18" s="48"/>
      <c r="Y18" s="43">
        <f>SUM(V18:X18)</f>
        <v>0</v>
      </c>
      <c r="Z18" s="48"/>
      <c r="AA18" s="48"/>
      <c r="AB18" s="48"/>
      <c r="AC18" s="43">
        <f>SUM(Z18:AB18)</f>
        <v>0</v>
      </c>
      <c r="AD18" s="48"/>
      <c r="AE18" s="48"/>
      <c r="AF18" s="48"/>
      <c r="AG18" s="43">
        <f>SUM(AD18:AF18)</f>
        <v>0</v>
      </c>
      <c r="AH18" s="43">
        <f>SUM(U18,Y18,AC18,AG18)</f>
        <v>0</v>
      </c>
      <c r="AI18" s="59">
        <f>IF(ISERROR(AH18/J18),0,AH18/J18)</f>
        <v>0</v>
      </c>
      <c r="AJ18" s="59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19" customFormat="1" ht="24.95" customHeight="1">
      <c r="A19" s="117" t="s">
        <v>51</v>
      </c>
      <c r="B19" s="117"/>
      <c r="C19" s="117"/>
      <c r="D19" s="117"/>
      <c r="E19" s="117"/>
      <c r="F19" s="117"/>
      <c r="G19" s="117"/>
      <c r="H19" s="117"/>
      <c r="I19" s="117"/>
      <c r="J19" s="49">
        <f>SUM(J17:J18)</f>
        <v>0</v>
      </c>
      <c r="K19" s="49">
        <f>SUM(K17:K18)</f>
        <v>0</v>
      </c>
      <c r="L19" s="29"/>
      <c r="M19" s="49">
        <f>SUM(M17:M18)</f>
        <v>0</v>
      </c>
      <c r="N19" s="49">
        <f>SUM(N17:N18)</f>
        <v>0</v>
      </c>
      <c r="O19" s="49">
        <f>SUM(O17:O18)</f>
        <v>0</v>
      </c>
      <c r="P19" s="50"/>
      <c r="Q19" s="56"/>
      <c r="R19" s="49">
        <f t="shared" ref="R19:AH19" si="2">SUM(R17:R18)</f>
        <v>0</v>
      </c>
      <c r="S19" s="49">
        <f t="shared" si="2"/>
        <v>0</v>
      </c>
      <c r="T19" s="49">
        <f t="shared" si="2"/>
        <v>0</v>
      </c>
      <c r="U19" s="49">
        <f t="shared" si="2"/>
        <v>0</v>
      </c>
      <c r="V19" s="49">
        <f t="shared" si="2"/>
        <v>0</v>
      </c>
      <c r="W19" s="49">
        <f t="shared" si="2"/>
        <v>0</v>
      </c>
      <c r="X19" s="49">
        <f t="shared" si="2"/>
        <v>0</v>
      </c>
      <c r="Y19" s="49">
        <f t="shared" si="2"/>
        <v>0</v>
      </c>
      <c r="Z19" s="49">
        <f t="shared" si="2"/>
        <v>0</v>
      </c>
      <c r="AA19" s="49">
        <f t="shared" si="2"/>
        <v>0</v>
      </c>
      <c r="AB19" s="49">
        <f t="shared" si="2"/>
        <v>0</v>
      </c>
      <c r="AC19" s="49">
        <f t="shared" si="2"/>
        <v>0</v>
      </c>
      <c r="AD19" s="49">
        <f t="shared" si="2"/>
        <v>0</v>
      </c>
      <c r="AE19" s="49">
        <f t="shared" si="2"/>
        <v>0</v>
      </c>
      <c r="AF19" s="49">
        <f t="shared" si="2"/>
        <v>0</v>
      </c>
      <c r="AG19" s="49">
        <f t="shared" si="2"/>
        <v>0</v>
      </c>
      <c r="AH19" s="49">
        <f t="shared" si="2"/>
        <v>0</v>
      </c>
      <c r="AI19" s="61">
        <f>IF(ISERROR(AH19/J19),0,AH19/J19)</f>
        <v>0</v>
      </c>
      <c r="AJ19" s="61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>
      <c r="A20" s="118" t="s">
        <v>52</v>
      </c>
      <c r="B20" s="118"/>
      <c r="C20" s="118"/>
      <c r="D20" s="118"/>
      <c r="E20" s="118"/>
      <c r="F20" s="23"/>
      <c r="G20" s="24"/>
      <c r="H20" s="25"/>
      <c r="I20" s="25"/>
      <c r="J20" s="113"/>
      <c r="K20" s="43"/>
      <c r="L20" s="44"/>
      <c r="M20" s="45"/>
      <c r="N20" s="45"/>
      <c r="O20" s="45"/>
      <c r="P20" s="24"/>
      <c r="Q20" s="55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57"/>
      <c r="AJ20" s="58"/>
    </row>
    <row r="21" spans="1:106" ht="24.95" customHeight="1" outlineLevel="1">
      <c r="A21" s="26">
        <v>1</v>
      </c>
      <c r="B21" s="26"/>
      <c r="C21" s="27"/>
      <c r="D21" s="28"/>
      <c r="E21" s="27"/>
      <c r="F21" s="27"/>
      <c r="G21" s="27"/>
      <c r="H21" s="28"/>
      <c r="I21" s="28"/>
      <c r="J21" s="114"/>
      <c r="K21" s="47"/>
      <c r="L21" s="27"/>
      <c r="M21" s="48"/>
      <c r="N21" s="48"/>
      <c r="O21" s="48"/>
      <c r="P21" s="27"/>
      <c r="Q21" s="27"/>
      <c r="R21" s="48"/>
      <c r="S21" s="48"/>
      <c r="T21" s="48"/>
      <c r="U21" s="43">
        <f>SUM(R21:T21)</f>
        <v>0</v>
      </c>
      <c r="V21" s="48"/>
      <c r="W21" s="48"/>
      <c r="X21" s="48"/>
      <c r="Y21" s="43">
        <f>SUM(V21:X21)</f>
        <v>0</v>
      </c>
      <c r="Z21" s="48"/>
      <c r="AA21" s="48"/>
      <c r="AB21" s="48"/>
      <c r="AC21" s="43">
        <f>SUM(Z21:AB21)</f>
        <v>0</v>
      </c>
      <c r="AD21" s="48"/>
      <c r="AE21" s="48"/>
      <c r="AF21" s="48"/>
      <c r="AG21" s="43">
        <f>SUM(AD21:AF21)</f>
        <v>0</v>
      </c>
      <c r="AH21" s="43">
        <f>SUM(U21,Y21,AC21,AG21)</f>
        <v>0</v>
      </c>
      <c r="AI21" s="59">
        <f>IF(ISERROR(AH21/J21),0,AH21/J21)</f>
        <v>0</v>
      </c>
      <c r="AJ21" s="59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>
      <c r="A22" s="26">
        <v>2</v>
      </c>
      <c r="B22" s="26"/>
      <c r="C22" s="27"/>
      <c r="D22" s="28"/>
      <c r="E22" s="27"/>
      <c r="F22" s="27"/>
      <c r="G22" s="27"/>
      <c r="H22" s="28"/>
      <c r="I22" s="28"/>
      <c r="J22" s="115"/>
      <c r="K22" s="47"/>
      <c r="L22" s="27"/>
      <c r="M22" s="48"/>
      <c r="N22" s="48"/>
      <c r="O22" s="48"/>
      <c r="P22" s="27"/>
      <c r="Q22" s="27"/>
      <c r="R22" s="48"/>
      <c r="S22" s="48"/>
      <c r="T22" s="48"/>
      <c r="U22" s="43">
        <f>SUM(R22:T22)</f>
        <v>0</v>
      </c>
      <c r="V22" s="48"/>
      <c r="W22" s="48"/>
      <c r="X22" s="48"/>
      <c r="Y22" s="43">
        <f>SUM(V22:X22)</f>
        <v>0</v>
      </c>
      <c r="Z22" s="48"/>
      <c r="AA22" s="48"/>
      <c r="AB22" s="48"/>
      <c r="AC22" s="43">
        <f>SUM(Z22:AB22)</f>
        <v>0</v>
      </c>
      <c r="AD22" s="48"/>
      <c r="AE22" s="48"/>
      <c r="AF22" s="48"/>
      <c r="AG22" s="43">
        <f>SUM(AD22:AF22)</f>
        <v>0</v>
      </c>
      <c r="AH22" s="43">
        <f>SUM(U22,Y22,AC22,AG22)</f>
        <v>0</v>
      </c>
      <c r="AI22" s="59">
        <f>IF(ISERROR(AH22/J22),0,AH22/J22)</f>
        <v>0</v>
      </c>
      <c r="AJ22" s="59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19" customFormat="1" ht="24.95" customHeight="1">
      <c r="A23" s="117" t="s">
        <v>53</v>
      </c>
      <c r="B23" s="117"/>
      <c r="C23" s="117"/>
      <c r="D23" s="117"/>
      <c r="E23" s="117"/>
      <c r="F23" s="117"/>
      <c r="G23" s="117"/>
      <c r="H23" s="117"/>
      <c r="I23" s="117"/>
      <c r="J23" s="49">
        <f>SUM(J21:J22)</f>
        <v>0</v>
      </c>
      <c r="K23" s="49">
        <f>SUM(K21:K22)</f>
        <v>0</v>
      </c>
      <c r="L23" s="29"/>
      <c r="M23" s="49">
        <f>SUM(M21:M22)</f>
        <v>0</v>
      </c>
      <c r="N23" s="49">
        <f>SUM(N21:N22)</f>
        <v>0</v>
      </c>
      <c r="O23" s="49">
        <f>SUM(O21:O22)</f>
        <v>0</v>
      </c>
      <c r="P23" s="50"/>
      <c r="Q23" s="56"/>
      <c r="R23" s="49">
        <f t="shared" ref="R23:AH23" si="3">SUM(R21:R22)</f>
        <v>0</v>
      </c>
      <c r="S23" s="49">
        <f t="shared" si="3"/>
        <v>0</v>
      </c>
      <c r="T23" s="49">
        <f t="shared" si="3"/>
        <v>0</v>
      </c>
      <c r="U23" s="49">
        <f t="shared" si="3"/>
        <v>0</v>
      </c>
      <c r="V23" s="49">
        <f t="shared" si="3"/>
        <v>0</v>
      </c>
      <c r="W23" s="49">
        <f t="shared" si="3"/>
        <v>0</v>
      </c>
      <c r="X23" s="49">
        <f t="shared" si="3"/>
        <v>0</v>
      </c>
      <c r="Y23" s="49">
        <f t="shared" si="3"/>
        <v>0</v>
      </c>
      <c r="Z23" s="49">
        <f t="shared" si="3"/>
        <v>0</v>
      </c>
      <c r="AA23" s="49">
        <f t="shared" si="3"/>
        <v>0</v>
      </c>
      <c r="AB23" s="49">
        <f t="shared" si="3"/>
        <v>0</v>
      </c>
      <c r="AC23" s="49">
        <f t="shared" si="3"/>
        <v>0</v>
      </c>
      <c r="AD23" s="49">
        <f t="shared" si="3"/>
        <v>0</v>
      </c>
      <c r="AE23" s="49">
        <f t="shared" si="3"/>
        <v>0</v>
      </c>
      <c r="AF23" s="49">
        <f t="shared" si="3"/>
        <v>0</v>
      </c>
      <c r="AG23" s="49">
        <f t="shared" si="3"/>
        <v>0</v>
      </c>
      <c r="AH23" s="49">
        <f t="shared" si="3"/>
        <v>0</v>
      </c>
      <c r="AI23" s="61">
        <f>IF(ISERROR(AH23/J23),0,AH23/J23)</f>
        <v>0</v>
      </c>
      <c r="AJ23" s="61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>
      <c r="A24" s="118" t="s">
        <v>54</v>
      </c>
      <c r="B24" s="118"/>
      <c r="C24" s="118"/>
      <c r="D24" s="118"/>
      <c r="E24" s="118"/>
      <c r="F24" s="23"/>
      <c r="G24" s="24"/>
      <c r="H24" s="25"/>
      <c r="I24" s="25"/>
      <c r="J24" s="113"/>
      <c r="K24" s="43"/>
      <c r="L24" s="44"/>
      <c r="M24" s="45"/>
      <c r="N24" s="45"/>
      <c r="O24" s="45"/>
      <c r="P24" s="24"/>
      <c r="Q24" s="55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57"/>
      <c r="AJ24" s="58"/>
    </row>
    <row r="25" spans="1:106" ht="24.95" customHeight="1" outlineLevel="1">
      <c r="A25" s="26">
        <v>1</v>
      </c>
      <c r="B25" s="26"/>
      <c r="C25" s="30"/>
      <c r="D25" s="31"/>
      <c r="E25" s="32"/>
      <c r="F25" s="33"/>
      <c r="G25" s="33"/>
      <c r="H25" s="34"/>
      <c r="I25" s="34"/>
      <c r="J25" s="114"/>
      <c r="K25" s="51"/>
      <c r="L25" s="41"/>
      <c r="M25" s="52"/>
      <c r="N25" s="53"/>
      <c r="O25" s="52"/>
      <c r="P25" s="33"/>
      <c r="Q25" s="33"/>
      <c r="R25" s="48"/>
      <c r="S25" s="48"/>
      <c r="T25" s="48"/>
      <c r="U25" s="43">
        <f>SUM(R25:T25)</f>
        <v>0</v>
      </c>
      <c r="V25" s="48"/>
      <c r="W25" s="48"/>
      <c r="X25" s="48"/>
      <c r="Y25" s="43">
        <f>SUM(V25:X25)</f>
        <v>0</v>
      </c>
      <c r="Z25" s="48"/>
      <c r="AA25" s="48"/>
      <c r="AB25" s="48"/>
      <c r="AC25" s="43">
        <f>SUM(Z25:AB25)</f>
        <v>0</v>
      </c>
      <c r="AD25" s="48"/>
      <c r="AE25" s="48">
        <v>0</v>
      </c>
      <c r="AF25" s="48">
        <v>0</v>
      </c>
      <c r="AG25" s="43">
        <f>SUM(AD25:AF25)</f>
        <v>0</v>
      </c>
      <c r="AH25" s="43">
        <f>SUM(U25,Y25,AC25,AG25)</f>
        <v>0</v>
      </c>
      <c r="AI25" s="59">
        <f>IF(ISERROR(AH25/J25),0,AH25/J25)</f>
        <v>0</v>
      </c>
      <c r="AJ25" s="59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>
      <c r="A26" s="26">
        <v>2</v>
      </c>
      <c r="B26" s="26"/>
      <c r="C26" s="35"/>
      <c r="D26" s="36"/>
      <c r="E26" s="37"/>
      <c r="F26" s="33"/>
      <c r="G26" s="33"/>
      <c r="H26" s="38"/>
      <c r="I26" s="34"/>
      <c r="J26" s="115"/>
      <c r="K26" s="51"/>
      <c r="L26" s="41"/>
      <c r="M26" s="52"/>
      <c r="N26" s="53"/>
      <c r="O26" s="52"/>
      <c r="P26" s="33"/>
      <c r="Q26" s="33"/>
      <c r="R26" s="48"/>
      <c r="S26" s="48"/>
      <c r="T26" s="48"/>
      <c r="U26" s="43">
        <f>SUM(R26:T26)</f>
        <v>0</v>
      </c>
      <c r="V26" s="48"/>
      <c r="W26" s="48"/>
      <c r="X26" s="48"/>
      <c r="Y26" s="43">
        <f>SUM(V26:X26)</f>
        <v>0</v>
      </c>
      <c r="Z26" s="48"/>
      <c r="AA26" s="48"/>
      <c r="AB26" s="48"/>
      <c r="AC26" s="43">
        <f>SUM(Z26:AB26)</f>
        <v>0</v>
      </c>
      <c r="AD26" s="48"/>
      <c r="AE26" s="48">
        <v>0</v>
      </c>
      <c r="AF26" s="48">
        <v>0</v>
      </c>
      <c r="AG26" s="43">
        <f>SUM(AD26:AF26)</f>
        <v>0</v>
      </c>
      <c r="AH26" s="43">
        <f>SUM(U26,Y26,AC26,AG26)</f>
        <v>0</v>
      </c>
      <c r="AI26" s="59">
        <f>IF(ISERROR(AH26/J26),0,AH26/J26)</f>
        <v>0</v>
      </c>
      <c r="AJ26" s="59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19" customFormat="1" ht="24.95" customHeight="1">
      <c r="A27" s="117" t="s">
        <v>56</v>
      </c>
      <c r="B27" s="117"/>
      <c r="C27" s="117"/>
      <c r="D27" s="117"/>
      <c r="E27" s="117"/>
      <c r="F27" s="117"/>
      <c r="G27" s="117"/>
      <c r="H27" s="117"/>
      <c r="I27" s="117"/>
      <c r="J27" s="49">
        <f>SUM(J25:J26)</f>
        <v>0</v>
      </c>
      <c r="K27" s="49">
        <f>SUM(K25:K26)</f>
        <v>0</v>
      </c>
      <c r="L27" s="29"/>
      <c r="M27" s="49">
        <f>SUM(M25:M26)</f>
        <v>0</v>
      </c>
      <c r="N27" s="49">
        <f>SUM(N25:N26)</f>
        <v>0</v>
      </c>
      <c r="O27" s="49">
        <f>SUM(O25:O26)</f>
        <v>0</v>
      </c>
      <c r="P27" s="50"/>
      <c r="Q27" s="56"/>
      <c r="R27" s="49">
        <f t="shared" ref="R27:AH27" si="4">SUM(R25:R26)</f>
        <v>0</v>
      </c>
      <c r="S27" s="49">
        <f t="shared" si="4"/>
        <v>0</v>
      </c>
      <c r="T27" s="49">
        <f t="shared" si="4"/>
        <v>0</v>
      </c>
      <c r="U27" s="49">
        <f t="shared" si="4"/>
        <v>0</v>
      </c>
      <c r="V27" s="49">
        <f t="shared" si="4"/>
        <v>0</v>
      </c>
      <c r="W27" s="49">
        <f t="shared" si="4"/>
        <v>0</v>
      </c>
      <c r="X27" s="49">
        <f t="shared" si="4"/>
        <v>0</v>
      </c>
      <c r="Y27" s="49">
        <f t="shared" si="4"/>
        <v>0</v>
      </c>
      <c r="Z27" s="49">
        <f t="shared" si="4"/>
        <v>0</v>
      </c>
      <c r="AA27" s="49">
        <f t="shared" si="4"/>
        <v>0</v>
      </c>
      <c r="AB27" s="49">
        <f t="shared" si="4"/>
        <v>0</v>
      </c>
      <c r="AC27" s="49">
        <f t="shared" si="4"/>
        <v>0</v>
      </c>
      <c r="AD27" s="49">
        <f t="shared" si="4"/>
        <v>0</v>
      </c>
      <c r="AE27" s="49">
        <f t="shared" si="4"/>
        <v>0</v>
      </c>
      <c r="AF27" s="49">
        <f t="shared" si="4"/>
        <v>0</v>
      </c>
      <c r="AG27" s="49">
        <f t="shared" si="4"/>
        <v>0</v>
      </c>
      <c r="AH27" s="49">
        <f t="shared" si="4"/>
        <v>0</v>
      </c>
      <c r="AI27" s="61">
        <f>IF(ISERROR(AH27/J27),0,AH27/J27)</f>
        <v>0</v>
      </c>
      <c r="AJ27" s="61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>
      <c r="A28" s="118" t="s">
        <v>57</v>
      </c>
      <c r="B28" s="118"/>
      <c r="C28" s="118"/>
      <c r="D28" s="118"/>
      <c r="E28" s="118"/>
      <c r="F28" s="23"/>
      <c r="G28" s="24"/>
      <c r="H28" s="25"/>
      <c r="I28" s="25"/>
      <c r="J28" s="113"/>
      <c r="K28" s="43"/>
      <c r="L28" s="44"/>
      <c r="M28" s="45"/>
      <c r="N28" s="45"/>
      <c r="O28" s="45"/>
      <c r="P28" s="24"/>
      <c r="Q28" s="55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57"/>
      <c r="AJ28" s="58"/>
    </row>
    <row r="29" spans="1:106" ht="24.95" customHeight="1" outlineLevel="1">
      <c r="A29" s="26">
        <v>1</v>
      </c>
      <c r="B29" s="26"/>
      <c r="C29" s="27"/>
      <c r="D29" s="28"/>
      <c r="E29" s="27"/>
      <c r="F29" s="27"/>
      <c r="G29" s="27"/>
      <c r="H29" s="28"/>
      <c r="I29" s="28"/>
      <c r="J29" s="114"/>
      <c r="K29" s="47"/>
      <c r="L29" s="27"/>
      <c r="M29" s="48"/>
      <c r="N29" s="48"/>
      <c r="O29" s="48"/>
      <c r="P29" s="27"/>
      <c r="Q29" s="27"/>
      <c r="R29" s="48"/>
      <c r="S29" s="48"/>
      <c r="T29" s="48"/>
      <c r="U29" s="43">
        <f>SUM(R29:T29)</f>
        <v>0</v>
      </c>
      <c r="V29" s="48"/>
      <c r="W29" s="48"/>
      <c r="X29" s="48"/>
      <c r="Y29" s="43">
        <f>SUM(V29:X29)</f>
        <v>0</v>
      </c>
      <c r="Z29" s="48"/>
      <c r="AA29" s="48"/>
      <c r="AB29" s="48"/>
      <c r="AC29" s="43">
        <f>SUM(Z29:AB29)</f>
        <v>0</v>
      </c>
      <c r="AD29" s="48"/>
      <c r="AE29" s="48"/>
      <c r="AF29" s="48"/>
      <c r="AG29" s="43">
        <f>SUM(AD29:AF29)</f>
        <v>0</v>
      </c>
      <c r="AH29" s="43">
        <f>SUM(U29,Y29,AC29,AG29)</f>
        <v>0</v>
      </c>
      <c r="AI29" s="59">
        <f>IF(ISERROR(AH29/J29),0,AH29/J29)</f>
        <v>0</v>
      </c>
      <c r="AJ29" s="59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>
      <c r="A30" s="26">
        <v>2</v>
      </c>
      <c r="B30" s="26"/>
      <c r="C30" s="27"/>
      <c r="D30" s="28"/>
      <c r="E30" s="27"/>
      <c r="F30" s="27"/>
      <c r="G30" s="27"/>
      <c r="H30" s="28"/>
      <c r="I30" s="28"/>
      <c r="J30" s="115"/>
      <c r="K30" s="47"/>
      <c r="L30" s="27"/>
      <c r="M30" s="48"/>
      <c r="N30" s="48"/>
      <c r="O30" s="48"/>
      <c r="P30" s="27"/>
      <c r="Q30" s="27"/>
      <c r="R30" s="48"/>
      <c r="S30" s="48"/>
      <c r="T30" s="48"/>
      <c r="U30" s="43">
        <f>SUM(R30:T30)</f>
        <v>0</v>
      </c>
      <c r="V30" s="48"/>
      <c r="W30" s="48"/>
      <c r="X30" s="48"/>
      <c r="Y30" s="43">
        <f>SUM(V30:X30)</f>
        <v>0</v>
      </c>
      <c r="Z30" s="48"/>
      <c r="AA30" s="48"/>
      <c r="AB30" s="48"/>
      <c r="AC30" s="43">
        <f>SUM(Z30:AB30)</f>
        <v>0</v>
      </c>
      <c r="AD30" s="48"/>
      <c r="AE30" s="48"/>
      <c r="AF30" s="48"/>
      <c r="AG30" s="43">
        <f>SUM(AD30:AF30)</f>
        <v>0</v>
      </c>
      <c r="AH30" s="43">
        <f>SUM(U30,Y30,AC30,AG30)</f>
        <v>0</v>
      </c>
      <c r="AI30" s="59">
        <f>IF(ISERROR(AH30/J30),0,AH30/J30)</f>
        <v>0</v>
      </c>
      <c r="AJ30" s="59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19" customFormat="1" ht="24.95" customHeight="1">
      <c r="A31" s="117" t="s">
        <v>58</v>
      </c>
      <c r="B31" s="117"/>
      <c r="C31" s="117"/>
      <c r="D31" s="117"/>
      <c r="E31" s="117"/>
      <c r="F31" s="117"/>
      <c r="G31" s="117"/>
      <c r="H31" s="117"/>
      <c r="I31" s="117"/>
      <c r="J31" s="49">
        <f>SUM(J29:J30)</f>
        <v>0</v>
      </c>
      <c r="K31" s="49">
        <f>SUM(K29:K30)</f>
        <v>0</v>
      </c>
      <c r="L31" s="29"/>
      <c r="M31" s="49">
        <f>SUM(M29:M30)</f>
        <v>0</v>
      </c>
      <c r="N31" s="49">
        <f>SUM(N29:N30)</f>
        <v>0</v>
      </c>
      <c r="O31" s="49">
        <f>SUM(O29:O30)</f>
        <v>0</v>
      </c>
      <c r="P31" s="50"/>
      <c r="Q31" s="56"/>
      <c r="R31" s="49">
        <f t="shared" ref="R31:AH31" si="5">SUM(R29:R30)</f>
        <v>0</v>
      </c>
      <c r="S31" s="49">
        <f t="shared" si="5"/>
        <v>0</v>
      </c>
      <c r="T31" s="49">
        <f t="shared" si="5"/>
        <v>0</v>
      </c>
      <c r="U31" s="49">
        <f t="shared" si="5"/>
        <v>0</v>
      </c>
      <c r="V31" s="49">
        <f t="shared" si="5"/>
        <v>0</v>
      </c>
      <c r="W31" s="49">
        <f t="shared" si="5"/>
        <v>0</v>
      </c>
      <c r="X31" s="49">
        <f t="shared" si="5"/>
        <v>0</v>
      </c>
      <c r="Y31" s="49">
        <f t="shared" si="5"/>
        <v>0</v>
      </c>
      <c r="Z31" s="49">
        <f t="shared" si="5"/>
        <v>0</v>
      </c>
      <c r="AA31" s="49">
        <f t="shared" si="5"/>
        <v>0</v>
      </c>
      <c r="AB31" s="49">
        <f t="shared" si="5"/>
        <v>0</v>
      </c>
      <c r="AC31" s="49">
        <f t="shared" si="5"/>
        <v>0</v>
      </c>
      <c r="AD31" s="49">
        <f t="shared" si="5"/>
        <v>0</v>
      </c>
      <c r="AE31" s="49">
        <f t="shared" si="5"/>
        <v>0</v>
      </c>
      <c r="AF31" s="49">
        <f t="shared" si="5"/>
        <v>0</v>
      </c>
      <c r="AG31" s="49">
        <f t="shared" si="5"/>
        <v>0</v>
      </c>
      <c r="AH31" s="49">
        <f t="shared" si="5"/>
        <v>0</v>
      </c>
      <c r="AI31" s="61">
        <f>IF(ISERROR(AH31/J31),0,AH31/J31)</f>
        <v>0</v>
      </c>
      <c r="AJ31" s="61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>
      <c r="A32" s="118" t="s">
        <v>59</v>
      </c>
      <c r="B32" s="118"/>
      <c r="C32" s="118"/>
      <c r="D32" s="118"/>
      <c r="E32" s="118"/>
      <c r="F32" s="23"/>
      <c r="G32" s="24"/>
      <c r="H32" s="25"/>
      <c r="I32" s="25"/>
      <c r="J32" s="113"/>
      <c r="K32" s="43"/>
      <c r="L32" s="44"/>
      <c r="M32" s="45"/>
      <c r="N32" s="45"/>
      <c r="O32" s="45"/>
      <c r="P32" s="24"/>
      <c r="Q32" s="55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57"/>
      <c r="AJ32" s="58"/>
    </row>
    <row r="33" spans="1:106" ht="24.95" customHeight="1" outlineLevel="1">
      <c r="A33" s="26">
        <v>1</v>
      </c>
      <c r="B33" s="26"/>
      <c r="C33" s="27"/>
      <c r="D33" s="28"/>
      <c r="E33" s="27"/>
      <c r="F33" s="27"/>
      <c r="G33" s="27"/>
      <c r="H33" s="28"/>
      <c r="I33" s="28"/>
      <c r="J33" s="114"/>
      <c r="K33" s="47"/>
      <c r="L33" s="27"/>
      <c r="M33" s="48"/>
      <c r="N33" s="48"/>
      <c r="O33" s="48"/>
      <c r="P33" s="27"/>
      <c r="Q33" s="27"/>
      <c r="R33" s="48"/>
      <c r="S33" s="48"/>
      <c r="T33" s="48"/>
      <c r="U33" s="43">
        <f>SUM(R33:T33)</f>
        <v>0</v>
      </c>
      <c r="V33" s="48"/>
      <c r="W33" s="48"/>
      <c r="X33" s="48"/>
      <c r="Y33" s="43">
        <f>SUM(V33:X33)</f>
        <v>0</v>
      </c>
      <c r="Z33" s="48"/>
      <c r="AA33" s="48"/>
      <c r="AB33" s="48"/>
      <c r="AC33" s="43">
        <f>SUM(Z33:AB33)</f>
        <v>0</v>
      </c>
      <c r="AD33" s="48"/>
      <c r="AE33" s="48"/>
      <c r="AF33" s="48"/>
      <c r="AG33" s="43">
        <f>SUM(AD33:AF33)</f>
        <v>0</v>
      </c>
      <c r="AH33" s="43">
        <f>SUM(U33,Y33,AC33,AG33)</f>
        <v>0</v>
      </c>
      <c r="AI33" s="59">
        <f>IF(ISERROR(AH33/J33),0,AH33/J33)</f>
        <v>0</v>
      </c>
      <c r="AJ33" s="59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>
      <c r="A34" s="26">
        <v>2</v>
      </c>
      <c r="B34" s="26"/>
      <c r="C34" s="27"/>
      <c r="D34" s="28"/>
      <c r="E34" s="27"/>
      <c r="F34" s="27"/>
      <c r="G34" s="27"/>
      <c r="H34" s="28"/>
      <c r="I34" s="28"/>
      <c r="J34" s="115"/>
      <c r="K34" s="47"/>
      <c r="L34" s="27"/>
      <c r="M34" s="48"/>
      <c r="N34" s="48"/>
      <c r="O34" s="48"/>
      <c r="P34" s="27"/>
      <c r="Q34" s="27"/>
      <c r="R34" s="48"/>
      <c r="S34" s="48"/>
      <c r="T34" s="48"/>
      <c r="U34" s="43">
        <f>SUM(R34:T34)</f>
        <v>0</v>
      </c>
      <c r="V34" s="48"/>
      <c r="W34" s="48"/>
      <c r="X34" s="48"/>
      <c r="Y34" s="43">
        <f>SUM(V34:X34)</f>
        <v>0</v>
      </c>
      <c r="Z34" s="48"/>
      <c r="AA34" s="48"/>
      <c r="AB34" s="48"/>
      <c r="AC34" s="43">
        <f>SUM(Z34:AB34)</f>
        <v>0</v>
      </c>
      <c r="AD34" s="48"/>
      <c r="AE34" s="48"/>
      <c r="AF34" s="48"/>
      <c r="AG34" s="43">
        <f>SUM(AD34:AF34)</f>
        <v>0</v>
      </c>
      <c r="AH34" s="43">
        <f>SUM(U34,Y34,AC34,AG34)</f>
        <v>0</v>
      </c>
      <c r="AI34" s="59">
        <f>IF(ISERROR(AH34/J34),0,AH34/J34)</f>
        <v>0</v>
      </c>
      <c r="AJ34" s="59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19" customFormat="1" ht="24.95" customHeight="1">
      <c r="A35" s="117" t="s">
        <v>60</v>
      </c>
      <c r="B35" s="117"/>
      <c r="C35" s="117"/>
      <c r="D35" s="117"/>
      <c r="E35" s="117"/>
      <c r="F35" s="117"/>
      <c r="G35" s="117"/>
      <c r="H35" s="117"/>
      <c r="I35" s="117"/>
      <c r="J35" s="49">
        <f>SUM(J33:J34)</f>
        <v>0</v>
      </c>
      <c r="K35" s="49">
        <f>SUM(K33:K34)</f>
        <v>0</v>
      </c>
      <c r="L35" s="29"/>
      <c r="M35" s="49">
        <f>SUM(M33:M34)</f>
        <v>0</v>
      </c>
      <c r="N35" s="49">
        <f>SUM(N33:N34)</f>
        <v>0</v>
      </c>
      <c r="O35" s="49">
        <f>SUM(O33:O34)</f>
        <v>0</v>
      </c>
      <c r="P35" s="50"/>
      <c r="Q35" s="56"/>
      <c r="R35" s="49">
        <f t="shared" ref="R35:AH35" si="6">SUM(R33:R34)</f>
        <v>0</v>
      </c>
      <c r="S35" s="49">
        <f t="shared" si="6"/>
        <v>0</v>
      </c>
      <c r="T35" s="49">
        <f t="shared" si="6"/>
        <v>0</v>
      </c>
      <c r="U35" s="49">
        <f t="shared" si="6"/>
        <v>0</v>
      </c>
      <c r="V35" s="49">
        <f t="shared" si="6"/>
        <v>0</v>
      </c>
      <c r="W35" s="49">
        <f t="shared" si="6"/>
        <v>0</v>
      </c>
      <c r="X35" s="49">
        <f t="shared" si="6"/>
        <v>0</v>
      </c>
      <c r="Y35" s="49">
        <f t="shared" si="6"/>
        <v>0</v>
      </c>
      <c r="Z35" s="49">
        <f t="shared" si="6"/>
        <v>0</v>
      </c>
      <c r="AA35" s="49">
        <f t="shared" si="6"/>
        <v>0</v>
      </c>
      <c r="AB35" s="49">
        <f t="shared" si="6"/>
        <v>0</v>
      </c>
      <c r="AC35" s="49">
        <f t="shared" si="6"/>
        <v>0</v>
      </c>
      <c r="AD35" s="49">
        <f t="shared" si="6"/>
        <v>0</v>
      </c>
      <c r="AE35" s="49">
        <f t="shared" si="6"/>
        <v>0</v>
      </c>
      <c r="AF35" s="49">
        <f t="shared" si="6"/>
        <v>0</v>
      </c>
      <c r="AG35" s="49">
        <f t="shared" si="6"/>
        <v>0</v>
      </c>
      <c r="AH35" s="49">
        <f t="shared" si="6"/>
        <v>0</v>
      </c>
      <c r="AI35" s="61">
        <f>IF(ISERROR(AH35/J35),0,AH35/J35)</f>
        <v>0</v>
      </c>
      <c r="AJ35" s="61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>
      <c r="A36" s="118" t="s">
        <v>61</v>
      </c>
      <c r="B36" s="118"/>
      <c r="C36" s="118"/>
      <c r="D36" s="118"/>
      <c r="E36" s="118"/>
      <c r="F36" s="23"/>
      <c r="G36" s="24"/>
      <c r="H36" s="39"/>
      <c r="I36" s="39"/>
      <c r="J36" s="113"/>
      <c r="K36" s="43"/>
      <c r="L36" s="44"/>
      <c r="M36" s="45"/>
      <c r="N36" s="45"/>
      <c r="O36" s="45"/>
      <c r="P36" s="24"/>
      <c r="Q36" s="55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57"/>
      <c r="AJ36" s="58"/>
    </row>
    <row r="37" spans="1:106" ht="24.95" customHeight="1" outlineLevel="1">
      <c r="A37" s="26">
        <v>1</v>
      </c>
      <c r="B37" s="26"/>
      <c r="C37" s="27"/>
      <c r="D37" s="28"/>
      <c r="E37" s="27"/>
      <c r="F37" s="27"/>
      <c r="G37" s="27"/>
      <c r="H37" s="28"/>
      <c r="I37" s="28"/>
      <c r="J37" s="114"/>
      <c r="K37" s="47"/>
      <c r="L37" s="27"/>
      <c r="M37" s="48"/>
      <c r="N37" s="48"/>
      <c r="O37" s="48"/>
      <c r="P37" s="27"/>
      <c r="Q37" s="27"/>
      <c r="R37" s="48"/>
      <c r="S37" s="48"/>
      <c r="T37" s="48"/>
      <c r="U37" s="43">
        <f>SUM(R37:T37)</f>
        <v>0</v>
      </c>
      <c r="V37" s="48"/>
      <c r="W37" s="48"/>
      <c r="X37" s="48"/>
      <c r="Y37" s="43">
        <f>SUM(V37:X37)</f>
        <v>0</v>
      </c>
      <c r="Z37" s="48"/>
      <c r="AA37" s="48"/>
      <c r="AB37" s="48"/>
      <c r="AC37" s="43">
        <f>SUM(Z37:AB37)</f>
        <v>0</v>
      </c>
      <c r="AD37" s="48"/>
      <c r="AE37" s="48"/>
      <c r="AF37" s="48"/>
      <c r="AG37" s="43">
        <f>SUM(AD37:AF37)</f>
        <v>0</v>
      </c>
      <c r="AH37" s="43">
        <f>SUM(U37,Y37,AC37,AG37)</f>
        <v>0</v>
      </c>
      <c r="AI37" s="59">
        <f>IF(ISERROR(AH37/J37),0,AH37/J37)</f>
        <v>0</v>
      </c>
      <c r="AJ37" s="59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>
      <c r="A38" s="26">
        <v>2</v>
      </c>
      <c r="B38" s="26"/>
      <c r="C38" s="27"/>
      <c r="D38" s="28"/>
      <c r="E38" s="27"/>
      <c r="F38" s="27"/>
      <c r="G38" s="27"/>
      <c r="H38" s="28"/>
      <c r="I38" s="28"/>
      <c r="J38" s="115"/>
      <c r="K38" s="47"/>
      <c r="L38" s="27"/>
      <c r="M38" s="48"/>
      <c r="N38" s="48"/>
      <c r="O38" s="48"/>
      <c r="P38" s="27"/>
      <c r="Q38" s="27"/>
      <c r="R38" s="48"/>
      <c r="S38" s="48"/>
      <c r="T38" s="48"/>
      <c r="U38" s="43">
        <f>SUM(R38:T38)</f>
        <v>0</v>
      </c>
      <c r="V38" s="48"/>
      <c r="W38" s="48"/>
      <c r="X38" s="48"/>
      <c r="Y38" s="43">
        <f>SUM(V38:X38)</f>
        <v>0</v>
      </c>
      <c r="Z38" s="48"/>
      <c r="AA38" s="48"/>
      <c r="AB38" s="48"/>
      <c r="AC38" s="43">
        <f>SUM(Z38:AB38)</f>
        <v>0</v>
      </c>
      <c r="AD38" s="48"/>
      <c r="AE38" s="48"/>
      <c r="AF38" s="48"/>
      <c r="AG38" s="43">
        <f>SUM(AD38:AF38)</f>
        <v>0</v>
      </c>
      <c r="AH38" s="43">
        <f>SUM(U38,Y38,AC38,AG38)</f>
        <v>0</v>
      </c>
      <c r="AI38" s="59">
        <f>IF(ISERROR(AH38/J38),0,AH38/J38)</f>
        <v>0</v>
      </c>
      <c r="AJ38" s="59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19" customFormat="1" ht="24.95" customHeight="1">
      <c r="A39" s="117" t="s">
        <v>62</v>
      </c>
      <c r="B39" s="117"/>
      <c r="C39" s="117"/>
      <c r="D39" s="117"/>
      <c r="E39" s="117"/>
      <c r="F39" s="117"/>
      <c r="G39" s="117"/>
      <c r="H39" s="117"/>
      <c r="I39" s="117"/>
      <c r="J39" s="49">
        <f>SUM(J37:J38)</f>
        <v>0</v>
      </c>
      <c r="K39" s="49">
        <f>SUM(K37:K38)</f>
        <v>0</v>
      </c>
      <c r="L39" s="29"/>
      <c r="M39" s="49">
        <f>SUM(M37:M38)</f>
        <v>0</v>
      </c>
      <c r="N39" s="49">
        <f>SUM(N37:N38)</f>
        <v>0</v>
      </c>
      <c r="O39" s="49">
        <f>SUM(O37:O38)</f>
        <v>0</v>
      </c>
      <c r="P39" s="50"/>
      <c r="Q39" s="56"/>
      <c r="R39" s="49">
        <f t="shared" ref="R39:AH39" si="7">SUM(R37:R38)</f>
        <v>0</v>
      </c>
      <c r="S39" s="49">
        <f t="shared" si="7"/>
        <v>0</v>
      </c>
      <c r="T39" s="49">
        <f t="shared" si="7"/>
        <v>0</v>
      </c>
      <c r="U39" s="49">
        <f t="shared" si="7"/>
        <v>0</v>
      </c>
      <c r="V39" s="49">
        <f t="shared" si="7"/>
        <v>0</v>
      </c>
      <c r="W39" s="49">
        <f t="shared" si="7"/>
        <v>0</v>
      </c>
      <c r="X39" s="49">
        <f t="shared" si="7"/>
        <v>0</v>
      </c>
      <c r="Y39" s="49">
        <f t="shared" si="7"/>
        <v>0</v>
      </c>
      <c r="Z39" s="49">
        <f t="shared" si="7"/>
        <v>0</v>
      </c>
      <c r="AA39" s="49">
        <f t="shared" si="7"/>
        <v>0</v>
      </c>
      <c r="AB39" s="49">
        <f t="shared" si="7"/>
        <v>0</v>
      </c>
      <c r="AC39" s="49">
        <f t="shared" si="7"/>
        <v>0</v>
      </c>
      <c r="AD39" s="49">
        <f t="shared" si="7"/>
        <v>0</v>
      </c>
      <c r="AE39" s="49">
        <f t="shared" si="7"/>
        <v>0</v>
      </c>
      <c r="AF39" s="49">
        <f t="shared" si="7"/>
        <v>0</v>
      </c>
      <c r="AG39" s="49">
        <f t="shared" si="7"/>
        <v>0</v>
      </c>
      <c r="AH39" s="49">
        <f t="shared" si="7"/>
        <v>0</v>
      </c>
      <c r="AI39" s="61">
        <f>IF(ISERROR(AH39/J39),0,AH39/J39)</f>
        <v>0</v>
      </c>
      <c r="AJ39" s="61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>
      <c r="A40" s="118" t="s">
        <v>63</v>
      </c>
      <c r="B40" s="118"/>
      <c r="C40" s="118"/>
      <c r="D40" s="118"/>
      <c r="E40" s="118"/>
      <c r="F40" s="23"/>
      <c r="G40" s="24"/>
      <c r="H40" s="25"/>
      <c r="I40" s="25"/>
      <c r="J40" s="113"/>
      <c r="K40" s="43"/>
      <c r="L40" s="44"/>
      <c r="M40" s="45"/>
      <c r="N40" s="45"/>
      <c r="O40" s="45"/>
      <c r="P40" s="24"/>
      <c r="Q40" s="55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57"/>
      <c r="AJ40" s="58"/>
    </row>
    <row r="41" spans="1:106" ht="24.95" customHeight="1" outlineLevel="1">
      <c r="A41" s="26">
        <v>1</v>
      </c>
      <c r="B41" s="26"/>
      <c r="C41" s="30"/>
      <c r="D41" s="31"/>
      <c r="E41" s="32"/>
      <c r="F41" s="33"/>
      <c r="G41" s="33"/>
      <c r="H41" s="40"/>
      <c r="I41" s="40"/>
      <c r="J41" s="114"/>
      <c r="K41" s="51"/>
      <c r="L41" s="41"/>
      <c r="M41" s="52"/>
      <c r="N41" s="53"/>
      <c r="O41" s="52"/>
      <c r="P41" s="33"/>
      <c r="Q41" s="33"/>
      <c r="R41" s="48"/>
      <c r="S41" s="48"/>
      <c r="T41" s="48"/>
      <c r="U41" s="43">
        <f>SUM(R41:T41)</f>
        <v>0</v>
      </c>
      <c r="V41" s="48"/>
      <c r="W41" s="48"/>
      <c r="X41" s="48"/>
      <c r="Y41" s="43">
        <f>SUM(V41:X41)</f>
        <v>0</v>
      </c>
      <c r="Z41" s="48"/>
      <c r="AA41" s="48"/>
      <c r="AB41" s="48"/>
      <c r="AC41" s="43">
        <f>SUM(Z41:AB41)</f>
        <v>0</v>
      </c>
      <c r="AD41" s="48"/>
      <c r="AE41" s="48">
        <v>0</v>
      </c>
      <c r="AF41" s="48">
        <v>0</v>
      </c>
      <c r="AG41" s="43">
        <f>SUM(AD41:AF41)</f>
        <v>0</v>
      </c>
      <c r="AH41" s="43">
        <f>SUM(U41,Y41,AC41,AG41)</f>
        <v>0</v>
      </c>
      <c r="AI41" s="59">
        <f>IF(ISERROR(AH41/J41),0,AH41/J41)</f>
        <v>0</v>
      </c>
      <c r="AJ41" s="59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>
      <c r="A42" s="26">
        <v>2</v>
      </c>
      <c r="B42" s="26"/>
      <c r="C42" s="27"/>
      <c r="D42" s="28"/>
      <c r="E42" s="27"/>
      <c r="F42" s="27"/>
      <c r="G42" s="27"/>
      <c r="H42" s="28"/>
      <c r="I42" s="28"/>
      <c r="J42" s="115"/>
      <c r="K42" s="47"/>
      <c r="L42" s="27"/>
      <c r="M42" s="48"/>
      <c r="N42" s="48"/>
      <c r="O42" s="48"/>
      <c r="P42" s="27"/>
      <c r="Q42" s="27"/>
      <c r="R42" s="48"/>
      <c r="S42" s="48"/>
      <c r="T42" s="48"/>
      <c r="U42" s="43">
        <f>SUM(R42:T42)</f>
        <v>0</v>
      </c>
      <c r="V42" s="48"/>
      <c r="W42" s="48"/>
      <c r="X42" s="48"/>
      <c r="Y42" s="43">
        <f>SUM(V42:X42)</f>
        <v>0</v>
      </c>
      <c r="Z42" s="48"/>
      <c r="AA42" s="48"/>
      <c r="AB42" s="48"/>
      <c r="AC42" s="43">
        <f>SUM(Z42:AB42)</f>
        <v>0</v>
      </c>
      <c r="AD42" s="48"/>
      <c r="AE42" s="48"/>
      <c r="AF42" s="48"/>
      <c r="AG42" s="43">
        <f>SUM(AD42:AF42)</f>
        <v>0</v>
      </c>
      <c r="AH42" s="43">
        <f>SUM(U42,Y42,AC42,AG42)</f>
        <v>0</v>
      </c>
      <c r="AI42" s="59">
        <f>IF(ISERROR(AH42/J42),0,AH42/J42)</f>
        <v>0</v>
      </c>
      <c r="AJ42" s="59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19" customFormat="1" ht="24.95" customHeight="1">
      <c r="A43" s="117" t="s">
        <v>65</v>
      </c>
      <c r="B43" s="117"/>
      <c r="C43" s="117"/>
      <c r="D43" s="117"/>
      <c r="E43" s="117"/>
      <c r="F43" s="117"/>
      <c r="G43" s="117"/>
      <c r="H43" s="117"/>
      <c r="I43" s="117"/>
      <c r="J43" s="49">
        <f>SUM(J41:J42)</f>
        <v>0</v>
      </c>
      <c r="K43" s="49">
        <f>SUM(K41:K42)</f>
        <v>0</v>
      </c>
      <c r="L43" s="29"/>
      <c r="M43" s="49">
        <f>SUM(M41:M42)</f>
        <v>0</v>
      </c>
      <c r="N43" s="49">
        <f>SUM(N41:N42)</f>
        <v>0</v>
      </c>
      <c r="O43" s="49">
        <f>SUM(O41:O42)</f>
        <v>0</v>
      </c>
      <c r="P43" s="50"/>
      <c r="Q43" s="56"/>
      <c r="R43" s="49">
        <f t="shared" ref="R43:AH43" si="8">SUM(R41:R42)</f>
        <v>0</v>
      </c>
      <c r="S43" s="49">
        <f t="shared" si="8"/>
        <v>0</v>
      </c>
      <c r="T43" s="49">
        <f t="shared" si="8"/>
        <v>0</v>
      </c>
      <c r="U43" s="49">
        <f t="shared" si="8"/>
        <v>0</v>
      </c>
      <c r="V43" s="49">
        <f t="shared" si="8"/>
        <v>0</v>
      </c>
      <c r="W43" s="49">
        <f t="shared" si="8"/>
        <v>0</v>
      </c>
      <c r="X43" s="49">
        <f t="shared" si="8"/>
        <v>0</v>
      </c>
      <c r="Y43" s="49">
        <f t="shared" si="8"/>
        <v>0</v>
      </c>
      <c r="Z43" s="49">
        <f t="shared" si="8"/>
        <v>0</v>
      </c>
      <c r="AA43" s="49">
        <f t="shared" si="8"/>
        <v>0</v>
      </c>
      <c r="AB43" s="49">
        <f t="shared" si="8"/>
        <v>0</v>
      </c>
      <c r="AC43" s="49">
        <f t="shared" si="8"/>
        <v>0</v>
      </c>
      <c r="AD43" s="49">
        <f t="shared" si="8"/>
        <v>0</v>
      </c>
      <c r="AE43" s="49">
        <f t="shared" si="8"/>
        <v>0</v>
      </c>
      <c r="AF43" s="49">
        <f t="shared" si="8"/>
        <v>0</v>
      </c>
      <c r="AG43" s="49">
        <f t="shared" si="8"/>
        <v>0</v>
      </c>
      <c r="AH43" s="49">
        <f t="shared" si="8"/>
        <v>0</v>
      </c>
      <c r="AI43" s="61">
        <f>IF(ISERROR(AH43/J43),0,AH43/J43)</f>
        <v>0</v>
      </c>
      <c r="AJ43" s="61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>
      <c r="A44" s="118" t="s">
        <v>66</v>
      </c>
      <c r="B44" s="118"/>
      <c r="C44" s="118"/>
      <c r="D44" s="118"/>
      <c r="E44" s="118"/>
      <c r="F44" s="23"/>
      <c r="G44" s="24"/>
      <c r="H44" s="25"/>
      <c r="I44" s="25"/>
      <c r="J44" s="113"/>
      <c r="K44" s="43"/>
      <c r="L44" s="44"/>
      <c r="M44" s="45"/>
      <c r="N44" s="45"/>
      <c r="O44" s="45"/>
      <c r="P44" s="24"/>
      <c r="Q44" s="55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57"/>
      <c r="AJ44" s="58"/>
    </row>
    <row r="45" spans="1:106" ht="24.95" customHeight="1" outlineLevel="1">
      <c r="A45" s="26">
        <v>1</v>
      </c>
      <c r="B45" s="26"/>
      <c r="C45" s="30"/>
      <c r="D45" s="31"/>
      <c r="E45" s="32"/>
      <c r="F45" s="33"/>
      <c r="G45" s="33"/>
      <c r="H45" s="40"/>
      <c r="I45" s="40"/>
      <c r="J45" s="114"/>
      <c r="K45" s="51"/>
      <c r="L45" s="41"/>
      <c r="M45" s="52"/>
      <c r="N45" s="53"/>
      <c r="O45" s="52"/>
      <c r="P45" s="33"/>
      <c r="Q45" s="33"/>
      <c r="R45" s="48">
        <v>0</v>
      </c>
      <c r="S45" s="48">
        <v>0</v>
      </c>
      <c r="T45" s="48">
        <v>0</v>
      </c>
      <c r="U45" s="43">
        <f>SUM(R45:T45)</f>
        <v>0</v>
      </c>
      <c r="V45" s="48">
        <v>0</v>
      </c>
      <c r="W45" s="48">
        <v>0</v>
      </c>
      <c r="X45" s="48">
        <v>0</v>
      </c>
      <c r="Y45" s="43">
        <f>SUM(V45:X45)</f>
        <v>0</v>
      </c>
      <c r="Z45" s="48">
        <v>0</v>
      </c>
      <c r="AA45" s="48">
        <v>0</v>
      </c>
      <c r="AB45" s="48">
        <v>0</v>
      </c>
      <c r="AC45" s="43">
        <f>SUM(Z45:AB45)</f>
        <v>0</v>
      </c>
      <c r="AD45" s="48">
        <v>0</v>
      </c>
      <c r="AE45" s="48">
        <v>0</v>
      </c>
      <c r="AF45" s="48">
        <v>0</v>
      </c>
      <c r="AG45" s="43">
        <f>SUM(AD45:AF45)</f>
        <v>0</v>
      </c>
      <c r="AH45" s="43">
        <f>SUM(U45,Y45,AC45,AG45)</f>
        <v>0</v>
      </c>
      <c r="AI45" s="59">
        <f>IF(ISERROR(AH45/J45),0,AH45/J45)</f>
        <v>0</v>
      </c>
      <c r="AJ45" s="59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>
      <c r="A46" s="26">
        <v>2</v>
      </c>
      <c r="B46" s="26"/>
      <c r="C46" s="27"/>
      <c r="D46" s="28"/>
      <c r="E46" s="27"/>
      <c r="F46" s="27"/>
      <c r="G46" s="27"/>
      <c r="H46" s="28"/>
      <c r="I46" s="28"/>
      <c r="J46" s="115"/>
      <c r="K46" s="51"/>
      <c r="L46" s="27"/>
      <c r="M46" s="48"/>
      <c r="N46" s="48"/>
      <c r="O46" s="48"/>
      <c r="P46" s="27"/>
      <c r="Q46" s="27"/>
      <c r="R46" s="48"/>
      <c r="S46" s="48"/>
      <c r="T46" s="48"/>
      <c r="U46" s="43">
        <f>SUM(R46:T46)</f>
        <v>0</v>
      </c>
      <c r="V46" s="48"/>
      <c r="W46" s="48"/>
      <c r="X46" s="48"/>
      <c r="Y46" s="43">
        <f>SUM(V46:X46)</f>
        <v>0</v>
      </c>
      <c r="Z46" s="48"/>
      <c r="AA46" s="48"/>
      <c r="AB46" s="48"/>
      <c r="AC46" s="43">
        <f>SUM(Z46:AB46)</f>
        <v>0</v>
      </c>
      <c r="AD46" s="48"/>
      <c r="AE46" s="48"/>
      <c r="AF46" s="48"/>
      <c r="AG46" s="43">
        <f>SUM(AD46:AF46)</f>
        <v>0</v>
      </c>
      <c r="AH46" s="43">
        <f>SUM(U46,Y46,AC46,AG46)</f>
        <v>0</v>
      </c>
      <c r="AI46" s="59">
        <f>IF(ISERROR(AH46/J46),0,AH46/J46)</f>
        <v>0</v>
      </c>
      <c r="AJ46" s="59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19" customFormat="1" ht="24.95" customHeight="1">
      <c r="A47" s="117" t="s">
        <v>67</v>
      </c>
      <c r="B47" s="117"/>
      <c r="C47" s="117"/>
      <c r="D47" s="117"/>
      <c r="E47" s="117"/>
      <c r="F47" s="117"/>
      <c r="G47" s="117"/>
      <c r="H47" s="117"/>
      <c r="I47" s="117"/>
      <c r="J47" s="49">
        <f>SUM(J45:J46)</f>
        <v>0</v>
      </c>
      <c r="K47" s="49">
        <f>SUM(K45:K46)</f>
        <v>0</v>
      </c>
      <c r="L47" s="29"/>
      <c r="M47" s="49">
        <f>SUM(M45:M46)</f>
        <v>0</v>
      </c>
      <c r="N47" s="49">
        <f>SUM(N45:N46)</f>
        <v>0</v>
      </c>
      <c r="O47" s="49">
        <f>SUM(O45:O46)</f>
        <v>0</v>
      </c>
      <c r="P47" s="50"/>
      <c r="Q47" s="56"/>
      <c r="R47" s="49">
        <f t="shared" ref="R47:AH47" si="9">SUM(R45:R46)</f>
        <v>0</v>
      </c>
      <c r="S47" s="49">
        <f t="shared" si="9"/>
        <v>0</v>
      </c>
      <c r="T47" s="49">
        <f t="shared" si="9"/>
        <v>0</v>
      </c>
      <c r="U47" s="49">
        <f t="shared" si="9"/>
        <v>0</v>
      </c>
      <c r="V47" s="49">
        <f t="shared" si="9"/>
        <v>0</v>
      </c>
      <c r="W47" s="49">
        <f t="shared" si="9"/>
        <v>0</v>
      </c>
      <c r="X47" s="49">
        <f t="shared" si="9"/>
        <v>0</v>
      </c>
      <c r="Y47" s="49">
        <f t="shared" si="9"/>
        <v>0</v>
      </c>
      <c r="Z47" s="49">
        <f t="shared" si="9"/>
        <v>0</v>
      </c>
      <c r="AA47" s="49">
        <f t="shared" si="9"/>
        <v>0</v>
      </c>
      <c r="AB47" s="49">
        <f t="shared" si="9"/>
        <v>0</v>
      </c>
      <c r="AC47" s="49">
        <f t="shared" si="9"/>
        <v>0</v>
      </c>
      <c r="AD47" s="49">
        <f t="shared" si="9"/>
        <v>0</v>
      </c>
      <c r="AE47" s="49">
        <f t="shared" si="9"/>
        <v>0</v>
      </c>
      <c r="AF47" s="49">
        <f t="shared" si="9"/>
        <v>0</v>
      </c>
      <c r="AG47" s="49">
        <f t="shared" si="9"/>
        <v>0</v>
      </c>
      <c r="AH47" s="49">
        <f t="shared" si="9"/>
        <v>0</v>
      </c>
      <c r="AI47" s="61">
        <f>IF(ISERROR(AH47/J47),0,AH47/J47)</f>
        <v>0</v>
      </c>
      <c r="AJ47" s="61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>
      <c r="A48" s="118" t="s">
        <v>68</v>
      </c>
      <c r="B48" s="118"/>
      <c r="C48" s="118"/>
      <c r="D48" s="118"/>
      <c r="E48" s="118"/>
      <c r="F48" s="23"/>
      <c r="G48" s="24"/>
      <c r="H48" s="25"/>
      <c r="I48" s="25"/>
      <c r="J48" s="113"/>
      <c r="K48" s="43"/>
      <c r="L48" s="44"/>
      <c r="M48" s="45"/>
      <c r="N48" s="45"/>
      <c r="O48" s="45"/>
      <c r="P48" s="24"/>
      <c r="Q48" s="55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57"/>
      <c r="AJ48" s="58"/>
    </row>
    <row r="49" spans="1:106" ht="24.95" customHeight="1" outlineLevel="1">
      <c r="A49" s="26">
        <v>1</v>
      </c>
      <c r="B49" s="41"/>
      <c r="C49" s="41"/>
      <c r="D49" s="34"/>
      <c r="E49" s="42"/>
      <c r="F49" s="42"/>
      <c r="G49" s="24"/>
      <c r="H49" s="40"/>
      <c r="I49" s="40"/>
      <c r="J49" s="114"/>
      <c r="K49" s="43"/>
      <c r="L49" s="40"/>
      <c r="M49" s="54"/>
      <c r="N49" s="54"/>
      <c r="O49" s="24"/>
      <c r="P49" s="24"/>
      <c r="Q49" s="24"/>
      <c r="R49" s="9"/>
      <c r="S49" s="9"/>
      <c r="T49" s="9"/>
      <c r="U49" s="43">
        <f>SUM(R49:T49)</f>
        <v>0</v>
      </c>
      <c r="V49" s="48"/>
      <c r="W49" s="48"/>
      <c r="X49" s="48"/>
      <c r="Y49" s="43">
        <f>SUM(V49:X49)</f>
        <v>0</v>
      </c>
      <c r="Z49" s="48"/>
      <c r="AA49" s="48"/>
      <c r="AB49" s="48"/>
      <c r="AC49" s="43">
        <f>SUM(Z49:AB49)</f>
        <v>0</v>
      </c>
      <c r="AD49" s="48"/>
      <c r="AE49" s="48"/>
      <c r="AF49" s="48"/>
      <c r="AG49" s="43">
        <f>SUM(AD49:AF49)</f>
        <v>0</v>
      </c>
      <c r="AH49" s="43">
        <f>SUM(U49,Y49,AC49,AG49)</f>
        <v>0</v>
      </c>
      <c r="AI49" s="59">
        <f>IF(ISERROR(AH49/J49),0,AH49/J49)</f>
        <v>0</v>
      </c>
      <c r="AJ49" s="59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>
      <c r="A50" s="26">
        <v>2</v>
      </c>
      <c r="B50" s="26"/>
      <c r="C50" s="27"/>
      <c r="D50" s="28"/>
      <c r="E50" s="27"/>
      <c r="F50" s="27"/>
      <c r="G50" s="27"/>
      <c r="H50" s="28"/>
      <c r="I50" s="28"/>
      <c r="J50" s="115"/>
      <c r="K50" s="47"/>
      <c r="L50" s="27"/>
      <c r="M50" s="48"/>
      <c r="N50" s="48"/>
      <c r="O50" s="48"/>
      <c r="P50" s="27"/>
      <c r="Q50" s="27"/>
      <c r="R50" s="48"/>
      <c r="S50" s="48"/>
      <c r="T50" s="48"/>
      <c r="U50" s="43">
        <f>SUM(R50:T50)</f>
        <v>0</v>
      </c>
      <c r="V50" s="48"/>
      <c r="W50" s="48"/>
      <c r="X50" s="48"/>
      <c r="Y50" s="43">
        <f>SUM(V50:X50)</f>
        <v>0</v>
      </c>
      <c r="Z50" s="48"/>
      <c r="AA50" s="48"/>
      <c r="AB50" s="48"/>
      <c r="AC50" s="43">
        <f>SUM(Z50:AB50)</f>
        <v>0</v>
      </c>
      <c r="AD50" s="48"/>
      <c r="AE50" s="48"/>
      <c r="AF50" s="48"/>
      <c r="AG50" s="43">
        <f>SUM(AD50:AF50)</f>
        <v>0</v>
      </c>
      <c r="AH50" s="43">
        <f>SUM(U50,Y50,AC50,AG50)</f>
        <v>0</v>
      </c>
      <c r="AI50" s="59">
        <f>IF(ISERROR(AH50/J50),0,AH50/J50)</f>
        <v>0</v>
      </c>
      <c r="AJ50" s="59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19" customFormat="1" ht="24.95" customHeight="1">
      <c r="A51" s="117" t="s">
        <v>69</v>
      </c>
      <c r="B51" s="117"/>
      <c r="C51" s="117"/>
      <c r="D51" s="117"/>
      <c r="E51" s="117"/>
      <c r="F51" s="117"/>
      <c r="G51" s="117"/>
      <c r="H51" s="117"/>
      <c r="I51" s="117"/>
      <c r="J51" s="49">
        <f>J49</f>
        <v>0</v>
      </c>
      <c r="K51" s="49">
        <v>0</v>
      </c>
      <c r="L51" s="29"/>
      <c r="M51" s="49">
        <f>SUM(M49:M50)</f>
        <v>0</v>
      </c>
      <c r="N51" s="49">
        <f>SUM(N49:N50)</f>
        <v>0</v>
      </c>
      <c r="O51" s="49">
        <f>SUM(O49:O50)</f>
        <v>0</v>
      </c>
      <c r="P51" s="50"/>
      <c r="Q51" s="56"/>
      <c r="R51" s="49">
        <f t="shared" ref="R51:AH51" si="10">SUM(R49:R50)</f>
        <v>0</v>
      </c>
      <c r="S51" s="49">
        <f t="shared" si="10"/>
        <v>0</v>
      </c>
      <c r="T51" s="49">
        <f t="shared" si="10"/>
        <v>0</v>
      </c>
      <c r="U51" s="49">
        <f t="shared" si="10"/>
        <v>0</v>
      </c>
      <c r="V51" s="49">
        <f t="shared" si="10"/>
        <v>0</v>
      </c>
      <c r="W51" s="49">
        <f t="shared" si="10"/>
        <v>0</v>
      </c>
      <c r="X51" s="49">
        <f t="shared" si="10"/>
        <v>0</v>
      </c>
      <c r="Y51" s="49">
        <f t="shared" si="10"/>
        <v>0</v>
      </c>
      <c r="Z51" s="49">
        <f t="shared" si="10"/>
        <v>0</v>
      </c>
      <c r="AA51" s="49">
        <f t="shared" si="10"/>
        <v>0</v>
      </c>
      <c r="AB51" s="49">
        <f t="shared" si="10"/>
        <v>0</v>
      </c>
      <c r="AC51" s="49">
        <f t="shared" si="10"/>
        <v>0</v>
      </c>
      <c r="AD51" s="49">
        <f t="shared" si="10"/>
        <v>0</v>
      </c>
      <c r="AE51" s="49">
        <f t="shared" si="10"/>
        <v>0</v>
      </c>
      <c r="AF51" s="49">
        <f t="shared" si="10"/>
        <v>0</v>
      </c>
      <c r="AG51" s="49">
        <f t="shared" si="10"/>
        <v>0</v>
      </c>
      <c r="AH51" s="49">
        <f t="shared" si="10"/>
        <v>0</v>
      </c>
      <c r="AI51" s="61">
        <f>IF(ISERROR(AH51/J51),0,AH51/J51)</f>
        <v>0</v>
      </c>
      <c r="AJ51" s="61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>
      <c r="A52" s="118" t="s">
        <v>70</v>
      </c>
      <c r="B52" s="118"/>
      <c r="C52" s="118"/>
      <c r="D52" s="118"/>
      <c r="E52" s="118"/>
      <c r="F52" s="23"/>
      <c r="G52" s="24"/>
      <c r="H52" s="25"/>
      <c r="I52" s="25"/>
      <c r="J52" s="113"/>
      <c r="K52" s="43"/>
      <c r="L52" s="44"/>
      <c r="M52" s="45"/>
      <c r="N52" s="45"/>
      <c r="O52" s="45"/>
      <c r="P52" s="24"/>
      <c r="Q52" s="55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57"/>
      <c r="AJ52" s="58"/>
    </row>
    <row r="53" spans="1:106" ht="24.95" customHeight="1" outlineLevel="1">
      <c r="A53" s="26">
        <v>1</v>
      </c>
      <c r="B53" s="26"/>
      <c r="C53" s="27"/>
      <c r="D53" s="28"/>
      <c r="E53" s="27"/>
      <c r="F53" s="27"/>
      <c r="G53" s="27"/>
      <c r="H53" s="28"/>
      <c r="I53" s="28"/>
      <c r="J53" s="114"/>
      <c r="K53" s="47"/>
      <c r="L53" s="27"/>
      <c r="M53" s="48"/>
      <c r="N53" s="48"/>
      <c r="O53" s="48"/>
      <c r="P53" s="27"/>
      <c r="Q53" s="27"/>
      <c r="R53" s="48"/>
      <c r="S53" s="48"/>
      <c r="T53" s="48"/>
      <c r="U53" s="43">
        <f>SUM(R53:T53)</f>
        <v>0</v>
      </c>
      <c r="V53" s="48"/>
      <c r="W53" s="48"/>
      <c r="X53" s="48"/>
      <c r="Y53" s="43">
        <f>SUM(V53:X53)</f>
        <v>0</v>
      </c>
      <c r="Z53" s="48"/>
      <c r="AA53" s="48"/>
      <c r="AB53" s="48"/>
      <c r="AC53" s="43">
        <f>SUM(Z53:AB53)</f>
        <v>0</v>
      </c>
      <c r="AD53" s="48"/>
      <c r="AE53" s="48"/>
      <c r="AF53" s="48"/>
      <c r="AG53" s="43">
        <f>SUM(AD53:AF53)</f>
        <v>0</v>
      </c>
      <c r="AH53" s="43">
        <f>SUM(U53,Y53,AC53,AG53)</f>
        <v>0</v>
      </c>
      <c r="AI53" s="59">
        <f>IF(ISERROR(AH53/J53),0,AH53/J53)</f>
        <v>0</v>
      </c>
      <c r="AJ53" s="59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>
      <c r="A54" s="26">
        <v>2</v>
      </c>
      <c r="B54" s="26"/>
      <c r="C54" s="27"/>
      <c r="D54" s="28"/>
      <c r="E54" s="27"/>
      <c r="F54" s="27"/>
      <c r="G54" s="27"/>
      <c r="H54" s="28"/>
      <c r="I54" s="28"/>
      <c r="J54" s="115"/>
      <c r="K54" s="47"/>
      <c r="L54" s="27"/>
      <c r="M54" s="48"/>
      <c r="N54" s="48"/>
      <c r="O54" s="48"/>
      <c r="P54" s="27"/>
      <c r="Q54" s="27"/>
      <c r="R54" s="48"/>
      <c r="S54" s="48"/>
      <c r="T54" s="48"/>
      <c r="U54" s="43">
        <f>SUM(R54:T54)</f>
        <v>0</v>
      </c>
      <c r="V54" s="48"/>
      <c r="W54" s="48"/>
      <c r="X54" s="48"/>
      <c r="Y54" s="43">
        <f>SUM(V54:X54)</f>
        <v>0</v>
      </c>
      <c r="Z54" s="48"/>
      <c r="AA54" s="48"/>
      <c r="AB54" s="48"/>
      <c r="AC54" s="43">
        <f>SUM(Z54:AB54)</f>
        <v>0</v>
      </c>
      <c r="AD54" s="48"/>
      <c r="AE54" s="48"/>
      <c r="AF54" s="48"/>
      <c r="AG54" s="43">
        <f>SUM(AD54:AF54)</f>
        <v>0</v>
      </c>
      <c r="AH54" s="43">
        <f>SUM(U54,Y54,AC54,AG54)</f>
        <v>0</v>
      </c>
      <c r="AI54" s="59">
        <f>IF(ISERROR(AH54/J54),0,AH54/J54)</f>
        <v>0</v>
      </c>
      <c r="AJ54" s="59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19" customFormat="1" ht="24.95" customHeight="1">
      <c r="A55" s="117" t="s">
        <v>71</v>
      </c>
      <c r="B55" s="117"/>
      <c r="C55" s="117"/>
      <c r="D55" s="117"/>
      <c r="E55" s="117"/>
      <c r="F55" s="117"/>
      <c r="G55" s="117"/>
      <c r="H55" s="117"/>
      <c r="I55" s="117"/>
      <c r="J55" s="49">
        <f>SUM(J53:J54)</f>
        <v>0</v>
      </c>
      <c r="K55" s="49">
        <f>SUM(K53:K54)</f>
        <v>0</v>
      </c>
      <c r="L55" s="29"/>
      <c r="M55" s="49">
        <f>SUM(M53:M54)</f>
        <v>0</v>
      </c>
      <c r="N55" s="49">
        <f>SUM(N53:N54)</f>
        <v>0</v>
      </c>
      <c r="O55" s="49">
        <f>SUM(O53:O54)</f>
        <v>0</v>
      </c>
      <c r="P55" s="50"/>
      <c r="Q55" s="56"/>
      <c r="R55" s="49">
        <f t="shared" ref="R55:AH55" si="11">SUM(R53:R54)</f>
        <v>0</v>
      </c>
      <c r="S55" s="49">
        <f t="shared" si="11"/>
        <v>0</v>
      </c>
      <c r="T55" s="49">
        <f t="shared" si="11"/>
        <v>0</v>
      </c>
      <c r="U55" s="49">
        <f t="shared" si="11"/>
        <v>0</v>
      </c>
      <c r="V55" s="49">
        <f t="shared" si="11"/>
        <v>0</v>
      </c>
      <c r="W55" s="49">
        <f t="shared" si="11"/>
        <v>0</v>
      </c>
      <c r="X55" s="49">
        <f t="shared" si="11"/>
        <v>0</v>
      </c>
      <c r="Y55" s="49">
        <f t="shared" si="11"/>
        <v>0</v>
      </c>
      <c r="Z55" s="49">
        <f t="shared" si="11"/>
        <v>0</v>
      </c>
      <c r="AA55" s="49">
        <f t="shared" si="11"/>
        <v>0</v>
      </c>
      <c r="AB55" s="49">
        <f t="shared" si="11"/>
        <v>0</v>
      </c>
      <c r="AC55" s="49">
        <f t="shared" si="11"/>
        <v>0</v>
      </c>
      <c r="AD55" s="49">
        <f t="shared" si="11"/>
        <v>0</v>
      </c>
      <c r="AE55" s="49">
        <f t="shared" si="11"/>
        <v>0</v>
      </c>
      <c r="AF55" s="49">
        <f t="shared" si="11"/>
        <v>0</v>
      </c>
      <c r="AG55" s="49">
        <f t="shared" si="11"/>
        <v>0</v>
      </c>
      <c r="AH55" s="49">
        <f t="shared" si="11"/>
        <v>0</v>
      </c>
      <c r="AI55" s="61">
        <f>IF(ISERROR(AH55/J55),0,AH55/J55)</f>
        <v>0</v>
      </c>
      <c r="AJ55" s="61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>
      <c r="A56" s="118" t="s">
        <v>72</v>
      </c>
      <c r="B56" s="118"/>
      <c r="C56" s="118"/>
      <c r="D56" s="118"/>
      <c r="E56" s="118"/>
      <c r="F56" s="23"/>
      <c r="G56" s="24"/>
      <c r="H56" s="25"/>
      <c r="I56" s="25"/>
      <c r="J56" s="113"/>
      <c r="K56" s="43"/>
      <c r="L56" s="44"/>
      <c r="M56" s="45"/>
      <c r="N56" s="45"/>
      <c r="O56" s="45"/>
      <c r="P56" s="24"/>
      <c r="Q56" s="55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57"/>
      <c r="AJ56" s="58"/>
    </row>
    <row r="57" spans="1:106" ht="24.95" customHeight="1" outlineLevel="1">
      <c r="A57" s="26">
        <v>1</v>
      </c>
      <c r="B57" s="26"/>
      <c r="C57" s="27"/>
      <c r="D57" s="28"/>
      <c r="E57" s="27"/>
      <c r="F57" s="27"/>
      <c r="G57" s="27"/>
      <c r="H57" s="28"/>
      <c r="I57" s="28"/>
      <c r="J57" s="114"/>
      <c r="K57" s="47"/>
      <c r="L57" s="27"/>
      <c r="M57" s="48"/>
      <c r="N57" s="48"/>
      <c r="O57" s="48"/>
      <c r="P57" s="27"/>
      <c r="Q57" s="27"/>
      <c r="R57" s="48"/>
      <c r="S57" s="48"/>
      <c r="T57" s="48"/>
      <c r="U57" s="43">
        <f>SUM(R57:T57)</f>
        <v>0</v>
      </c>
      <c r="V57" s="48"/>
      <c r="W57" s="48"/>
      <c r="X57" s="48"/>
      <c r="Y57" s="43">
        <f>SUM(V57:X57)</f>
        <v>0</v>
      </c>
      <c r="Z57" s="48"/>
      <c r="AA57" s="48"/>
      <c r="AB57" s="48"/>
      <c r="AC57" s="43">
        <f>SUM(Z57:AB57)</f>
        <v>0</v>
      </c>
      <c r="AD57" s="48"/>
      <c r="AE57" s="48"/>
      <c r="AF57" s="48"/>
      <c r="AG57" s="43">
        <f>SUM(AD57:AF57)</f>
        <v>0</v>
      </c>
      <c r="AH57" s="43">
        <f>SUM(U57,Y57,AC57,AG57)</f>
        <v>0</v>
      </c>
      <c r="AI57" s="59">
        <f>IF(ISERROR(AH57/J57),0,AH57/J57)</f>
        <v>0</v>
      </c>
      <c r="AJ57" s="59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>
      <c r="A58" s="26">
        <v>2</v>
      </c>
      <c r="B58" s="26"/>
      <c r="C58" s="27"/>
      <c r="D58" s="28"/>
      <c r="E58" s="27"/>
      <c r="F58" s="27"/>
      <c r="G58" s="27"/>
      <c r="H58" s="28"/>
      <c r="I58" s="28"/>
      <c r="J58" s="115"/>
      <c r="K58" s="47"/>
      <c r="L58" s="27"/>
      <c r="M58" s="48"/>
      <c r="N58" s="48"/>
      <c r="O58" s="48"/>
      <c r="P58" s="27"/>
      <c r="Q58" s="27"/>
      <c r="R58" s="48"/>
      <c r="S58" s="48"/>
      <c r="T58" s="48"/>
      <c r="U58" s="43">
        <f>SUM(R58:T58)</f>
        <v>0</v>
      </c>
      <c r="V58" s="48"/>
      <c r="W58" s="48"/>
      <c r="X58" s="48"/>
      <c r="Y58" s="43">
        <f>SUM(V58:X58)</f>
        <v>0</v>
      </c>
      <c r="Z58" s="48"/>
      <c r="AA58" s="48"/>
      <c r="AB58" s="48"/>
      <c r="AC58" s="43">
        <f>SUM(Z58:AB58)</f>
        <v>0</v>
      </c>
      <c r="AD58" s="48"/>
      <c r="AE58" s="48"/>
      <c r="AF58" s="48"/>
      <c r="AG58" s="43">
        <f>SUM(AD58:AF58)</f>
        <v>0</v>
      </c>
      <c r="AH58" s="43">
        <f>SUM(U58,Y58,AC58,AG58)</f>
        <v>0</v>
      </c>
      <c r="AI58" s="59">
        <f>IF(ISERROR(AH58/J58),0,AH58/J58)</f>
        <v>0</v>
      </c>
      <c r="AJ58" s="59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19" customFormat="1" ht="24.95" customHeight="1">
      <c r="A59" s="117" t="s">
        <v>73</v>
      </c>
      <c r="B59" s="117"/>
      <c r="C59" s="117"/>
      <c r="D59" s="117"/>
      <c r="E59" s="117"/>
      <c r="F59" s="117"/>
      <c r="G59" s="117"/>
      <c r="H59" s="117"/>
      <c r="I59" s="117"/>
      <c r="J59" s="49">
        <f>SUM(J57:J58)</f>
        <v>0</v>
      </c>
      <c r="K59" s="49">
        <f>SUM(K57:K58)</f>
        <v>0</v>
      </c>
      <c r="L59" s="29"/>
      <c r="M59" s="49">
        <f>SUM(M57:M58)</f>
        <v>0</v>
      </c>
      <c r="N59" s="49">
        <f>SUM(N57:N58)</f>
        <v>0</v>
      </c>
      <c r="O59" s="49">
        <f>SUM(O57:O58)</f>
        <v>0</v>
      </c>
      <c r="P59" s="50"/>
      <c r="Q59" s="56"/>
      <c r="R59" s="49">
        <f t="shared" ref="R59:AH59" si="12">SUM(R57:R58)</f>
        <v>0</v>
      </c>
      <c r="S59" s="49">
        <f t="shared" si="12"/>
        <v>0</v>
      </c>
      <c r="T59" s="49">
        <f t="shared" si="12"/>
        <v>0</v>
      </c>
      <c r="U59" s="49">
        <f t="shared" si="12"/>
        <v>0</v>
      </c>
      <c r="V59" s="49">
        <f t="shared" si="12"/>
        <v>0</v>
      </c>
      <c r="W59" s="49">
        <f t="shared" si="12"/>
        <v>0</v>
      </c>
      <c r="X59" s="49">
        <f t="shared" si="12"/>
        <v>0</v>
      </c>
      <c r="Y59" s="49">
        <f t="shared" si="12"/>
        <v>0</v>
      </c>
      <c r="Z59" s="49">
        <f t="shared" si="12"/>
        <v>0</v>
      </c>
      <c r="AA59" s="49">
        <f t="shared" si="12"/>
        <v>0</v>
      </c>
      <c r="AB59" s="49">
        <f t="shared" si="12"/>
        <v>0</v>
      </c>
      <c r="AC59" s="49">
        <f t="shared" si="12"/>
        <v>0</v>
      </c>
      <c r="AD59" s="49">
        <f t="shared" si="12"/>
        <v>0</v>
      </c>
      <c r="AE59" s="49">
        <f t="shared" si="12"/>
        <v>0</v>
      </c>
      <c r="AF59" s="49">
        <f t="shared" si="12"/>
        <v>0</v>
      </c>
      <c r="AG59" s="49">
        <f t="shared" si="12"/>
        <v>0</v>
      </c>
      <c r="AH59" s="49">
        <f t="shared" si="12"/>
        <v>0</v>
      </c>
      <c r="AI59" s="61">
        <f>IF(ISERROR(AH59/J59),0,AH59/J59)</f>
        <v>0</v>
      </c>
      <c r="AJ59" s="61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>
      <c r="A60" s="118" t="s">
        <v>74</v>
      </c>
      <c r="B60" s="118"/>
      <c r="C60" s="118"/>
      <c r="D60" s="118"/>
      <c r="E60" s="118"/>
      <c r="F60" s="23"/>
      <c r="G60" s="24"/>
      <c r="H60" s="25"/>
      <c r="I60" s="25"/>
      <c r="J60" s="113"/>
      <c r="K60" s="43"/>
      <c r="L60" s="44"/>
      <c r="M60" s="45"/>
      <c r="N60" s="45"/>
      <c r="O60" s="45"/>
      <c r="P60" s="24"/>
      <c r="Q60" s="55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57"/>
      <c r="AJ60" s="58"/>
    </row>
    <row r="61" spans="1:106" ht="24.95" customHeight="1" outlineLevel="1">
      <c r="A61" s="26">
        <v>1</v>
      </c>
      <c r="B61" s="26"/>
      <c r="C61" s="27"/>
      <c r="D61" s="28"/>
      <c r="E61" s="27"/>
      <c r="F61" s="27"/>
      <c r="G61" s="27"/>
      <c r="H61" s="28"/>
      <c r="I61" s="28"/>
      <c r="J61" s="114"/>
      <c r="K61" s="47"/>
      <c r="L61" s="27"/>
      <c r="M61" s="48"/>
      <c r="N61" s="48"/>
      <c r="O61" s="48"/>
      <c r="P61" s="27"/>
      <c r="Q61" s="27"/>
      <c r="R61" s="48"/>
      <c r="S61" s="48"/>
      <c r="T61" s="48"/>
      <c r="U61" s="43">
        <f>SUM(R61:T61)</f>
        <v>0</v>
      </c>
      <c r="V61" s="48"/>
      <c r="W61" s="48"/>
      <c r="X61" s="48"/>
      <c r="Y61" s="43">
        <f>SUM(V61:X61)</f>
        <v>0</v>
      </c>
      <c r="Z61" s="48"/>
      <c r="AA61" s="48"/>
      <c r="AB61" s="48"/>
      <c r="AC61" s="43">
        <f>SUM(Z61:AB61)</f>
        <v>0</v>
      </c>
      <c r="AD61" s="48"/>
      <c r="AE61" s="48"/>
      <c r="AF61" s="48"/>
      <c r="AG61" s="43">
        <f>SUM(AD61:AF61)</f>
        <v>0</v>
      </c>
      <c r="AH61" s="43">
        <f>SUM(U61,Y61,AC61,AG61)</f>
        <v>0</v>
      </c>
      <c r="AI61" s="59">
        <f>IF(ISERROR(AH61/J61),0,AH61/J61)</f>
        <v>0</v>
      </c>
      <c r="AJ61" s="59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>
      <c r="A62" s="26">
        <v>2</v>
      </c>
      <c r="B62" s="26"/>
      <c r="C62" s="27"/>
      <c r="D62" s="28"/>
      <c r="E62" s="27"/>
      <c r="F62" s="27"/>
      <c r="G62" s="27"/>
      <c r="H62" s="28"/>
      <c r="I62" s="28"/>
      <c r="J62" s="115"/>
      <c r="K62" s="47"/>
      <c r="L62" s="27"/>
      <c r="M62" s="48"/>
      <c r="N62" s="48"/>
      <c r="O62" s="48"/>
      <c r="P62" s="27"/>
      <c r="Q62" s="27"/>
      <c r="R62" s="48"/>
      <c r="S62" s="48"/>
      <c r="T62" s="48"/>
      <c r="U62" s="43">
        <f>SUM(R62:T62)</f>
        <v>0</v>
      </c>
      <c r="V62" s="48"/>
      <c r="W62" s="48"/>
      <c r="X62" s="48"/>
      <c r="Y62" s="43">
        <f>SUM(V62:X62)</f>
        <v>0</v>
      </c>
      <c r="Z62" s="48"/>
      <c r="AA62" s="48"/>
      <c r="AB62" s="48"/>
      <c r="AC62" s="43">
        <f>SUM(Z62:AB62)</f>
        <v>0</v>
      </c>
      <c r="AD62" s="48"/>
      <c r="AE62" s="48"/>
      <c r="AF62" s="48"/>
      <c r="AG62" s="43">
        <f>SUM(AD62:AF62)</f>
        <v>0</v>
      </c>
      <c r="AH62" s="43">
        <f>SUM(U62,Y62,AC62,AG62)</f>
        <v>0</v>
      </c>
      <c r="AI62" s="59">
        <f>IF(ISERROR(AH62/J62),0,AH62/J62)</f>
        <v>0</v>
      </c>
      <c r="AJ62" s="59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19" customFormat="1" ht="24.95" customHeight="1">
      <c r="A63" s="117" t="s">
        <v>75</v>
      </c>
      <c r="B63" s="117"/>
      <c r="C63" s="117"/>
      <c r="D63" s="117"/>
      <c r="E63" s="117"/>
      <c r="F63" s="117"/>
      <c r="G63" s="117"/>
      <c r="H63" s="117"/>
      <c r="I63" s="117"/>
      <c r="J63" s="49">
        <f>SUM(J61:J62)</f>
        <v>0</v>
      </c>
      <c r="K63" s="49">
        <f>SUM(K61:K62)</f>
        <v>0</v>
      </c>
      <c r="L63" s="29"/>
      <c r="M63" s="49">
        <f>SUM(M61:M62)</f>
        <v>0</v>
      </c>
      <c r="N63" s="49">
        <f>SUM(N61:N62)</f>
        <v>0</v>
      </c>
      <c r="O63" s="49">
        <f>SUM(O61:O62)</f>
        <v>0</v>
      </c>
      <c r="P63" s="50"/>
      <c r="Q63" s="56"/>
      <c r="R63" s="49">
        <f t="shared" ref="R63:AH63" si="13">SUM(R61:R62)</f>
        <v>0</v>
      </c>
      <c r="S63" s="49">
        <f t="shared" si="13"/>
        <v>0</v>
      </c>
      <c r="T63" s="49">
        <f t="shared" si="13"/>
        <v>0</v>
      </c>
      <c r="U63" s="49">
        <f t="shared" si="13"/>
        <v>0</v>
      </c>
      <c r="V63" s="49">
        <f t="shared" si="13"/>
        <v>0</v>
      </c>
      <c r="W63" s="49">
        <f t="shared" si="13"/>
        <v>0</v>
      </c>
      <c r="X63" s="49">
        <f t="shared" si="13"/>
        <v>0</v>
      </c>
      <c r="Y63" s="49">
        <f t="shared" si="13"/>
        <v>0</v>
      </c>
      <c r="Z63" s="49">
        <f t="shared" si="13"/>
        <v>0</v>
      </c>
      <c r="AA63" s="49">
        <f t="shared" si="13"/>
        <v>0</v>
      </c>
      <c r="AB63" s="49">
        <f t="shared" si="13"/>
        <v>0</v>
      </c>
      <c r="AC63" s="49">
        <f t="shared" si="13"/>
        <v>0</v>
      </c>
      <c r="AD63" s="49">
        <f t="shared" si="13"/>
        <v>0</v>
      </c>
      <c r="AE63" s="49">
        <f t="shared" si="13"/>
        <v>0</v>
      </c>
      <c r="AF63" s="49">
        <f t="shared" si="13"/>
        <v>0</v>
      </c>
      <c r="AG63" s="49">
        <f t="shared" si="13"/>
        <v>0</v>
      </c>
      <c r="AH63" s="49">
        <f t="shared" si="13"/>
        <v>0</v>
      </c>
      <c r="AI63" s="61">
        <f>IF(ISERROR(AH63/J63),0,AH63/J63)</f>
        <v>0</v>
      </c>
      <c r="AJ63" s="61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>
      <c r="A64" s="118" t="s">
        <v>76</v>
      </c>
      <c r="B64" s="118"/>
      <c r="C64" s="118"/>
      <c r="D64" s="118"/>
      <c r="E64" s="118"/>
      <c r="F64" s="23"/>
      <c r="G64" s="24"/>
      <c r="H64" s="25"/>
      <c r="I64" s="25"/>
      <c r="J64" s="113"/>
      <c r="K64" s="43"/>
      <c r="L64" s="44"/>
      <c r="M64" s="45"/>
      <c r="N64" s="45"/>
      <c r="O64" s="45"/>
      <c r="P64" s="24"/>
      <c r="Q64" s="55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57"/>
      <c r="AJ64" s="58"/>
    </row>
    <row r="65" spans="1:106" ht="24.95" customHeight="1" outlineLevel="1">
      <c r="A65" s="26">
        <v>1</v>
      </c>
      <c r="B65" s="26"/>
      <c r="C65" s="27"/>
      <c r="D65" s="28"/>
      <c r="E65" s="27"/>
      <c r="F65" s="27"/>
      <c r="G65" s="27"/>
      <c r="H65" s="28"/>
      <c r="I65" s="28"/>
      <c r="J65" s="114"/>
      <c r="K65" s="47"/>
      <c r="L65" s="27"/>
      <c r="M65" s="48"/>
      <c r="N65" s="48"/>
      <c r="O65" s="48"/>
      <c r="P65" s="27"/>
      <c r="Q65" s="27"/>
      <c r="R65" s="48"/>
      <c r="S65" s="48"/>
      <c r="T65" s="48"/>
      <c r="U65" s="43">
        <f>SUM(R65:T65)</f>
        <v>0</v>
      </c>
      <c r="V65" s="48"/>
      <c r="W65" s="48"/>
      <c r="X65" s="48"/>
      <c r="Y65" s="43">
        <f>SUM(V65:X65)</f>
        <v>0</v>
      </c>
      <c r="Z65" s="48"/>
      <c r="AA65" s="48"/>
      <c r="AB65" s="48"/>
      <c r="AC65" s="43">
        <f>SUM(Z65:AB65)</f>
        <v>0</v>
      </c>
      <c r="AD65" s="48"/>
      <c r="AE65" s="48"/>
      <c r="AF65" s="48"/>
      <c r="AG65" s="43">
        <f>SUM(AD65:AF65)</f>
        <v>0</v>
      </c>
      <c r="AH65" s="43">
        <f>SUM(U65,Y65,AC65,AG65)</f>
        <v>0</v>
      </c>
      <c r="AI65" s="59">
        <f>IF(ISERROR(AH65/J65),0,AH65/J65)</f>
        <v>0</v>
      </c>
      <c r="AJ65" s="59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>
      <c r="A66" s="26">
        <v>2</v>
      </c>
      <c r="B66" s="26"/>
      <c r="C66" s="27"/>
      <c r="D66" s="28"/>
      <c r="E66" s="27"/>
      <c r="F66" s="27"/>
      <c r="G66" s="27"/>
      <c r="H66" s="28"/>
      <c r="I66" s="28"/>
      <c r="J66" s="115"/>
      <c r="K66" s="47"/>
      <c r="L66" s="27"/>
      <c r="M66" s="48"/>
      <c r="N66" s="48"/>
      <c r="O66" s="48"/>
      <c r="P66" s="27"/>
      <c r="Q66" s="27"/>
      <c r="R66" s="48"/>
      <c r="S66" s="48"/>
      <c r="T66" s="48"/>
      <c r="U66" s="43">
        <f>SUM(R66:T66)</f>
        <v>0</v>
      </c>
      <c r="V66" s="48"/>
      <c r="W66" s="48"/>
      <c r="X66" s="48"/>
      <c r="Y66" s="43">
        <f>SUM(V66:X66)</f>
        <v>0</v>
      </c>
      <c r="Z66" s="48"/>
      <c r="AA66" s="48"/>
      <c r="AB66" s="48"/>
      <c r="AC66" s="43">
        <f>SUM(Z66:AB66)</f>
        <v>0</v>
      </c>
      <c r="AD66" s="48"/>
      <c r="AE66" s="48"/>
      <c r="AF66" s="48"/>
      <c r="AG66" s="43">
        <f>SUM(AD66:AF66)</f>
        <v>0</v>
      </c>
      <c r="AH66" s="43">
        <f>SUM(U66,Y66,AC66,AG66)</f>
        <v>0</v>
      </c>
      <c r="AI66" s="59">
        <f>IF(ISERROR(AH66/J66),0,AH66/J66)</f>
        <v>0</v>
      </c>
      <c r="AJ66" s="59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19" customFormat="1" ht="24.95" customHeight="1">
      <c r="A67" s="117" t="s">
        <v>94</v>
      </c>
      <c r="B67" s="117"/>
      <c r="C67" s="117"/>
      <c r="D67" s="117"/>
      <c r="E67" s="117"/>
      <c r="F67" s="117"/>
      <c r="G67" s="117"/>
      <c r="H67" s="117"/>
      <c r="I67" s="117"/>
      <c r="J67" s="49">
        <f>SUM(J65:J66)</f>
        <v>0</v>
      </c>
      <c r="K67" s="49">
        <f>SUM(K65:K66)</f>
        <v>0</v>
      </c>
      <c r="L67" s="29"/>
      <c r="M67" s="49">
        <f>SUM(M65:M66)</f>
        <v>0</v>
      </c>
      <c r="N67" s="49">
        <f>SUM(N65:N66)</f>
        <v>0</v>
      </c>
      <c r="O67" s="49">
        <f>SUM(O65:O66)</f>
        <v>0</v>
      </c>
      <c r="P67" s="50"/>
      <c r="Q67" s="56"/>
      <c r="R67" s="49">
        <f t="shared" ref="R67:AH67" si="14">SUM(R65:R66)</f>
        <v>0</v>
      </c>
      <c r="S67" s="49">
        <f t="shared" si="14"/>
        <v>0</v>
      </c>
      <c r="T67" s="49">
        <f t="shared" si="14"/>
        <v>0</v>
      </c>
      <c r="U67" s="49">
        <f t="shared" si="14"/>
        <v>0</v>
      </c>
      <c r="V67" s="49">
        <f t="shared" si="14"/>
        <v>0</v>
      </c>
      <c r="W67" s="49">
        <f t="shared" si="14"/>
        <v>0</v>
      </c>
      <c r="X67" s="49">
        <f t="shared" si="14"/>
        <v>0</v>
      </c>
      <c r="Y67" s="49">
        <f t="shared" si="14"/>
        <v>0</v>
      </c>
      <c r="Z67" s="49">
        <f t="shared" si="14"/>
        <v>0</v>
      </c>
      <c r="AA67" s="49">
        <f t="shared" si="14"/>
        <v>0</v>
      </c>
      <c r="AB67" s="49">
        <f t="shared" si="14"/>
        <v>0</v>
      </c>
      <c r="AC67" s="49">
        <f t="shared" si="14"/>
        <v>0</v>
      </c>
      <c r="AD67" s="49">
        <f t="shared" si="14"/>
        <v>0</v>
      </c>
      <c r="AE67" s="49">
        <f t="shared" si="14"/>
        <v>0</v>
      </c>
      <c r="AF67" s="49">
        <f t="shared" si="14"/>
        <v>0</v>
      </c>
      <c r="AG67" s="49">
        <f t="shared" si="14"/>
        <v>0</v>
      </c>
      <c r="AH67" s="49">
        <f t="shared" si="14"/>
        <v>0</v>
      </c>
      <c r="AI67" s="61">
        <f>IF(ISERROR(AH67/J67),0,AH67/J67)</f>
        <v>0</v>
      </c>
      <c r="AJ67" s="61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>
      <c r="A68" s="118" t="s">
        <v>78</v>
      </c>
      <c r="B68" s="118"/>
      <c r="C68" s="118"/>
      <c r="D68" s="118"/>
      <c r="E68" s="118"/>
      <c r="F68" s="23"/>
      <c r="G68" s="24"/>
      <c r="H68" s="25"/>
      <c r="I68" s="25"/>
      <c r="J68" s="113"/>
      <c r="K68" s="43"/>
      <c r="L68" s="44"/>
      <c r="M68" s="45"/>
      <c r="N68" s="45"/>
      <c r="O68" s="45"/>
      <c r="P68" s="24"/>
      <c r="Q68" s="55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57"/>
      <c r="AJ68" s="58"/>
    </row>
    <row r="69" spans="1:106" ht="24.95" customHeight="1" outlineLevel="1">
      <c r="A69" s="26">
        <v>1</v>
      </c>
      <c r="B69" s="26"/>
      <c r="C69" s="27"/>
      <c r="D69" s="28"/>
      <c r="E69" s="27"/>
      <c r="F69" s="27"/>
      <c r="G69" s="27"/>
      <c r="H69" s="28"/>
      <c r="I69" s="28"/>
      <c r="J69" s="114"/>
      <c r="K69" s="47"/>
      <c r="L69" s="27"/>
      <c r="M69" s="48"/>
      <c r="N69" s="48"/>
      <c r="O69" s="48"/>
      <c r="P69" s="27"/>
      <c r="Q69" s="27"/>
      <c r="R69" s="48"/>
      <c r="S69" s="48"/>
      <c r="T69" s="48"/>
      <c r="U69" s="43">
        <f>SUM(R69:T69)</f>
        <v>0</v>
      </c>
      <c r="V69" s="48"/>
      <c r="W69" s="48"/>
      <c r="X69" s="48"/>
      <c r="Y69" s="43">
        <f>SUM(V69:X69)</f>
        <v>0</v>
      </c>
      <c r="Z69" s="48"/>
      <c r="AA69" s="48"/>
      <c r="AB69" s="48"/>
      <c r="AC69" s="43">
        <f>SUM(Z69:AB69)</f>
        <v>0</v>
      </c>
      <c r="AD69" s="48"/>
      <c r="AE69" s="48"/>
      <c r="AF69" s="48"/>
      <c r="AG69" s="43">
        <f>SUM(AD69:AF69)</f>
        <v>0</v>
      </c>
      <c r="AH69" s="43">
        <f>SUM(U69,Y69,AC69,AG69)</f>
        <v>0</v>
      </c>
      <c r="AI69" s="59">
        <f>IF(ISERROR(AH69/J69),0,AH69/J69)</f>
        <v>0</v>
      </c>
      <c r="AJ69" s="59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>
      <c r="A70" s="26">
        <v>2</v>
      </c>
      <c r="B70" s="26"/>
      <c r="C70" s="27"/>
      <c r="D70" s="28"/>
      <c r="E70" s="27"/>
      <c r="F70" s="27"/>
      <c r="G70" s="27"/>
      <c r="H70" s="28"/>
      <c r="I70" s="28"/>
      <c r="J70" s="115"/>
      <c r="K70" s="47"/>
      <c r="L70" s="27"/>
      <c r="M70" s="48"/>
      <c r="N70" s="48"/>
      <c r="O70" s="48"/>
      <c r="P70" s="27"/>
      <c r="Q70" s="27"/>
      <c r="R70" s="48"/>
      <c r="S70" s="48"/>
      <c r="T70" s="48"/>
      <c r="U70" s="43">
        <f>SUM(R70:T70)</f>
        <v>0</v>
      </c>
      <c r="V70" s="48"/>
      <c r="W70" s="48"/>
      <c r="X70" s="48"/>
      <c r="Y70" s="43">
        <f>SUM(V70:X70)</f>
        <v>0</v>
      </c>
      <c r="Z70" s="48"/>
      <c r="AA70" s="48"/>
      <c r="AB70" s="48"/>
      <c r="AC70" s="43">
        <f>SUM(Z70:AB70)</f>
        <v>0</v>
      </c>
      <c r="AD70" s="48"/>
      <c r="AE70" s="48"/>
      <c r="AF70" s="48"/>
      <c r="AG70" s="43">
        <f>SUM(AD70:AF70)</f>
        <v>0</v>
      </c>
      <c r="AH70" s="43">
        <f>SUM(U70,Y70,AC70,AG70)</f>
        <v>0</v>
      </c>
      <c r="AI70" s="59">
        <f>IF(ISERROR(AH70/J70),0,AH70/J70)</f>
        <v>0</v>
      </c>
      <c r="AJ70" s="59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19" customFormat="1" ht="24.95" customHeight="1">
      <c r="A71" s="117" t="s">
        <v>79</v>
      </c>
      <c r="B71" s="117"/>
      <c r="C71" s="117"/>
      <c r="D71" s="117"/>
      <c r="E71" s="117"/>
      <c r="F71" s="117"/>
      <c r="G71" s="117"/>
      <c r="H71" s="117"/>
      <c r="I71" s="117"/>
      <c r="J71" s="49">
        <f>SUM(J69:J70)</f>
        <v>0</v>
      </c>
      <c r="K71" s="49">
        <f>SUM(K69:K70)</f>
        <v>0</v>
      </c>
      <c r="L71" s="29"/>
      <c r="M71" s="49">
        <f>SUM(M69:M70)</f>
        <v>0</v>
      </c>
      <c r="N71" s="49">
        <f>SUM(N69:N70)</f>
        <v>0</v>
      </c>
      <c r="O71" s="49">
        <f>SUM(O69:O70)</f>
        <v>0</v>
      </c>
      <c r="P71" s="50"/>
      <c r="Q71" s="56"/>
      <c r="R71" s="49">
        <f t="shared" ref="R71:AH71" si="15">SUM(R69:R70)</f>
        <v>0</v>
      </c>
      <c r="S71" s="49">
        <f t="shared" si="15"/>
        <v>0</v>
      </c>
      <c r="T71" s="49">
        <f t="shared" si="15"/>
        <v>0</v>
      </c>
      <c r="U71" s="49">
        <f t="shared" si="15"/>
        <v>0</v>
      </c>
      <c r="V71" s="49">
        <f t="shared" si="15"/>
        <v>0</v>
      </c>
      <c r="W71" s="49">
        <f t="shared" si="15"/>
        <v>0</v>
      </c>
      <c r="X71" s="49">
        <f t="shared" si="15"/>
        <v>0</v>
      </c>
      <c r="Y71" s="49">
        <f t="shared" si="15"/>
        <v>0</v>
      </c>
      <c r="Z71" s="49">
        <f t="shared" si="15"/>
        <v>0</v>
      </c>
      <c r="AA71" s="49">
        <f t="shared" si="15"/>
        <v>0</v>
      </c>
      <c r="AB71" s="49">
        <f t="shared" si="15"/>
        <v>0</v>
      </c>
      <c r="AC71" s="49">
        <f t="shared" si="15"/>
        <v>0</v>
      </c>
      <c r="AD71" s="49">
        <f t="shared" si="15"/>
        <v>0</v>
      </c>
      <c r="AE71" s="49">
        <f t="shared" si="15"/>
        <v>0</v>
      </c>
      <c r="AF71" s="49">
        <f t="shared" si="15"/>
        <v>0</v>
      </c>
      <c r="AG71" s="49">
        <f t="shared" si="15"/>
        <v>0</v>
      </c>
      <c r="AH71" s="49">
        <f t="shared" si="15"/>
        <v>0</v>
      </c>
      <c r="AI71" s="61">
        <f>IF(ISERROR(AH71/J71),0,AH71/J71)</f>
        <v>0</v>
      </c>
      <c r="AJ71" s="61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>
      <c r="A72" s="118" t="s">
        <v>80</v>
      </c>
      <c r="B72" s="118"/>
      <c r="C72" s="118"/>
      <c r="D72" s="118"/>
      <c r="E72" s="118"/>
      <c r="F72" s="23"/>
      <c r="G72" s="24"/>
      <c r="H72" s="25"/>
      <c r="I72" s="25"/>
      <c r="J72" s="113">
        <v>577359000</v>
      </c>
      <c r="K72" s="43"/>
      <c r="L72" s="44"/>
      <c r="M72" s="45"/>
      <c r="N72" s="45"/>
      <c r="O72" s="45"/>
      <c r="P72" s="24"/>
      <c r="Q72" s="55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57"/>
      <c r="AJ72" s="58"/>
    </row>
    <row r="73" spans="1:106" ht="24.95" customHeight="1" outlineLevel="1">
      <c r="A73" s="26">
        <v>1</v>
      </c>
      <c r="B73" s="26"/>
      <c r="C73" s="35" t="s">
        <v>1544</v>
      </c>
      <c r="D73" s="36">
        <v>45679</v>
      </c>
      <c r="E73" s="32" t="s">
        <v>1545</v>
      </c>
      <c r="F73" s="32" t="s">
        <v>1546</v>
      </c>
      <c r="G73" s="35"/>
      <c r="H73" s="38"/>
      <c r="I73" s="40"/>
      <c r="J73" s="114"/>
      <c r="K73" s="64">
        <v>577359000</v>
      </c>
      <c r="L73" s="42"/>
      <c r="M73" s="52"/>
      <c r="N73" s="65"/>
      <c r="O73" s="52"/>
      <c r="P73" s="66"/>
      <c r="Q73" s="66"/>
      <c r="R73" s="48"/>
      <c r="S73" s="48">
        <v>288679500</v>
      </c>
      <c r="T73" s="48"/>
      <c r="U73" s="43">
        <f>SUM(R73:T73)</f>
        <v>288679500</v>
      </c>
      <c r="V73" s="48"/>
      <c r="W73" s="48"/>
      <c r="X73" s="48"/>
      <c r="Y73" s="43">
        <f>SUM(V73:X73)</f>
        <v>0</v>
      </c>
      <c r="Z73" s="48">
        <v>288679500</v>
      </c>
      <c r="AA73" s="48"/>
      <c r="AB73" s="48"/>
      <c r="AC73" s="43">
        <f>SUM(Z73:AB73)</f>
        <v>288679500</v>
      </c>
      <c r="AD73" s="48"/>
      <c r="AE73" s="48">
        <v>0</v>
      </c>
      <c r="AF73" s="48">
        <v>0</v>
      </c>
      <c r="AG73" s="43">
        <f>SUM(AD73:AF73)</f>
        <v>0</v>
      </c>
      <c r="AH73" s="43">
        <f>SUM(U73,Y73,AC73,AG73)</f>
        <v>577359000</v>
      </c>
      <c r="AI73" s="59">
        <f>IF(ISERROR(AH73/J72),0,AH73/J72)</f>
        <v>1</v>
      </c>
      <c r="AJ73" s="59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>
      <c r="A74" s="26">
        <v>2</v>
      </c>
      <c r="B74" s="26"/>
      <c r="C74" s="35"/>
      <c r="D74" s="36"/>
      <c r="E74" s="32"/>
      <c r="F74" s="32"/>
      <c r="G74" s="62"/>
      <c r="H74" s="38"/>
      <c r="I74" s="40"/>
      <c r="J74" s="115"/>
      <c r="K74" s="64"/>
      <c r="L74" s="42"/>
      <c r="M74" s="52"/>
      <c r="N74" s="65"/>
      <c r="O74" s="52"/>
      <c r="P74" s="66"/>
      <c r="Q74" s="66"/>
      <c r="R74" s="48"/>
      <c r="S74" s="48"/>
      <c r="T74" s="48"/>
      <c r="U74" s="43">
        <f>SUM(R74:T74)</f>
        <v>0</v>
      </c>
      <c r="V74" s="48"/>
      <c r="W74" s="48"/>
      <c r="X74" s="48"/>
      <c r="Y74" s="43">
        <f>SUM(V74:X74)</f>
        <v>0</v>
      </c>
      <c r="Z74" s="48"/>
      <c r="AA74" s="48"/>
      <c r="AB74" s="48"/>
      <c r="AC74" s="43">
        <f>SUM(Z74:AB74)</f>
        <v>0</v>
      </c>
      <c r="AD74" s="48"/>
      <c r="AE74" s="48">
        <v>0</v>
      </c>
      <c r="AF74" s="48">
        <v>0</v>
      </c>
      <c r="AG74" s="43">
        <f>SUM(AD74:AF74)</f>
        <v>0</v>
      </c>
      <c r="AH74" s="43">
        <f>SUM(U74,Y74,AC74,AG74)</f>
        <v>0</v>
      </c>
      <c r="AI74" s="59">
        <f>IF(ISERROR(AH74/J73),0,AH74/J73)</f>
        <v>0</v>
      </c>
      <c r="AJ74" s="59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19" customFormat="1" ht="24.95" customHeight="1">
      <c r="A75" s="117" t="s">
        <v>85</v>
      </c>
      <c r="B75" s="117"/>
      <c r="C75" s="117"/>
      <c r="D75" s="117"/>
      <c r="E75" s="117"/>
      <c r="F75" s="117"/>
      <c r="G75" s="117"/>
      <c r="H75" s="117"/>
      <c r="I75" s="117"/>
      <c r="J75" s="49">
        <f>J72</f>
        <v>577359000</v>
      </c>
      <c r="K75" s="49">
        <f>SUM(K73:K73)</f>
        <v>577359000</v>
      </c>
      <c r="L75" s="29"/>
      <c r="M75" s="49">
        <f>SUM(M73:M73)</f>
        <v>0</v>
      </c>
      <c r="N75" s="49">
        <f>SUM(N73:N73)</f>
        <v>0</v>
      </c>
      <c r="O75" s="49">
        <f>SUM(O73:O73)</f>
        <v>0</v>
      </c>
      <c r="P75" s="50"/>
      <c r="Q75" s="56"/>
      <c r="R75" s="49">
        <f t="shared" ref="R75:AH75" si="16">SUM(R73:R73)</f>
        <v>0</v>
      </c>
      <c r="S75" s="49">
        <f t="shared" si="16"/>
        <v>288679500</v>
      </c>
      <c r="T75" s="49">
        <f t="shared" si="16"/>
        <v>0</v>
      </c>
      <c r="U75" s="49">
        <f t="shared" si="16"/>
        <v>288679500</v>
      </c>
      <c r="V75" s="49">
        <f t="shared" si="16"/>
        <v>0</v>
      </c>
      <c r="W75" s="49">
        <f t="shared" si="16"/>
        <v>0</v>
      </c>
      <c r="X75" s="49">
        <f t="shared" si="16"/>
        <v>0</v>
      </c>
      <c r="Y75" s="49">
        <f t="shared" si="16"/>
        <v>0</v>
      </c>
      <c r="Z75" s="49">
        <f t="shared" si="16"/>
        <v>288679500</v>
      </c>
      <c r="AA75" s="49">
        <f t="shared" si="16"/>
        <v>0</v>
      </c>
      <c r="AB75" s="49">
        <f t="shared" si="16"/>
        <v>0</v>
      </c>
      <c r="AC75" s="49">
        <f t="shared" si="16"/>
        <v>288679500</v>
      </c>
      <c r="AD75" s="49">
        <f t="shared" si="16"/>
        <v>0</v>
      </c>
      <c r="AE75" s="49">
        <f t="shared" si="16"/>
        <v>0</v>
      </c>
      <c r="AF75" s="49">
        <f t="shared" si="16"/>
        <v>0</v>
      </c>
      <c r="AG75" s="49">
        <f t="shared" si="16"/>
        <v>0</v>
      </c>
      <c r="AH75" s="49">
        <f t="shared" si="16"/>
        <v>577359000</v>
      </c>
      <c r="AI75" s="61">
        <f>IF(ISERROR(AH75/J75),0,AH75/J75)</f>
        <v>1</v>
      </c>
      <c r="AJ75" s="61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20" customFormat="1" ht="44.25" customHeight="1">
      <c r="A76" s="119" t="str">
        <f>"TOTAL ASIG."&amp;" "&amp;$A$5</f>
        <v>TOTAL ASIG. 24-03-999 "Programa de Generación de Microemprendimiento Indígena Urbano Chile Solidario - CONADI"</v>
      </c>
      <c r="B76" s="119"/>
      <c r="C76" s="119"/>
      <c r="D76" s="119"/>
      <c r="E76" s="119"/>
      <c r="F76" s="119"/>
      <c r="G76" s="119"/>
      <c r="H76" s="119"/>
      <c r="I76" s="119"/>
      <c r="J76" s="13">
        <f>SUM(J11,J15,J19,J23,J27,J31,J35,J39,J43,J47,J51,J55,J59,J63,J67,J71,J75)</f>
        <v>577359000</v>
      </c>
      <c r="K76" s="13">
        <f>SUM(K11,K15,K19,K23,K27,K31,K35,K39,K43,K47,K51,K55,K59,K63,K67,K71,K75)</f>
        <v>577359000</v>
      </c>
      <c r="L76" s="13">
        <f t="shared" ref="L76:AH76" si="17">SUM(L11,L15,L19,L23,L27,L31,L35,L39,L43,L47,L51,L55,L59,L63,L67,L71,L75)</f>
        <v>0</v>
      </c>
      <c r="M76" s="13">
        <f t="shared" si="17"/>
        <v>0</v>
      </c>
      <c r="N76" s="13">
        <f t="shared" si="17"/>
        <v>0</v>
      </c>
      <c r="O76" s="13">
        <f t="shared" si="17"/>
        <v>0</v>
      </c>
      <c r="P76" s="13">
        <f t="shared" si="17"/>
        <v>0</v>
      </c>
      <c r="Q76" s="13">
        <f t="shared" si="17"/>
        <v>0</v>
      </c>
      <c r="R76" s="13">
        <f t="shared" si="17"/>
        <v>0</v>
      </c>
      <c r="S76" s="13">
        <f t="shared" si="17"/>
        <v>288679500</v>
      </c>
      <c r="T76" s="13">
        <f t="shared" si="17"/>
        <v>0</v>
      </c>
      <c r="U76" s="13">
        <f t="shared" si="17"/>
        <v>288679500</v>
      </c>
      <c r="V76" s="13">
        <f t="shared" si="17"/>
        <v>0</v>
      </c>
      <c r="W76" s="13">
        <f t="shared" si="17"/>
        <v>0</v>
      </c>
      <c r="X76" s="13">
        <f t="shared" si="17"/>
        <v>0</v>
      </c>
      <c r="Y76" s="13">
        <f t="shared" si="17"/>
        <v>0</v>
      </c>
      <c r="Z76" s="13">
        <f t="shared" si="17"/>
        <v>288679500</v>
      </c>
      <c r="AA76" s="13">
        <f t="shared" si="17"/>
        <v>0</v>
      </c>
      <c r="AB76" s="13">
        <f t="shared" si="17"/>
        <v>0</v>
      </c>
      <c r="AC76" s="13">
        <f t="shared" si="17"/>
        <v>288679500</v>
      </c>
      <c r="AD76" s="13">
        <f t="shared" si="17"/>
        <v>0</v>
      </c>
      <c r="AE76" s="13">
        <f t="shared" si="17"/>
        <v>0</v>
      </c>
      <c r="AF76" s="13">
        <f t="shared" si="17"/>
        <v>0</v>
      </c>
      <c r="AG76" s="13">
        <f t="shared" si="17"/>
        <v>0</v>
      </c>
      <c r="AH76" s="13">
        <f t="shared" si="17"/>
        <v>577359000</v>
      </c>
      <c r="AI76" s="67">
        <f>IF(ISERROR(AH76/J76),0,AH76/J76)</f>
        <v>1</v>
      </c>
      <c r="AJ76" s="67">
        <f>IF(ISERROR(AH76/$AH$76),0,AH76/$AH$76)</f>
        <v>1</v>
      </c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</row>
    <row r="77" spans="1:106">
      <c r="J77" s="14"/>
      <c r="R77" s="14"/>
      <c r="S77" s="14"/>
      <c r="T77" s="14"/>
      <c r="V77" s="14"/>
      <c r="W77" s="14"/>
      <c r="X77" s="14"/>
      <c r="Z77" s="14"/>
      <c r="AA77" s="14"/>
      <c r="AB77" s="14"/>
      <c r="AD77" s="14"/>
      <c r="AE77" s="14"/>
      <c r="AF77" s="14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>
      <c r="J78" s="14"/>
      <c r="R78" s="14"/>
      <c r="S78" s="14"/>
      <c r="T78" s="14"/>
      <c r="V78" s="14"/>
      <c r="W78" s="14"/>
      <c r="X78" s="14"/>
      <c r="Z78" s="14"/>
      <c r="AA78" s="14"/>
      <c r="AB78" s="14"/>
      <c r="AD78" s="14"/>
      <c r="AE78" s="14"/>
      <c r="AF78" s="14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>
      <c r="J79" s="14"/>
      <c r="R79" s="14"/>
      <c r="S79" s="14"/>
      <c r="T79" s="14"/>
      <c r="V79" s="14"/>
      <c r="W79" s="14"/>
      <c r="X79" s="14"/>
      <c r="Z79" s="14"/>
      <c r="AA79" s="14"/>
      <c r="AB79" s="14"/>
      <c r="AD79" s="14"/>
      <c r="AE79" s="14"/>
      <c r="AF79" s="14"/>
    </row>
    <row r="80" spans="1:106">
      <c r="J80" s="14"/>
      <c r="R80" s="14"/>
      <c r="S80" s="14"/>
      <c r="T80" s="14"/>
      <c r="V80" s="14"/>
      <c r="W80" s="14"/>
      <c r="X80" s="14"/>
      <c r="Z80" s="14"/>
      <c r="AA80" s="14"/>
      <c r="AB80" s="14"/>
      <c r="AD80" s="14"/>
      <c r="AE80" s="14"/>
      <c r="AF80" s="14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>
      <c r="J81" s="14"/>
      <c r="R81" s="14"/>
      <c r="S81" s="14"/>
      <c r="T81" s="14"/>
      <c r="V81" s="14"/>
      <c r="W81" s="14"/>
      <c r="X81" s="14"/>
      <c r="Z81" s="14"/>
      <c r="AA81" s="14"/>
      <c r="AB81" s="14"/>
      <c r="AD81" s="14"/>
      <c r="AE81" s="14"/>
      <c r="AF81" s="14"/>
    </row>
    <row r="82" spans="1:106">
      <c r="J82" s="14"/>
      <c r="R82" s="14"/>
      <c r="S82" s="14"/>
      <c r="T82" s="14"/>
      <c r="V82" s="14"/>
      <c r="W82" s="14"/>
      <c r="X82" s="14"/>
      <c r="Z82" s="14"/>
      <c r="AA82" s="14"/>
      <c r="AB82" s="14"/>
      <c r="AD82" s="14"/>
      <c r="AE82" s="14"/>
      <c r="AF82" s="14"/>
    </row>
    <row r="83" spans="1:106">
      <c r="J83" s="14"/>
      <c r="R83" s="14"/>
      <c r="S83" s="14"/>
      <c r="T83" s="14"/>
      <c r="V83" s="14"/>
      <c r="W83" s="14"/>
      <c r="X83" s="14"/>
      <c r="Z83" s="14"/>
      <c r="AA83" s="14"/>
      <c r="AB83" s="14"/>
      <c r="AD83" s="14"/>
      <c r="AE83" s="14"/>
      <c r="AF83" s="14"/>
    </row>
    <row r="84" spans="1:106">
      <c r="J84" s="14"/>
      <c r="R84" s="14"/>
      <c r="S84" s="14"/>
      <c r="T84" s="14"/>
      <c r="V84" s="14"/>
      <c r="W84" s="14"/>
      <c r="X84" s="14"/>
      <c r="Z84" s="14"/>
      <c r="AA84" s="14"/>
      <c r="AB84" s="14"/>
      <c r="AD84" s="14"/>
      <c r="AE84" s="14"/>
      <c r="AF84" s="14"/>
    </row>
    <row r="85" spans="1:106" s="3" customFormat="1">
      <c r="A85" s="5"/>
      <c r="B85" s="2"/>
      <c r="C85" s="2"/>
      <c r="D85" s="2"/>
      <c r="E85" s="5"/>
      <c r="F85" s="5"/>
      <c r="G85" s="2"/>
      <c r="H85" s="2"/>
      <c r="I85" s="2"/>
      <c r="J85" s="14"/>
      <c r="K85" s="14"/>
      <c r="L85" s="5"/>
      <c r="M85" s="2"/>
      <c r="N85" s="2"/>
      <c r="O85" s="2"/>
      <c r="P85" s="2"/>
      <c r="Q85" s="21"/>
      <c r="R85" s="14"/>
      <c r="S85" s="14"/>
      <c r="T85" s="14"/>
      <c r="V85" s="14"/>
      <c r="W85" s="14"/>
      <c r="X85" s="14"/>
      <c r="Z85" s="14"/>
      <c r="AA85" s="14"/>
      <c r="AB85" s="14"/>
      <c r="AD85" s="14"/>
      <c r="AE85" s="14"/>
      <c r="AF85" s="14"/>
      <c r="AI85" s="22"/>
      <c r="AJ85" s="22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</row>
    <row r="86" spans="1:106" s="3" customFormat="1">
      <c r="A86" s="5"/>
      <c r="B86" s="2"/>
      <c r="C86" s="2"/>
      <c r="D86" s="2"/>
      <c r="E86" s="5"/>
      <c r="F86" s="5"/>
      <c r="G86" s="2"/>
      <c r="H86" s="2"/>
      <c r="I86" s="2"/>
      <c r="J86" s="14"/>
      <c r="K86" s="14"/>
      <c r="L86" s="5"/>
      <c r="M86" s="2"/>
      <c r="N86" s="2"/>
      <c r="O86" s="2"/>
      <c r="P86" s="2"/>
      <c r="Q86" s="21"/>
      <c r="R86" s="14"/>
      <c r="S86" s="14"/>
      <c r="T86" s="14"/>
      <c r="V86" s="14"/>
      <c r="W86" s="14"/>
      <c r="X86" s="14"/>
      <c r="Z86" s="14"/>
      <c r="AA86" s="14"/>
      <c r="AB86" s="14"/>
      <c r="AD86" s="14"/>
      <c r="AE86" s="14"/>
      <c r="AF86" s="14"/>
      <c r="AI86" s="22"/>
      <c r="AJ86" s="22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</row>
    <row r="87" spans="1:106" s="3" customFormat="1">
      <c r="A87" s="5"/>
      <c r="B87" s="2"/>
      <c r="C87" s="2"/>
      <c r="D87" s="2"/>
      <c r="E87" s="5"/>
      <c r="F87" s="5"/>
      <c r="G87" s="2"/>
      <c r="H87" s="2"/>
      <c r="I87" s="2"/>
      <c r="J87" s="14"/>
      <c r="K87" s="14"/>
      <c r="L87" s="5"/>
      <c r="M87" s="2"/>
      <c r="N87" s="2"/>
      <c r="O87" s="2"/>
      <c r="P87" s="2"/>
      <c r="Q87" s="21"/>
      <c r="R87" s="14"/>
      <c r="S87" s="14"/>
      <c r="T87" s="14"/>
      <c r="V87" s="14"/>
      <c r="W87" s="14"/>
      <c r="X87" s="14"/>
      <c r="Z87" s="14"/>
      <c r="AA87" s="14"/>
      <c r="AB87" s="14"/>
      <c r="AD87" s="14"/>
      <c r="AE87" s="14"/>
      <c r="AF87" s="14"/>
      <c r="AI87" s="22"/>
      <c r="AJ87" s="22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</row>
    <row r="88" spans="1:106" s="3" customFormat="1">
      <c r="A88" s="5"/>
      <c r="B88" s="2"/>
      <c r="C88" s="2"/>
      <c r="D88" s="2"/>
      <c r="E88" s="5"/>
      <c r="F88" s="5"/>
      <c r="G88" s="2"/>
      <c r="H88" s="2"/>
      <c r="I88" s="2"/>
      <c r="J88" s="14"/>
      <c r="K88" s="14"/>
      <c r="L88" s="5"/>
      <c r="M88" s="2"/>
      <c r="N88" s="2"/>
      <c r="O88" s="2"/>
      <c r="P88" s="2"/>
      <c r="Q88" s="21"/>
      <c r="R88" s="14"/>
      <c r="S88" s="14"/>
      <c r="T88" s="14"/>
      <c r="V88" s="14"/>
      <c r="W88" s="14"/>
      <c r="X88" s="14"/>
      <c r="Z88" s="14"/>
      <c r="AA88" s="14"/>
      <c r="AB88" s="14"/>
      <c r="AD88" s="14"/>
      <c r="AE88" s="14"/>
      <c r="AF88" s="14"/>
      <c r="AI88" s="22"/>
      <c r="AJ88" s="22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</row>
    <row r="89" spans="1:106" s="3" customFormat="1">
      <c r="A89" s="5"/>
      <c r="B89" s="2"/>
      <c r="C89" s="2"/>
      <c r="D89" s="2"/>
      <c r="E89" s="5"/>
      <c r="F89" s="5"/>
      <c r="G89" s="2"/>
      <c r="H89" s="2"/>
      <c r="I89" s="2"/>
      <c r="J89" s="14"/>
      <c r="K89" s="14"/>
      <c r="L89" s="5"/>
      <c r="M89" s="2"/>
      <c r="N89" s="2"/>
      <c r="O89" s="2"/>
      <c r="P89" s="2"/>
      <c r="Q89" s="21"/>
      <c r="R89" s="14"/>
      <c r="S89" s="14"/>
      <c r="T89" s="14"/>
      <c r="V89" s="14"/>
      <c r="W89" s="14"/>
      <c r="X89" s="14"/>
      <c r="Z89" s="14"/>
      <c r="AA89" s="14"/>
      <c r="AB89" s="14"/>
      <c r="AD89" s="14"/>
      <c r="AE89" s="14"/>
      <c r="AF89" s="14"/>
      <c r="AI89" s="22"/>
      <c r="AJ89" s="22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</row>
    <row r="90" spans="1:106" s="3" customFormat="1">
      <c r="A90" s="5"/>
      <c r="B90" s="2"/>
      <c r="C90" s="2"/>
      <c r="D90" s="2"/>
      <c r="E90" s="5"/>
      <c r="F90" s="5"/>
      <c r="G90" s="2"/>
      <c r="H90" s="2"/>
      <c r="I90" s="2"/>
      <c r="J90" s="14"/>
      <c r="K90" s="14"/>
      <c r="L90" s="5"/>
      <c r="M90" s="2"/>
      <c r="N90" s="2"/>
      <c r="O90" s="2"/>
      <c r="P90" s="2"/>
      <c r="Q90" s="21"/>
      <c r="R90" s="14"/>
      <c r="S90" s="14"/>
      <c r="T90" s="14"/>
      <c r="V90" s="14"/>
      <c r="W90" s="14"/>
      <c r="X90" s="14"/>
      <c r="Z90" s="14"/>
      <c r="AA90" s="14"/>
      <c r="AB90" s="14"/>
      <c r="AD90" s="14"/>
      <c r="AE90" s="14"/>
      <c r="AF90" s="14"/>
      <c r="AI90" s="22"/>
      <c r="AJ90" s="22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</row>
    <row r="91" spans="1:106" s="3" customFormat="1">
      <c r="A91" s="5"/>
      <c r="B91" s="2"/>
      <c r="C91" s="2"/>
      <c r="D91" s="2"/>
      <c r="E91" s="5"/>
      <c r="F91" s="5"/>
      <c r="G91" s="2"/>
      <c r="H91" s="2"/>
      <c r="I91" s="2"/>
      <c r="J91" s="14"/>
      <c r="K91" s="14"/>
      <c r="L91" s="5"/>
      <c r="M91" s="2"/>
      <c r="N91" s="2"/>
      <c r="O91" s="2"/>
      <c r="P91" s="2"/>
      <c r="Q91" s="21"/>
      <c r="R91" s="14"/>
      <c r="S91" s="14"/>
      <c r="T91" s="14"/>
      <c r="V91" s="14"/>
      <c r="W91" s="14"/>
      <c r="X91" s="14"/>
      <c r="Z91" s="14"/>
      <c r="AA91" s="14"/>
      <c r="AB91" s="14"/>
      <c r="AD91" s="14"/>
      <c r="AE91" s="14"/>
      <c r="AF91" s="14"/>
      <c r="AI91" s="22"/>
      <c r="AJ91" s="22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</row>
    <row r="92" spans="1:106" s="3" customFormat="1">
      <c r="A92" s="5"/>
      <c r="B92" s="2"/>
      <c r="C92" s="2"/>
      <c r="D92" s="2"/>
      <c r="E92" s="5"/>
      <c r="F92" s="5"/>
      <c r="G92" s="2"/>
      <c r="H92" s="2"/>
      <c r="I92" s="2"/>
      <c r="J92" s="14"/>
      <c r="K92" s="14"/>
      <c r="L92" s="5"/>
      <c r="M92" s="2"/>
      <c r="N92" s="2"/>
      <c r="O92" s="2"/>
      <c r="P92" s="2"/>
      <c r="Q92" s="21"/>
      <c r="R92" s="14"/>
      <c r="S92" s="14"/>
      <c r="T92" s="14"/>
      <c r="V92" s="14"/>
      <c r="W92" s="14"/>
      <c r="X92" s="14"/>
      <c r="Z92" s="14"/>
      <c r="AA92" s="14"/>
      <c r="AB92" s="14"/>
      <c r="AD92" s="14"/>
      <c r="AE92" s="14"/>
      <c r="AF92" s="14"/>
      <c r="AI92" s="22"/>
      <c r="AJ92" s="22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</row>
    <row r="93" spans="1:106" s="3" customFormat="1">
      <c r="A93" s="5"/>
      <c r="B93" s="2"/>
      <c r="C93" s="2"/>
      <c r="D93" s="2"/>
      <c r="E93" s="5"/>
      <c r="F93" s="5"/>
      <c r="G93" s="2"/>
      <c r="H93" s="2"/>
      <c r="I93" s="2"/>
      <c r="J93" s="14"/>
      <c r="K93" s="14"/>
      <c r="L93" s="5"/>
      <c r="M93" s="2"/>
      <c r="N93" s="2"/>
      <c r="O93" s="2"/>
      <c r="P93" s="2"/>
      <c r="Q93" s="21"/>
      <c r="R93" s="14"/>
      <c r="S93" s="14"/>
      <c r="T93" s="14"/>
      <c r="V93" s="14"/>
      <c r="W93" s="14"/>
      <c r="X93" s="14"/>
      <c r="Z93" s="14"/>
      <c r="AA93" s="14"/>
      <c r="AB93" s="14"/>
      <c r="AD93" s="14"/>
      <c r="AE93" s="14"/>
      <c r="AF93" s="14"/>
      <c r="AI93" s="22"/>
      <c r="AJ93" s="22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</row>
    <row r="95" spans="1:106" s="3" customFormat="1">
      <c r="A95" s="2"/>
      <c r="B95" s="2"/>
      <c r="C95" s="2"/>
      <c r="D95" s="2"/>
      <c r="E95" s="63"/>
      <c r="F95" s="5"/>
      <c r="G95" s="2"/>
      <c r="H95" s="2"/>
      <c r="I95" s="2"/>
      <c r="K95" s="14"/>
      <c r="L95" s="5"/>
      <c r="M95" s="2"/>
      <c r="N95" s="2"/>
      <c r="O95" s="2"/>
      <c r="P95" s="2"/>
      <c r="Q95" s="21"/>
      <c r="AI95" s="22"/>
      <c r="AJ95" s="22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</row>
  </sheetData>
  <mergeCells count="80">
    <mergeCell ref="A1:AJ1"/>
    <mergeCell ref="A2:AJ2"/>
    <mergeCell ref="A3:AJ3"/>
    <mergeCell ref="A4:AJ4"/>
    <mergeCell ref="A5:AJ5"/>
    <mergeCell ref="AI6:AJ6"/>
    <mergeCell ref="A8:E8"/>
    <mergeCell ref="A11:I11"/>
    <mergeCell ref="A12:E12"/>
    <mergeCell ref="J6:J7"/>
    <mergeCell ref="J8:J10"/>
    <mergeCell ref="J12:J14"/>
    <mergeCell ref="K6:K7"/>
    <mergeCell ref="L6:L7"/>
    <mergeCell ref="P6:P7"/>
    <mergeCell ref="Q6:Q7"/>
    <mergeCell ref="U6:U7"/>
    <mergeCell ref="Y6:Y7"/>
    <mergeCell ref="AC6:AC7"/>
    <mergeCell ref="AG6:AG7"/>
    <mergeCell ref="H6:I6"/>
    <mergeCell ref="A15:I15"/>
    <mergeCell ref="A16:E16"/>
    <mergeCell ref="A19:I19"/>
    <mergeCell ref="A20:E20"/>
    <mergeCell ref="A23:I23"/>
    <mergeCell ref="A24:E24"/>
    <mergeCell ref="A27:I27"/>
    <mergeCell ref="A28:E28"/>
    <mergeCell ref="A31:I31"/>
    <mergeCell ref="A32:E32"/>
    <mergeCell ref="A35:I35"/>
    <mergeCell ref="A36:E36"/>
    <mergeCell ref="A39:I39"/>
    <mergeCell ref="A40:E40"/>
    <mergeCell ref="A43:I43"/>
    <mergeCell ref="A60:E60"/>
    <mergeCell ref="A63:I63"/>
    <mergeCell ref="A44:E44"/>
    <mergeCell ref="A47:I47"/>
    <mergeCell ref="A48:E48"/>
    <mergeCell ref="A51:I51"/>
    <mergeCell ref="A52:E52"/>
    <mergeCell ref="A75:I75"/>
    <mergeCell ref="A76:I76"/>
    <mergeCell ref="A6:A7"/>
    <mergeCell ref="B6:B7"/>
    <mergeCell ref="D6:D7"/>
    <mergeCell ref="E6:E7"/>
    <mergeCell ref="F6:F7"/>
    <mergeCell ref="G6:G7"/>
    <mergeCell ref="A64:E64"/>
    <mergeCell ref="A67:I67"/>
    <mergeCell ref="A68:E68"/>
    <mergeCell ref="A71:I71"/>
    <mergeCell ref="A72:E72"/>
    <mergeCell ref="A55:I55"/>
    <mergeCell ref="A56:E56"/>
    <mergeCell ref="A59:I59"/>
    <mergeCell ref="J72:J74"/>
    <mergeCell ref="J36:J38"/>
    <mergeCell ref="J40:J42"/>
    <mergeCell ref="J44:J46"/>
    <mergeCell ref="J48:J50"/>
    <mergeCell ref="J52:J54"/>
    <mergeCell ref="AH6:AH7"/>
    <mergeCell ref="J56:J58"/>
    <mergeCell ref="J60:J62"/>
    <mergeCell ref="J64:J66"/>
    <mergeCell ref="J68:J70"/>
    <mergeCell ref="J16:J18"/>
    <mergeCell ref="J20:J22"/>
    <mergeCell ref="J24:J26"/>
    <mergeCell ref="J28:J30"/>
    <mergeCell ref="J32:J34"/>
    <mergeCell ref="AD6:AF6"/>
    <mergeCell ref="M6:O6"/>
    <mergeCell ref="R6:T6"/>
    <mergeCell ref="V6:X6"/>
    <mergeCell ref="Z6:AB6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A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A00-000001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:I10 H42:I42 H46:I46 H13:I14 H17:I18 H21:I22 H29:I30 H33:I34 H37:I38 H49:I50 H53:I54 H57:I58 H61:I62 H65:I66 H69:I70" xr:uid="{00000000-0002-0000-1A00-000002000000}">
      <formula1>42005</formula1>
    </dataValidation>
    <dataValidation type="decimal" allowBlank="1" showInputMessage="1" showErrorMessage="1" errorTitle="Sólo números" error="Sólo ingresar números sin letras_x000a_" sqref="M41 M42:N42 M45 M46:N46 M25:M26 M73:M74 Z9:AB10 Z13:AB14 Z17:AB18 Z21:AB22 Z25:AB26 Z29:AB30 Z33:AB34 Z37:AB38 Z41:AB42 Z45:AB46 Z49:AB50 Z53:AB54 Z57:AB58 Z61:AB62 Z65:AB66 Z69:AB70 Z73:AB74 M9:N10 M13:N14 M17:N18 M21:N22 M29:N30 M33:N34 M37:N38 M49:N50 M53:N54 M57:N58 M61:N62 M65:N66 M69:N70 R9:T10 AD9:AF10 R13:T14 AD13:AF14 R17:T18 AD17:AF18 R21:T22 AD21:AF22 R25:T26 AD25:AF26 R29:T30 AD29:AF30 R33:T34 AD33:AF34 R37:T38 AD37:AF38 R41:T42 AD41:AF42 R45:T46 AD45:AF46 R49:T50 AD49:AF50 R53:T54 AD53:AF54 R57:T58 AD57:AF58 R61:T62 AD61:AF62 R65:T66 AD65:AF66 R69:T70 AD69:AF70 R73:T74 AD73:AF74 V9:X10 V13:X14 V17:X18 V21:X22 V25:X26 V29:X30 V33:X34 V37:X38 V41:X42 V45:X46 V49:X50 V53:X54 V57:X58 V61:X62 V65:X66 V69:X70 V73:X74" xr:uid="{00000000-0002-0000-1A00-000003000000}">
      <formula1>-100000000</formula1>
      <formula2>10000000000</formula2>
    </dataValidation>
    <dataValidation type="textLength" operator="lessThanOrEqual" allowBlank="1" showInputMessage="1" showErrorMessage="1" errorTitle="MÁXIMO DE CARACTERES SOBREPASADO" error="Sólo 255 caracteres por celdas" sqref="N41 C42 L42 N45 C46 L46 Q49 P50:Q50 C9:C10 C13:C14 C17:C18 C21:C22 C29:C30 C33:C34 C37:C38 C49:C50 C53:C54 C57:C58 C61:C62 C65:C66 C69:C70 L9:L10 L13:L14 L17:L18 L21:L22 L29:L30 L33:L34 L37:L38 L49:L50 L53:L54 L57:L58 L61:L62 L65:L66 L69:L70 N25:N26 N73:N74 P9:Q10 P13:Q14 P17:Q18 P21:Q22 P25:Q26 P29:Q30 P33:Q34 P37:Q38 P41:Q42 P45:Q46 P53:Q54 P57:Q58 P61:Q62 P65:Q66 P69:Q70 P73:Q74 E9:G10 E13:G14 E17:G18 E21:G22 E25:G26 E29:G30 E33:G34 E37:G38 E41:G42 E45:G46 E49:G50 E53:G54 E57:G58 E61:G62 E65:G66 E69:G70 E73:G74" xr:uid="{00000000-0002-0000-1A00-000004000000}">
      <formula1>255</formula1>
    </dataValidation>
    <dataValidation type="date" operator="greaterThan" allowBlank="1" showInputMessage="1" showErrorMessage="1" errorTitle="Error en Ingresos de Fechas" error="La fecha debe corresponder al Año 2014." sqref="D42 D46 D9:D10 D13:D14 D17:D18 D21:D22 D29:D30 D33:D34 D37:D38 D49:D50 D53:D54 D57:D58 D61:D62 D65:D66 D69:D70" xr:uid="{00000000-0002-0000-1A00-000005000000}">
      <formula1>41275</formula1>
    </dataValidation>
    <dataValidation type="textLength" operator="lessThanOrEqual" allowBlank="1" showInputMessage="1" showErrorMessage="1" sqref="K45 K9:K10 K13:K14 K17:K18 K21:K22 K25:K26 K29:K30 K33:K34 K37:K38 K41:K42 K49:K50 K53:K54 K57:K58 K61:K62 K65:K66 K69:K70 K73:K74" xr:uid="{00000000-0002-0000-1A00-000006000000}">
      <formula1>255</formula1>
    </dataValidation>
    <dataValidation allowBlank="1" showInputMessage="1" showErrorMessage="1" errorTitle="Sólo números" error="Sólo ingresar números sin letras_x000a_" sqref="P49 O8:O10 O12:O14 O16:O18 O20:O22 O24:O26 O28:O30 O32:O34 O36:O38 O40:O42 O44:O46 O48:O50 O52:O54 O56:O58 O60:O62 O64:O66 O68:O70 O72:O74" xr:uid="{00000000-0002-0000-1A00-000007000000}"/>
  </dataValidations>
  <printOptions horizontalCentered="1" verticalCentered="1"/>
  <pageMargins left="0" right="0" top="0" bottom="0.74803149606299202" header="0.31496062992126" footer="0.31496062992126"/>
  <pageSetup paperSize="41" scale="62" orientation="landscape"/>
  <legacyDrawingHF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>
    <tabColor rgb="FF33CCFF"/>
    <pageSetUpPr fitToPage="1"/>
  </sheetPr>
  <dimension ref="A1:Y42"/>
  <sheetViews>
    <sheetView tabSelected="1" topLeftCell="A7" workbookViewId="0">
      <selection activeCell="T11" sqref="T11"/>
    </sheetView>
  </sheetViews>
  <sheetFormatPr baseColWidth="10" defaultColWidth="11.42578125" defaultRowHeight="10.5" outlineLevelCol="1"/>
  <cols>
    <col min="1" max="1" width="51.5703125" style="2" customWidth="1"/>
    <col min="2" max="2" width="15.7109375" style="3" customWidth="1"/>
    <col min="3" max="3" width="13.7109375" style="2" customWidth="1"/>
    <col min="4" max="4" width="10" style="2" hidden="1" customWidth="1"/>
    <col min="5" max="5" width="10.28515625" style="2" hidden="1" customWidth="1"/>
    <col min="6" max="6" width="9.85546875" style="2" hidden="1" customWidth="1"/>
    <col min="7" max="9" width="15.7109375" style="3" hidden="1" customWidth="1" outlineLevel="1"/>
    <col min="10" max="10" width="15.7109375" style="3" customWidth="1" collapsed="1"/>
    <col min="11" max="13" width="15.7109375" style="3" hidden="1" customWidth="1" outlineLevel="1"/>
    <col min="14" max="14" width="15.7109375" style="3" customWidth="1" collapsed="1"/>
    <col min="15" max="17" width="15.7109375" style="3" hidden="1" customWidth="1" outlineLevel="1"/>
    <col min="18" max="18" width="15.7109375" style="3" customWidth="1" collapsed="1"/>
    <col min="19" max="21" width="15.7109375" style="3" hidden="1" customWidth="1" outlineLevel="1"/>
    <col min="22" max="22" width="15.7109375" style="3" customWidth="1" collapsed="1"/>
    <col min="23" max="23" width="15.7109375" style="3" customWidth="1"/>
    <col min="24" max="25" width="15.7109375" style="4" customWidth="1"/>
    <col min="26" max="16384" width="11.42578125" style="5"/>
  </cols>
  <sheetData>
    <row r="1" spans="1:25" s="1" customFormat="1" ht="15" customHeight="1">
      <c r="A1" s="132" t="s">
        <v>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s="1" customFormat="1" ht="1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s="1" customFormat="1" ht="15" customHeight="1">
      <c r="A3" s="121" t="s">
        <v>2</v>
      </c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</row>
    <row r="4" spans="1:25" s="1" customFormat="1" ht="1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8.25" customHeight="1">
      <c r="A5" s="133" t="s">
        <v>1543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5"/>
    </row>
    <row r="6" spans="1:25" s="2" customFormat="1" ht="26.25" customHeight="1">
      <c r="A6" s="112" t="s">
        <v>7</v>
      </c>
      <c r="B6" s="127" t="s">
        <v>13</v>
      </c>
      <c r="C6" s="127" t="s">
        <v>86</v>
      </c>
      <c r="D6" s="129" t="s">
        <v>16</v>
      </c>
      <c r="E6" s="130"/>
      <c r="F6" s="131"/>
      <c r="G6" s="111" t="s">
        <v>19</v>
      </c>
      <c r="H6" s="111"/>
      <c r="I6" s="111"/>
      <c r="J6" s="127" t="s">
        <v>20</v>
      </c>
      <c r="K6" s="111" t="s">
        <v>19</v>
      </c>
      <c r="L6" s="111"/>
      <c r="M6" s="111"/>
      <c r="N6" s="127" t="s">
        <v>21</v>
      </c>
      <c r="O6" s="111" t="s">
        <v>19</v>
      </c>
      <c r="P6" s="111"/>
      <c r="Q6" s="111"/>
      <c r="R6" s="127" t="s">
        <v>22</v>
      </c>
      <c r="S6" s="111" t="s">
        <v>19</v>
      </c>
      <c r="T6" s="111"/>
      <c r="U6" s="111"/>
      <c r="V6" s="127" t="s">
        <v>23</v>
      </c>
      <c r="W6" s="127" t="s">
        <v>24</v>
      </c>
      <c r="X6" s="126" t="s">
        <v>87</v>
      </c>
      <c r="Y6" s="126"/>
    </row>
    <row r="7" spans="1:25" s="2" customFormat="1" ht="31.5">
      <c r="A7" s="112"/>
      <c r="B7" s="128"/>
      <c r="C7" s="128"/>
      <c r="D7" s="7" t="s">
        <v>29</v>
      </c>
      <c r="E7" s="7" t="s">
        <v>30</v>
      </c>
      <c r="F7" s="7" t="s">
        <v>31</v>
      </c>
      <c r="G7" s="7" t="s">
        <v>32</v>
      </c>
      <c r="H7" s="7" t="s">
        <v>33</v>
      </c>
      <c r="I7" s="7" t="s">
        <v>34</v>
      </c>
      <c r="J7" s="128"/>
      <c r="K7" s="7" t="s">
        <v>35</v>
      </c>
      <c r="L7" s="7" t="s">
        <v>36</v>
      </c>
      <c r="M7" s="7" t="s">
        <v>37</v>
      </c>
      <c r="N7" s="128"/>
      <c r="O7" s="7" t="s">
        <v>38</v>
      </c>
      <c r="P7" s="7" t="s">
        <v>39</v>
      </c>
      <c r="Q7" s="7" t="s">
        <v>40</v>
      </c>
      <c r="R7" s="128"/>
      <c r="S7" s="7" t="s">
        <v>41</v>
      </c>
      <c r="T7" s="7" t="s">
        <v>42</v>
      </c>
      <c r="U7" s="7" t="s">
        <v>43</v>
      </c>
      <c r="V7" s="128"/>
      <c r="W7" s="128"/>
      <c r="X7" s="15" t="s">
        <v>44</v>
      </c>
      <c r="Y7" s="15" t="s">
        <v>88</v>
      </c>
    </row>
    <row r="8" spans="1:25" ht="24.75" customHeight="1">
      <c r="A8" s="8" t="s">
        <v>46</v>
      </c>
      <c r="B8" s="9">
        <f>+'24-03-999 Ind. MIU CHS- CONADI'!J11</f>
        <v>0</v>
      </c>
      <c r="C8" s="9">
        <f>+'24-03-999 Ind. MIU CHS- CONADI'!K11</f>
        <v>0</v>
      </c>
      <c r="D8" s="9">
        <f>+'24-03-999 Ind. MIU CHS- CONADI'!M11</f>
        <v>0</v>
      </c>
      <c r="E8" s="9">
        <f>+'24-03-999 Ind. MIU CHS- CONADI'!N11</f>
        <v>0</v>
      </c>
      <c r="F8" s="9">
        <f>+'24-03-999 Ind. MIU CHS- CONADI'!O11</f>
        <v>0</v>
      </c>
      <c r="G8" s="9">
        <f>+'24-03-999 Ind. MIU CHS- CONADI'!R11</f>
        <v>0</v>
      </c>
      <c r="H8" s="9">
        <f>+'24-03-999 Ind. MIU CHS- CONADI'!S11</f>
        <v>0</v>
      </c>
      <c r="I8" s="9">
        <f>+'24-03-999 Ind. MIU CHS- CONADI'!T11</f>
        <v>0</v>
      </c>
      <c r="J8" s="9">
        <f>+'24-03-999 Ind. MIU CHS- CONADI'!U11</f>
        <v>0</v>
      </c>
      <c r="K8" s="9">
        <f>+'24-03-999 Ind. MIU CHS- CONADI'!V11</f>
        <v>0</v>
      </c>
      <c r="L8" s="9">
        <f>+'24-03-999 Ind. MIU CHS- CONADI'!W11</f>
        <v>0</v>
      </c>
      <c r="M8" s="9">
        <f>+'24-03-999 Ind. MIU CHS- CONADI'!X11</f>
        <v>0</v>
      </c>
      <c r="N8" s="9">
        <f>+'24-03-999 Ind. MIU CHS- CONADI'!Y11</f>
        <v>0</v>
      </c>
      <c r="O8" s="9">
        <f>+'24-03-999 Ind. MIU CHS- CONADI'!Z11</f>
        <v>0</v>
      </c>
      <c r="P8" s="9">
        <f>+'24-03-999 Ind. MIU CHS- CONADI'!AA11</f>
        <v>0</v>
      </c>
      <c r="Q8" s="9">
        <f>+'24-03-999 Ind. MIU CHS- CONADI'!AB11</f>
        <v>0</v>
      </c>
      <c r="R8" s="9">
        <f>+'24-03-999 Ind. MIU CHS- CONADI'!AC11</f>
        <v>0</v>
      </c>
      <c r="S8" s="9">
        <f>+'24-03-999 Ind. MIU CHS- CONADI'!AD11</f>
        <v>0</v>
      </c>
      <c r="T8" s="9">
        <f>+'24-03-999 Ind. MIU CHS- CONADI'!AE11</f>
        <v>0</v>
      </c>
      <c r="U8" s="9">
        <f>+'24-03-999 Ind. MIU CHS- CONADI'!AF11</f>
        <v>0</v>
      </c>
      <c r="V8" s="9">
        <f>+'24-03-999 Ind. MIU CHS- CONADI'!AG11</f>
        <v>0</v>
      </c>
      <c r="W8" s="9">
        <f>+'24-03-999 Ind. MIU CHS- CONADI'!AH11</f>
        <v>0</v>
      </c>
      <c r="X8" s="16">
        <f>+'24-03-999 Ind. MIU CHS- CONADI'!AI11</f>
        <v>0</v>
      </c>
      <c r="Y8" s="16">
        <f>+'24-03-999 Ind. MIU CHS- CONADI'!AJ11</f>
        <v>0</v>
      </c>
    </row>
    <row r="9" spans="1:25" ht="24.75" customHeight="1">
      <c r="A9" s="8" t="s">
        <v>48</v>
      </c>
      <c r="B9" s="9">
        <f>+'24-03-999 Ind. MIU CHS- CONADI'!J15</f>
        <v>0</v>
      </c>
      <c r="C9" s="9">
        <f>+'24-03-999 Ind. MIU CHS- CONADI'!K15</f>
        <v>0</v>
      </c>
      <c r="D9" s="9">
        <f>+'24-03-999 Ind. MIU CHS- CONADI'!M15</f>
        <v>0</v>
      </c>
      <c r="E9" s="9">
        <f>+'24-03-999 Ind. MIU CHS- CONADI'!N15</f>
        <v>0</v>
      </c>
      <c r="F9" s="9">
        <f>+'24-03-999 Ind. MIU CHS- CONADI'!O15</f>
        <v>0</v>
      </c>
      <c r="G9" s="9">
        <f>+'24-03-999 Ind. MIU CHS- CONADI'!R15</f>
        <v>0</v>
      </c>
      <c r="H9" s="9">
        <f>+'24-03-999 Ind. MIU CHS- CONADI'!S15</f>
        <v>0</v>
      </c>
      <c r="I9" s="9">
        <f>+'24-03-999 Ind. MIU CHS- CONADI'!T15</f>
        <v>0</v>
      </c>
      <c r="J9" s="9">
        <f>+'24-03-999 Ind. MIU CHS- CONADI'!U15</f>
        <v>0</v>
      </c>
      <c r="K9" s="9">
        <f>+'24-03-999 Ind. MIU CHS- CONADI'!V15</f>
        <v>0</v>
      </c>
      <c r="L9" s="9">
        <f>+'24-03-999 Ind. MIU CHS- CONADI'!W15</f>
        <v>0</v>
      </c>
      <c r="M9" s="9">
        <f>+'24-03-999 Ind. MIU CHS- CONADI'!X15</f>
        <v>0</v>
      </c>
      <c r="N9" s="9">
        <f>+'24-03-999 Ind. MIU CHS- CONADI'!Y15</f>
        <v>0</v>
      </c>
      <c r="O9" s="9">
        <f>+'24-03-999 Ind. MIU CHS- CONADI'!Z15</f>
        <v>0</v>
      </c>
      <c r="P9" s="9">
        <f>+'24-03-999 Ind. MIU CHS- CONADI'!AA15</f>
        <v>0</v>
      </c>
      <c r="Q9" s="9">
        <f>+'24-03-999 Ind. MIU CHS- CONADI'!AB15</f>
        <v>0</v>
      </c>
      <c r="R9" s="9">
        <f>+'24-03-999 Ind. MIU CHS- CONADI'!AC15</f>
        <v>0</v>
      </c>
      <c r="S9" s="9">
        <f>+'24-03-999 Ind. MIU CHS- CONADI'!AD15</f>
        <v>0</v>
      </c>
      <c r="T9" s="9">
        <f>+'24-03-999 Ind. MIU CHS- CONADI'!AE15</f>
        <v>0</v>
      </c>
      <c r="U9" s="9">
        <f>+'24-03-999 Ind. MIU CHS- CONADI'!AF15</f>
        <v>0</v>
      </c>
      <c r="V9" s="9">
        <f>+'24-03-999 Ind. MIU CHS- CONADI'!AG15</f>
        <v>0</v>
      </c>
      <c r="W9" s="9">
        <f>+'24-03-999 Ind. MIU CHS- CONADI'!AH15</f>
        <v>0</v>
      </c>
      <c r="X9" s="16">
        <f>+'24-03-999 Ind. MIU CHS- CONADI'!AI15</f>
        <v>0</v>
      </c>
      <c r="Y9" s="16">
        <f>+'24-03-999 Ind. MIU CHS- CONADI'!AJ15</f>
        <v>0</v>
      </c>
    </row>
    <row r="10" spans="1:25" ht="24.75" customHeight="1">
      <c r="A10" s="8" t="s">
        <v>50</v>
      </c>
      <c r="B10" s="9">
        <f>+'24-03-999 Ind. MIU CHS- CONADI'!J19</f>
        <v>0</v>
      </c>
      <c r="C10" s="9">
        <f>+'24-03-999 Ind. MIU CHS- CONADI'!K19</f>
        <v>0</v>
      </c>
      <c r="D10" s="9">
        <f>+'24-03-999 Ind. MIU CHS- CONADI'!M19</f>
        <v>0</v>
      </c>
      <c r="E10" s="9">
        <f>+'24-03-999 Ind. MIU CHS- CONADI'!N19</f>
        <v>0</v>
      </c>
      <c r="F10" s="9">
        <f>+'24-03-999 Ind. MIU CHS- CONADI'!O19</f>
        <v>0</v>
      </c>
      <c r="G10" s="9">
        <f>+'24-03-999 Ind. MIU CHS- CONADI'!R19</f>
        <v>0</v>
      </c>
      <c r="H10" s="9">
        <f>+'24-03-999 Ind. MIU CHS- CONADI'!S19</f>
        <v>0</v>
      </c>
      <c r="I10" s="9">
        <f>+'24-03-999 Ind. MIU CHS- CONADI'!T19</f>
        <v>0</v>
      </c>
      <c r="J10" s="9">
        <f>+'24-03-999 Ind. MIU CHS- CONADI'!U19</f>
        <v>0</v>
      </c>
      <c r="K10" s="9">
        <f>+'24-03-999 Ind. MIU CHS- CONADI'!V19</f>
        <v>0</v>
      </c>
      <c r="L10" s="9">
        <f>+'24-03-999 Ind. MIU CHS- CONADI'!W19</f>
        <v>0</v>
      </c>
      <c r="M10" s="9">
        <f>+'24-03-999 Ind. MIU CHS- CONADI'!X19</f>
        <v>0</v>
      </c>
      <c r="N10" s="9">
        <f>+'24-03-999 Ind. MIU CHS- CONADI'!Y19</f>
        <v>0</v>
      </c>
      <c r="O10" s="9">
        <f>+'24-03-999 Ind. MIU CHS- CONADI'!Z19</f>
        <v>0</v>
      </c>
      <c r="P10" s="9">
        <f>+'24-03-999 Ind. MIU CHS- CONADI'!AA19</f>
        <v>0</v>
      </c>
      <c r="Q10" s="9">
        <f>+'24-03-999 Ind. MIU CHS- CONADI'!AB19</f>
        <v>0</v>
      </c>
      <c r="R10" s="9">
        <f>+'24-03-999 Ind. MIU CHS- CONADI'!AC19</f>
        <v>0</v>
      </c>
      <c r="S10" s="9">
        <f>+'24-03-999 Ind. MIU CHS- CONADI'!AD19</f>
        <v>0</v>
      </c>
      <c r="T10" s="9">
        <f>+'24-03-999 Ind. MIU CHS- CONADI'!AE19</f>
        <v>0</v>
      </c>
      <c r="U10" s="9">
        <f>+'24-03-999 Ind. MIU CHS- CONADI'!AF19</f>
        <v>0</v>
      </c>
      <c r="V10" s="9">
        <f>+'24-03-999 Ind. MIU CHS- CONADI'!AG19</f>
        <v>0</v>
      </c>
      <c r="W10" s="9">
        <f>+'24-03-999 Ind. MIU CHS- CONADI'!AH19</f>
        <v>0</v>
      </c>
      <c r="X10" s="16">
        <f>+'24-03-999 Ind. MIU CHS- CONADI'!AI19</f>
        <v>0</v>
      </c>
      <c r="Y10" s="16">
        <f>+'24-03-999 Ind. MIU CHS- CONADI'!AJ19</f>
        <v>0</v>
      </c>
    </row>
    <row r="11" spans="1:25" ht="24.75" customHeight="1">
      <c r="A11" s="8" t="s">
        <v>52</v>
      </c>
      <c r="B11" s="9">
        <f>+'24-03-999 Ind. MIU CHS- CONADI'!J23</f>
        <v>0</v>
      </c>
      <c r="C11" s="9">
        <f>+'24-03-999 Ind. MIU CHS- CONADI'!K23</f>
        <v>0</v>
      </c>
      <c r="D11" s="9">
        <f>+'24-03-999 Ind. MIU CHS- CONADI'!M23</f>
        <v>0</v>
      </c>
      <c r="E11" s="9">
        <f>+'24-03-999 Ind. MIU CHS- CONADI'!N23</f>
        <v>0</v>
      </c>
      <c r="F11" s="9">
        <f>+'24-03-999 Ind. MIU CHS- CONADI'!O23</f>
        <v>0</v>
      </c>
      <c r="G11" s="9">
        <f>+'24-03-999 Ind. MIU CHS- CONADI'!R23</f>
        <v>0</v>
      </c>
      <c r="H11" s="9">
        <f>+'24-03-999 Ind. MIU CHS- CONADI'!S23</f>
        <v>0</v>
      </c>
      <c r="I11" s="9">
        <f>+'24-03-999 Ind. MIU CHS- CONADI'!T23</f>
        <v>0</v>
      </c>
      <c r="J11" s="9">
        <f>+'24-03-999 Ind. MIU CHS- CONADI'!U23</f>
        <v>0</v>
      </c>
      <c r="K11" s="9">
        <f>+'24-03-999 Ind. MIU CHS- CONADI'!V23</f>
        <v>0</v>
      </c>
      <c r="L11" s="9">
        <f>+'24-03-999 Ind. MIU CHS- CONADI'!W23</f>
        <v>0</v>
      </c>
      <c r="M11" s="9">
        <f>+'24-03-999 Ind. MIU CHS- CONADI'!X23</f>
        <v>0</v>
      </c>
      <c r="N11" s="9">
        <f>+'24-03-999 Ind. MIU CHS- CONADI'!Y23</f>
        <v>0</v>
      </c>
      <c r="O11" s="9">
        <f>+'24-03-999 Ind. MIU CHS- CONADI'!Z23</f>
        <v>0</v>
      </c>
      <c r="P11" s="9">
        <f>+'24-03-999 Ind. MIU CHS- CONADI'!AA23</f>
        <v>0</v>
      </c>
      <c r="Q11" s="9">
        <f>+'24-03-999 Ind. MIU CHS- CONADI'!AB23</f>
        <v>0</v>
      </c>
      <c r="R11" s="9">
        <f>+'24-03-999 Ind. MIU CHS- CONADI'!AC23</f>
        <v>0</v>
      </c>
      <c r="S11" s="9">
        <f>+'24-03-999 Ind. MIU CHS- CONADI'!AD23</f>
        <v>0</v>
      </c>
      <c r="T11" s="9">
        <f>+'24-03-999 Ind. MIU CHS- CONADI'!AE23</f>
        <v>0</v>
      </c>
      <c r="U11" s="9">
        <f>+'24-03-999 Ind. MIU CHS- CONADI'!AF23</f>
        <v>0</v>
      </c>
      <c r="V11" s="9">
        <f>+'24-03-999 Ind. MIU CHS- CONADI'!AG23</f>
        <v>0</v>
      </c>
      <c r="W11" s="9">
        <f>+'24-03-999 Ind. MIU CHS- CONADI'!AH23</f>
        <v>0</v>
      </c>
      <c r="X11" s="16">
        <f>+'24-03-999 Ind. MIU CHS- CONADI'!AI23</f>
        <v>0</v>
      </c>
      <c r="Y11" s="16">
        <f>+'24-03-999 Ind. MIU CHS- CONADI'!AJ23</f>
        <v>0</v>
      </c>
    </row>
    <row r="12" spans="1:25" ht="24.75" customHeight="1">
      <c r="A12" s="8" t="s">
        <v>54</v>
      </c>
      <c r="B12" s="9">
        <f>+'24-03-999 Ind. MIU CHS- CONADI'!J27</f>
        <v>0</v>
      </c>
      <c r="C12" s="9">
        <f>+'24-03-999 Ind. MIU CHS- CONADI'!K27</f>
        <v>0</v>
      </c>
      <c r="D12" s="9">
        <f>+'24-03-999 Ind. MIU CHS- CONADI'!M27</f>
        <v>0</v>
      </c>
      <c r="E12" s="9">
        <f>+'24-03-999 Ind. MIU CHS- CONADI'!N27</f>
        <v>0</v>
      </c>
      <c r="F12" s="9">
        <f>+'24-03-999 Ind. MIU CHS- CONADI'!O27</f>
        <v>0</v>
      </c>
      <c r="G12" s="9">
        <f>+'24-03-999 Ind. MIU CHS- CONADI'!R27</f>
        <v>0</v>
      </c>
      <c r="H12" s="9">
        <f>+'24-03-999 Ind. MIU CHS- CONADI'!S27</f>
        <v>0</v>
      </c>
      <c r="I12" s="9">
        <f>+'24-03-999 Ind. MIU CHS- CONADI'!T27</f>
        <v>0</v>
      </c>
      <c r="J12" s="9">
        <f>+'24-03-999 Ind. MIU CHS- CONADI'!U27</f>
        <v>0</v>
      </c>
      <c r="K12" s="9">
        <f>+'24-03-999 Ind. MIU CHS- CONADI'!V27</f>
        <v>0</v>
      </c>
      <c r="L12" s="9">
        <f>+'24-03-999 Ind. MIU CHS- CONADI'!W27</f>
        <v>0</v>
      </c>
      <c r="M12" s="9">
        <f>+'24-03-999 Ind. MIU CHS- CONADI'!X27</f>
        <v>0</v>
      </c>
      <c r="N12" s="9">
        <f>+'24-03-999 Ind. MIU CHS- CONADI'!Y27</f>
        <v>0</v>
      </c>
      <c r="O12" s="9">
        <f>+'24-03-999 Ind. MIU CHS- CONADI'!Z27</f>
        <v>0</v>
      </c>
      <c r="P12" s="9">
        <f>+'24-03-999 Ind. MIU CHS- CONADI'!AA27</f>
        <v>0</v>
      </c>
      <c r="Q12" s="9">
        <f>+'24-03-999 Ind. MIU CHS- CONADI'!AB27</f>
        <v>0</v>
      </c>
      <c r="R12" s="9">
        <f>+'24-03-999 Ind. MIU CHS- CONADI'!AC27</f>
        <v>0</v>
      </c>
      <c r="S12" s="9">
        <f>+'24-03-999 Ind. MIU CHS- CONADI'!AD27</f>
        <v>0</v>
      </c>
      <c r="T12" s="9">
        <f>+'24-03-999 Ind. MIU CHS- CONADI'!AE27</f>
        <v>0</v>
      </c>
      <c r="U12" s="9">
        <f>+'24-03-999 Ind. MIU CHS- CONADI'!AF27</f>
        <v>0</v>
      </c>
      <c r="V12" s="9">
        <f>+'24-03-999 Ind. MIU CHS- CONADI'!AG27</f>
        <v>0</v>
      </c>
      <c r="W12" s="9">
        <f>+'24-03-999 Ind. MIU CHS- CONADI'!AH27</f>
        <v>0</v>
      </c>
      <c r="X12" s="16">
        <f>+'24-03-999 Ind. MIU CHS- CONADI'!AI27</f>
        <v>0</v>
      </c>
      <c r="Y12" s="16">
        <f>+'24-03-999 Ind. MIU CHS- CONADI'!AJ27</f>
        <v>0</v>
      </c>
    </row>
    <row r="13" spans="1:25" ht="24.75" customHeight="1">
      <c r="A13" s="8" t="s">
        <v>57</v>
      </c>
      <c r="B13" s="9">
        <f>+'24-03-999 Ind. MIU CHS- CONADI'!J31</f>
        <v>0</v>
      </c>
      <c r="C13" s="9">
        <f>+'24-03-999 Ind. MIU CHS- CONADI'!K31</f>
        <v>0</v>
      </c>
      <c r="D13" s="9">
        <f>+'24-03-999 Ind. MIU CHS- CONADI'!M31</f>
        <v>0</v>
      </c>
      <c r="E13" s="9">
        <f>+'24-03-999 Ind. MIU CHS- CONADI'!N31</f>
        <v>0</v>
      </c>
      <c r="F13" s="9">
        <f>+'24-03-999 Ind. MIU CHS- CONADI'!O31</f>
        <v>0</v>
      </c>
      <c r="G13" s="9">
        <f>+'24-03-999 Ind. MIU CHS- CONADI'!R31</f>
        <v>0</v>
      </c>
      <c r="H13" s="9">
        <f>+'24-03-999 Ind. MIU CHS- CONADI'!S31</f>
        <v>0</v>
      </c>
      <c r="I13" s="9">
        <f>+'24-03-999 Ind. MIU CHS- CONADI'!T31</f>
        <v>0</v>
      </c>
      <c r="J13" s="9">
        <f>+'24-03-999 Ind. MIU CHS- CONADI'!U31</f>
        <v>0</v>
      </c>
      <c r="K13" s="9">
        <f>+'24-03-999 Ind. MIU CHS- CONADI'!V31</f>
        <v>0</v>
      </c>
      <c r="L13" s="9">
        <f>+'24-03-999 Ind. MIU CHS- CONADI'!W31</f>
        <v>0</v>
      </c>
      <c r="M13" s="9">
        <f>+'24-03-999 Ind. MIU CHS- CONADI'!X31</f>
        <v>0</v>
      </c>
      <c r="N13" s="9">
        <f>+'24-03-999 Ind. MIU CHS- CONADI'!Y31</f>
        <v>0</v>
      </c>
      <c r="O13" s="9">
        <f>+'24-03-999 Ind. MIU CHS- CONADI'!Z31</f>
        <v>0</v>
      </c>
      <c r="P13" s="9">
        <f>+'24-03-999 Ind. MIU CHS- CONADI'!AA31</f>
        <v>0</v>
      </c>
      <c r="Q13" s="9">
        <f>+'24-03-999 Ind. MIU CHS- CONADI'!AB31</f>
        <v>0</v>
      </c>
      <c r="R13" s="9">
        <f>+'24-03-999 Ind. MIU CHS- CONADI'!AC31</f>
        <v>0</v>
      </c>
      <c r="S13" s="9">
        <f>+'24-03-999 Ind. MIU CHS- CONADI'!AD31</f>
        <v>0</v>
      </c>
      <c r="T13" s="9">
        <f>+'24-03-999 Ind. MIU CHS- CONADI'!AE31</f>
        <v>0</v>
      </c>
      <c r="U13" s="9">
        <f>+'24-03-999 Ind. MIU CHS- CONADI'!AF31</f>
        <v>0</v>
      </c>
      <c r="V13" s="9">
        <f>+'24-03-999 Ind. MIU CHS- CONADI'!AG31</f>
        <v>0</v>
      </c>
      <c r="W13" s="9">
        <f>+'24-03-999 Ind. MIU CHS- CONADI'!AH31</f>
        <v>0</v>
      </c>
      <c r="X13" s="16">
        <f>+'24-03-999 Ind. MIU CHS- CONADI'!AI31</f>
        <v>0</v>
      </c>
      <c r="Y13" s="16">
        <f>+'24-03-999 Ind. MIU CHS- CONADI'!AJ31</f>
        <v>0</v>
      </c>
    </row>
    <row r="14" spans="1:25" ht="24.75" customHeight="1">
      <c r="A14" s="8" t="s">
        <v>59</v>
      </c>
      <c r="B14" s="9">
        <f>+'24-03-999 Ind. MIU CHS- CONADI'!J35</f>
        <v>0</v>
      </c>
      <c r="C14" s="9">
        <f>+'24-03-999 Ind. MIU CHS- CONADI'!K35</f>
        <v>0</v>
      </c>
      <c r="D14" s="9">
        <f>+'24-03-999 Ind. MIU CHS- CONADI'!M35</f>
        <v>0</v>
      </c>
      <c r="E14" s="9">
        <f>+'24-03-999 Ind. MIU CHS- CONADI'!N35</f>
        <v>0</v>
      </c>
      <c r="F14" s="9">
        <f>+'24-03-999 Ind. MIU CHS- CONADI'!O35</f>
        <v>0</v>
      </c>
      <c r="G14" s="9">
        <f>+'24-03-999 Ind. MIU CHS- CONADI'!R35</f>
        <v>0</v>
      </c>
      <c r="H14" s="9">
        <f>+'24-03-999 Ind. MIU CHS- CONADI'!S35</f>
        <v>0</v>
      </c>
      <c r="I14" s="9">
        <f>+'24-03-999 Ind. MIU CHS- CONADI'!T35</f>
        <v>0</v>
      </c>
      <c r="J14" s="9">
        <f>+'24-03-999 Ind. MIU CHS- CONADI'!U35</f>
        <v>0</v>
      </c>
      <c r="K14" s="9">
        <f>+'24-03-999 Ind. MIU CHS- CONADI'!V35</f>
        <v>0</v>
      </c>
      <c r="L14" s="9">
        <f>+'24-03-999 Ind. MIU CHS- CONADI'!W35</f>
        <v>0</v>
      </c>
      <c r="M14" s="9">
        <f>+'24-03-999 Ind. MIU CHS- CONADI'!X35</f>
        <v>0</v>
      </c>
      <c r="N14" s="9">
        <f>+'24-03-999 Ind. MIU CHS- CONADI'!Y35</f>
        <v>0</v>
      </c>
      <c r="O14" s="9">
        <f>+'24-03-999 Ind. MIU CHS- CONADI'!Z35</f>
        <v>0</v>
      </c>
      <c r="P14" s="9">
        <f>+'24-03-999 Ind. MIU CHS- CONADI'!AA35</f>
        <v>0</v>
      </c>
      <c r="Q14" s="9">
        <f>+'24-03-999 Ind. MIU CHS- CONADI'!AB35</f>
        <v>0</v>
      </c>
      <c r="R14" s="9">
        <f>+'24-03-999 Ind. MIU CHS- CONADI'!AC35</f>
        <v>0</v>
      </c>
      <c r="S14" s="9">
        <f>+'24-03-999 Ind. MIU CHS- CONADI'!AD35</f>
        <v>0</v>
      </c>
      <c r="T14" s="9">
        <f>+'24-03-999 Ind. MIU CHS- CONADI'!AE35</f>
        <v>0</v>
      </c>
      <c r="U14" s="9">
        <f>+'24-03-999 Ind. MIU CHS- CONADI'!AF35</f>
        <v>0</v>
      </c>
      <c r="V14" s="9">
        <f>+'24-03-999 Ind. MIU CHS- CONADI'!AG35</f>
        <v>0</v>
      </c>
      <c r="W14" s="9">
        <f>+'24-03-999 Ind. MIU CHS- CONADI'!AH35</f>
        <v>0</v>
      </c>
      <c r="X14" s="16">
        <f>+'24-03-999 Ind. MIU CHS- CONADI'!AI35</f>
        <v>0</v>
      </c>
      <c r="Y14" s="16">
        <f>+'24-03-999 Ind. MIU CHS- CONADI'!AJ35</f>
        <v>0</v>
      </c>
    </row>
    <row r="15" spans="1:25" ht="24.75" customHeight="1">
      <c r="A15" s="8" t="s">
        <v>61</v>
      </c>
      <c r="B15" s="9">
        <f>+'24-03-999 Ind. MIU CHS- CONADI'!J39</f>
        <v>0</v>
      </c>
      <c r="C15" s="9">
        <f>+'24-03-999 Ind. MIU CHS- CONADI'!K39</f>
        <v>0</v>
      </c>
      <c r="D15" s="9">
        <f>+'24-03-999 Ind. MIU CHS- CONADI'!M39</f>
        <v>0</v>
      </c>
      <c r="E15" s="9">
        <f>+'24-03-999 Ind. MIU CHS- CONADI'!N39</f>
        <v>0</v>
      </c>
      <c r="F15" s="9">
        <f>+'24-03-999 Ind. MIU CHS- CONADI'!O39</f>
        <v>0</v>
      </c>
      <c r="G15" s="9">
        <f>+'24-03-999 Ind. MIU CHS- CONADI'!R39</f>
        <v>0</v>
      </c>
      <c r="H15" s="9">
        <f>+'24-03-999 Ind. MIU CHS- CONADI'!S39</f>
        <v>0</v>
      </c>
      <c r="I15" s="9">
        <f>+'24-03-999 Ind. MIU CHS- CONADI'!T39</f>
        <v>0</v>
      </c>
      <c r="J15" s="9">
        <f>+'24-03-999 Ind. MIU CHS- CONADI'!U39</f>
        <v>0</v>
      </c>
      <c r="K15" s="9">
        <f>+'24-03-999 Ind. MIU CHS- CONADI'!V39</f>
        <v>0</v>
      </c>
      <c r="L15" s="9">
        <f>+'24-03-999 Ind. MIU CHS- CONADI'!W39</f>
        <v>0</v>
      </c>
      <c r="M15" s="9">
        <f>+'24-03-999 Ind. MIU CHS- CONADI'!X39</f>
        <v>0</v>
      </c>
      <c r="N15" s="9">
        <f>+'24-03-999 Ind. MIU CHS- CONADI'!Y39</f>
        <v>0</v>
      </c>
      <c r="O15" s="9">
        <f>+'24-03-999 Ind. MIU CHS- CONADI'!Z39</f>
        <v>0</v>
      </c>
      <c r="P15" s="9">
        <f>+'24-03-999 Ind. MIU CHS- CONADI'!AA39</f>
        <v>0</v>
      </c>
      <c r="Q15" s="9">
        <f>+'24-03-999 Ind. MIU CHS- CONADI'!AB39</f>
        <v>0</v>
      </c>
      <c r="R15" s="9">
        <f>+'24-03-999 Ind. MIU CHS- CONADI'!AC39</f>
        <v>0</v>
      </c>
      <c r="S15" s="9">
        <f>+'24-03-999 Ind. MIU CHS- CONADI'!AD39</f>
        <v>0</v>
      </c>
      <c r="T15" s="9">
        <f>+'24-03-999 Ind. MIU CHS- CONADI'!AE39</f>
        <v>0</v>
      </c>
      <c r="U15" s="9">
        <f>+'24-03-999 Ind. MIU CHS- CONADI'!AF39</f>
        <v>0</v>
      </c>
      <c r="V15" s="9">
        <f>+'24-03-999 Ind. MIU CHS- CONADI'!AG39</f>
        <v>0</v>
      </c>
      <c r="W15" s="9">
        <f>+'24-03-999 Ind. MIU CHS- CONADI'!AH39</f>
        <v>0</v>
      </c>
      <c r="X15" s="16">
        <f>+'24-03-999 Ind. MIU CHS- CONADI'!AI39</f>
        <v>0</v>
      </c>
      <c r="Y15" s="16">
        <f>+'24-03-999 Ind. MIU CHS- CONADI'!AJ39</f>
        <v>0</v>
      </c>
    </row>
    <row r="16" spans="1:25" ht="24.75" customHeight="1">
      <c r="A16" s="8" t="s">
        <v>63</v>
      </c>
      <c r="B16" s="9">
        <f>+'24-03-999 Ind. MIU CHS- CONADI'!J43</f>
        <v>0</v>
      </c>
      <c r="C16" s="9">
        <f>+'24-03-999 Ind. MIU CHS- CONADI'!K43</f>
        <v>0</v>
      </c>
      <c r="D16" s="9">
        <f>+'24-03-999 Ind. MIU CHS- CONADI'!M43</f>
        <v>0</v>
      </c>
      <c r="E16" s="9">
        <f>+'24-03-999 Ind. MIU CHS- CONADI'!N43</f>
        <v>0</v>
      </c>
      <c r="F16" s="9">
        <f>+'24-03-999 Ind. MIU CHS- CONADI'!O43</f>
        <v>0</v>
      </c>
      <c r="G16" s="9">
        <f>+'24-03-999 Ind. MIU CHS- CONADI'!R43</f>
        <v>0</v>
      </c>
      <c r="H16" s="9">
        <f>+'24-03-999 Ind. MIU CHS- CONADI'!S43</f>
        <v>0</v>
      </c>
      <c r="I16" s="9">
        <f>+'24-03-999 Ind. MIU CHS- CONADI'!T43</f>
        <v>0</v>
      </c>
      <c r="J16" s="9">
        <f>+'24-03-999 Ind. MIU CHS- CONADI'!U43</f>
        <v>0</v>
      </c>
      <c r="K16" s="9">
        <f>+'24-03-999 Ind. MIU CHS- CONADI'!V43</f>
        <v>0</v>
      </c>
      <c r="L16" s="9">
        <f>+'24-03-999 Ind. MIU CHS- CONADI'!W43</f>
        <v>0</v>
      </c>
      <c r="M16" s="9">
        <f>+'24-03-999 Ind. MIU CHS- CONADI'!X43</f>
        <v>0</v>
      </c>
      <c r="N16" s="9">
        <f>+'24-03-999 Ind. MIU CHS- CONADI'!Y43</f>
        <v>0</v>
      </c>
      <c r="O16" s="9">
        <f>+'24-03-999 Ind. MIU CHS- CONADI'!Z43</f>
        <v>0</v>
      </c>
      <c r="P16" s="9">
        <f>+'24-03-999 Ind. MIU CHS- CONADI'!AA43</f>
        <v>0</v>
      </c>
      <c r="Q16" s="9">
        <f>+'24-03-999 Ind. MIU CHS- CONADI'!AB43</f>
        <v>0</v>
      </c>
      <c r="R16" s="9">
        <f>+'24-03-999 Ind. MIU CHS- CONADI'!AC43</f>
        <v>0</v>
      </c>
      <c r="S16" s="9">
        <f>+'24-03-999 Ind. MIU CHS- CONADI'!AD43</f>
        <v>0</v>
      </c>
      <c r="T16" s="9">
        <f>+'24-03-999 Ind. MIU CHS- CONADI'!AE43</f>
        <v>0</v>
      </c>
      <c r="U16" s="9">
        <f>+'24-03-999 Ind. MIU CHS- CONADI'!AF43</f>
        <v>0</v>
      </c>
      <c r="V16" s="9">
        <f>+'24-03-999 Ind. MIU CHS- CONADI'!AG43</f>
        <v>0</v>
      </c>
      <c r="W16" s="9">
        <f>+'24-03-999 Ind. MIU CHS- CONADI'!AH43</f>
        <v>0</v>
      </c>
      <c r="X16" s="16">
        <f>+'24-03-999 Ind. MIU CHS- CONADI'!AI43</f>
        <v>0</v>
      </c>
      <c r="Y16" s="16">
        <f>+'24-03-999 Ind. MIU CHS- CONADI'!AJ43</f>
        <v>0</v>
      </c>
    </row>
    <row r="17" spans="1:25" ht="24.75" customHeight="1">
      <c r="A17" s="8" t="s">
        <v>66</v>
      </c>
      <c r="B17" s="9">
        <f>+'24-03-999 Ind. MIU CHS- CONADI'!J47</f>
        <v>0</v>
      </c>
      <c r="C17" s="9">
        <f>+'24-03-999 Ind. MIU CHS- CONADI'!K47</f>
        <v>0</v>
      </c>
      <c r="D17" s="9">
        <f>+'24-03-999 Ind. MIU CHS- CONADI'!M47</f>
        <v>0</v>
      </c>
      <c r="E17" s="9">
        <f>+'24-03-999 Ind. MIU CHS- CONADI'!N47</f>
        <v>0</v>
      </c>
      <c r="F17" s="9">
        <f>+'24-03-999 Ind. MIU CHS- CONADI'!O47</f>
        <v>0</v>
      </c>
      <c r="G17" s="9">
        <f>+'24-03-999 Ind. MIU CHS- CONADI'!R47</f>
        <v>0</v>
      </c>
      <c r="H17" s="9">
        <f>+'24-03-999 Ind. MIU CHS- CONADI'!S47</f>
        <v>0</v>
      </c>
      <c r="I17" s="9">
        <f>+'24-03-999 Ind. MIU CHS- CONADI'!T47</f>
        <v>0</v>
      </c>
      <c r="J17" s="9">
        <f>+'24-03-999 Ind. MIU CHS- CONADI'!U47</f>
        <v>0</v>
      </c>
      <c r="K17" s="9">
        <f>+'24-03-999 Ind. MIU CHS- CONADI'!V47</f>
        <v>0</v>
      </c>
      <c r="L17" s="9">
        <f>+'24-03-999 Ind. MIU CHS- CONADI'!W47</f>
        <v>0</v>
      </c>
      <c r="M17" s="9">
        <f>+'24-03-999 Ind. MIU CHS- CONADI'!X47</f>
        <v>0</v>
      </c>
      <c r="N17" s="9">
        <f>+'24-03-999 Ind. MIU CHS- CONADI'!Y47</f>
        <v>0</v>
      </c>
      <c r="O17" s="9">
        <f>+'24-03-999 Ind. MIU CHS- CONADI'!Z47</f>
        <v>0</v>
      </c>
      <c r="P17" s="9">
        <f>+'24-03-999 Ind. MIU CHS- CONADI'!AA47</f>
        <v>0</v>
      </c>
      <c r="Q17" s="9">
        <f>+'24-03-999 Ind. MIU CHS- CONADI'!AB47</f>
        <v>0</v>
      </c>
      <c r="R17" s="9">
        <f>+'24-03-999 Ind. MIU CHS- CONADI'!AC47</f>
        <v>0</v>
      </c>
      <c r="S17" s="9">
        <f>+'24-03-999 Ind. MIU CHS- CONADI'!AD47</f>
        <v>0</v>
      </c>
      <c r="T17" s="9">
        <f>+'24-03-999 Ind. MIU CHS- CONADI'!AE47</f>
        <v>0</v>
      </c>
      <c r="U17" s="9">
        <f>+'24-03-999 Ind. MIU CHS- CONADI'!AF47</f>
        <v>0</v>
      </c>
      <c r="V17" s="9">
        <f>+'24-03-999 Ind. MIU CHS- CONADI'!AG47</f>
        <v>0</v>
      </c>
      <c r="W17" s="9">
        <f>+'24-03-999 Ind. MIU CHS- CONADI'!AH47</f>
        <v>0</v>
      </c>
      <c r="X17" s="16">
        <f>+'24-03-999 Ind. MIU CHS- CONADI'!AI47</f>
        <v>0</v>
      </c>
      <c r="Y17" s="16">
        <f>+'24-03-999 Ind. MIU CHS- CONADI'!AJ44</f>
        <v>0</v>
      </c>
    </row>
    <row r="18" spans="1:25" ht="24.75" customHeight="1">
      <c r="A18" s="8" t="s">
        <v>68</v>
      </c>
      <c r="B18" s="9">
        <f>+'24-03-999 Ind. MIU CHS- CONADI'!J51</f>
        <v>0</v>
      </c>
      <c r="C18" s="9">
        <f>+'24-03-999 Ind. MIU CHS- CONADI'!K51</f>
        <v>0</v>
      </c>
      <c r="D18" s="9">
        <f>+'24-03-999 Ind. MIU CHS- CONADI'!M51</f>
        <v>0</v>
      </c>
      <c r="E18" s="9">
        <f>+'24-03-999 Ind. MIU CHS- CONADI'!N51</f>
        <v>0</v>
      </c>
      <c r="F18" s="9">
        <f>+'24-03-999 Ind. MIU CHS- CONADI'!O51</f>
        <v>0</v>
      </c>
      <c r="G18" s="9">
        <f>+'24-03-999 Ind. MIU CHS- CONADI'!R51</f>
        <v>0</v>
      </c>
      <c r="H18" s="9">
        <f>+'24-03-999 Ind. MIU CHS- CONADI'!S51</f>
        <v>0</v>
      </c>
      <c r="I18" s="9">
        <f>+'24-03-999 Ind. MIU CHS- CONADI'!T51</f>
        <v>0</v>
      </c>
      <c r="J18" s="9">
        <f>+'24-03-999 Ind. MIU CHS- CONADI'!U51</f>
        <v>0</v>
      </c>
      <c r="K18" s="9">
        <f>+'24-03-999 Ind. MIU CHS- CONADI'!V51</f>
        <v>0</v>
      </c>
      <c r="L18" s="9">
        <f>+'24-03-999 Ind. MIU CHS- CONADI'!W51</f>
        <v>0</v>
      </c>
      <c r="M18" s="9">
        <f>+'24-03-999 Ind. MIU CHS- CONADI'!X51</f>
        <v>0</v>
      </c>
      <c r="N18" s="9">
        <f>+'24-03-999 Ind. MIU CHS- CONADI'!Y51</f>
        <v>0</v>
      </c>
      <c r="O18" s="9">
        <f>+'24-03-999 Ind. MIU CHS- CONADI'!Z51</f>
        <v>0</v>
      </c>
      <c r="P18" s="9">
        <f>+'24-03-999 Ind. MIU CHS- CONADI'!AA51</f>
        <v>0</v>
      </c>
      <c r="Q18" s="9">
        <f>+'24-03-999 Ind. MIU CHS- CONADI'!AB51</f>
        <v>0</v>
      </c>
      <c r="R18" s="9">
        <f>+'24-03-999 Ind. MIU CHS- CONADI'!AC51</f>
        <v>0</v>
      </c>
      <c r="S18" s="9">
        <f>+'24-03-999 Ind. MIU CHS- CONADI'!AD51</f>
        <v>0</v>
      </c>
      <c r="T18" s="9">
        <f>+'24-03-999 Ind. MIU CHS- CONADI'!AE51</f>
        <v>0</v>
      </c>
      <c r="U18" s="9">
        <f>+'24-03-999 Ind. MIU CHS- CONADI'!AF51</f>
        <v>0</v>
      </c>
      <c r="V18" s="9">
        <f>+'24-03-999 Ind. MIU CHS- CONADI'!AG51</f>
        <v>0</v>
      </c>
      <c r="W18" s="9">
        <f>+'24-03-999 Ind. MIU CHS- CONADI'!AH51</f>
        <v>0</v>
      </c>
      <c r="X18" s="16">
        <f>+'24-03-999 Ind. MIU CHS- CONADI'!AI51</f>
        <v>0</v>
      </c>
      <c r="Y18" s="16">
        <f>+'24-03-999 Ind. MIU CHS- CONADI'!AJ51</f>
        <v>0</v>
      </c>
    </row>
    <row r="19" spans="1:25" ht="24.75" customHeight="1">
      <c r="A19" s="8" t="s">
        <v>70</v>
      </c>
      <c r="B19" s="9">
        <f>+'24-03-999 Ind. MIU CHS- CONADI'!J55</f>
        <v>0</v>
      </c>
      <c r="C19" s="9">
        <f>+'24-03-999 Ind. MIU CHS- CONADI'!K55</f>
        <v>0</v>
      </c>
      <c r="D19" s="9">
        <f>+'24-03-999 Ind. MIU CHS- CONADI'!M55</f>
        <v>0</v>
      </c>
      <c r="E19" s="9">
        <f>+'24-03-999 Ind. MIU CHS- CONADI'!N55</f>
        <v>0</v>
      </c>
      <c r="F19" s="9">
        <f>+'24-03-999 Ind. MIU CHS- CONADI'!O55</f>
        <v>0</v>
      </c>
      <c r="G19" s="9">
        <f>+'24-03-999 Ind. MIU CHS- CONADI'!R55</f>
        <v>0</v>
      </c>
      <c r="H19" s="9">
        <f>+'24-03-999 Ind. MIU CHS- CONADI'!S55</f>
        <v>0</v>
      </c>
      <c r="I19" s="9">
        <f>+'24-03-999 Ind. MIU CHS- CONADI'!T55</f>
        <v>0</v>
      </c>
      <c r="J19" s="9">
        <f>+'24-03-999 Ind. MIU CHS- CONADI'!U55</f>
        <v>0</v>
      </c>
      <c r="K19" s="9">
        <f>+'24-03-999 Ind. MIU CHS- CONADI'!V55</f>
        <v>0</v>
      </c>
      <c r="L19" s="9">
        <f>+'24-03-999 Ind. MIU CHS- CONADI'!W55</f>
        <v>0</v>
      </c>
      <c r="M19" s="9">
        <f>+'24-03-999 Ind. MIU CHS- CONADI'!X55</f>
        <v>0</v>
      </c>
      <c r="N19" s="9">
        <f>+'24-03-999 Ind. MIU CHS- CONADI'!Y55</f>
        <v>0</v>
      </c>
      <c r="O19" s="9">
        <f>+'24-03-999 Ind. MIU CHS- CONADI'!Z55</f>
        <v>0</v>
      </c>
      <c r="P19" s="9">
        <f>+'24-03-999 Ind. MIU CHS- CONADI'!AA55</f>
        <v>0</v>
      </c>
      <c r="Q19" s="9">
        <f>+'24-03-999 Ind. MIU CHS- CONADI'!AB55</f>
        <v>0</v>
      </c>
      <c r="R19" s="9">
        <f>+'24-03-999 Ind. MIU CHS- CONADI'!AC55</f>
        <v>0</v>
      </c>
      <c r="S19" s="9">
        <f>+'24-03-999 Ind. MIU CHS- CONADI'!AD55</f>
        <v>0</v>
      </c>
      <c r="T19" s="9">
        <f>+'24-03-999 Ind. MIU CHS- CONADI'!AE55</f>
        <v>0</v>
      </c>
      <c r="U19" s="9">
        <f>+'24-03-999 Ind. MIU CHS- CONADI'!AF55</f>
        <v>0</v>
      </c>
      <c r="V19" s="9">
        <f>+'24-03-999 Ind. MIU CHS- CONADI'!AG55</f>
        <v>0</v>
      </c>
      <c r="W19" s="9">
        <f>+'24-03-999 Ind. MIU CHS- CONADI'!AH55</f>
        <v>0</v>
      </c>
      <c r="X19" s="16">
        <f>+'24-03-999 Ind. MIU CHS- CONADI'!AI55</f>
        <v>0</v>
      </c>
      <c r="Y19" s="16">
        <f>+'24-03-999 Ind. MIU CHS- CONADI'!AJ55</f>
        <v>0</v>
      </c>
    </row>
    <row r="20" spans="1:25" ht="24.75" customHeight="1">
      <c r="A20" s="10" t="s">
        <v>72</v>
      </c>
      <c r="B20" s="9">
        <f>+'24-03-999 Ind. MIU CHS- CONADI'!J59</f>
        <v>0</v>
      </c>
      <c r="C20" s="9">
        <f>+'24-03-999 Ind. MIU CHS- CONADI'!K59</f>
        <v>0</v>
      </c>
      <c r="D20" s="9">
        <f>+'24-03-999 Ind. MIU CHS- CONADI'!M59</f>
        <v>0</v>
      </c>
      <c r="E20" s="9">
        <f>+'24-03-999 Ind. MIU CHS- CONADI'!N59</f>
        <v>0</v>
      </c>
      <c r="F20" s="9">
        <f>+'24-03-999 Ind. MIU CHS- CONADI'!O59</f>
        <v>0</v>
      </c>
      <c r="G20" s="9">
        <f>+'24-03-999 Ind. MIU CHS- CONADI'!R59</f>
        <v>0</v>
      </c>
      <c r="H20" s="9">
        <f>+'24-03-999 Ind. MIU CHS- CONADI'!S59</f>
        <v>0</v>
      </c>
      <c r="I20" s="9">
        <f>+'24-03-999 Ind. MIU CHS- CONADI'!T59</f>
        <v>0</v>
      </c>
      <c r="J20" s="9">
        <f>+'24-03-999 Ind. MIU CHS- CONADI'!U59</f>
        <v>0</v>
      </c>
      <c r="K20" s="9">
        <f>+'24-03-999 Ind. MIU CHS- CONADI'!V59</f>
        <v>0</v>
      </c>
      <c r="L20" s="9">
        <f>+'24-03-999 Ind. MIU CHS- CONADI'!W59</f>
        <v>0</v>
      </c>
      <c r="M20" s="9">
        <f>+'24-03-999 Ind. MIU CHS- CONADI'!X59</f>
        <v>0</v>
      </c>
      <c r="N20" s="9">
        <f>+'24-03-999 Ind. MIU CHS- CONADI'!Y59</f>
        <v>0</v>
      </c>
      <c r="O20" s="9">
        <f>+'24-03-999 Ind. MIU CHS- CONADI'!Z59</f>
        <v>0</v>
      </c>
      <c r="P20" s="9">
        <f>+'24-03-999 Ind. MIU CHS- CONADI'!AA59</f>
        <v>0</v>
      </c>
      <c r="Q20" s="9">
        <f>+'24-03-999 Ind. MIU CHS- CONADI'!AB59</f>
        <v>0</v>
      </c>
      <c r="R20" s="9">
        <f>+'24-03-999 Ind. MIU CHS- CONADI'!AC59</f>
        <v>0</v>
      </c>
      <c r="S20" s="9">
        <f>+'24-03-999 Ind. MIU CHS- CONADI'!AD59</f>
        <v>0</v>
      </c>
      <c r="T20" s="9">
        <f>+'24-03-999 Ind. MIU CHS- CONADI'!AE59</f>
        <v>0</v>
      </c>
      <c r="U20" s="9">
        <f>+'24-03-999 Ind. MIU CHS- CONADI'!AF59</f>
        <v>0</v>
      </c>
      <c r="V20" s="9">
        <f>+'24-03-999 Ind. MIU CHS- CONADI'!AG59</f>
        <v>0</v>
      </c>
      <c r="W20" s="9">
        <f>+'24-03-999 Ind. MIU CHS- CONADI'!AH59</f>
        <v>0</v>
      </c>
      <c r="X20" s="16">
        <f>+'24-03-999 Ind. MIU CHS- CONADI'!AI59</f>
        <v>0</v>
      </c>
      <c r="Y20" s="16">
        <f>+'24-03-999 Ind. MIU CHS- CONADI'!AJ59</f>
        <v>0</v>
      </c>
    </row>
    <row r="21" spans="1:25" ht="24.75" customHeight="1">
      <c r="A21" s="10" t="s">
        <v>74</v>
      </c>
      <c r="B21" s="9">
        <f>+'24-03-999 Ind. MIU CHS- CONADI'!J63</f>
        <v>0</v>
      </c>
      <c r="C21" s="9">
        <f>+'24-03-999 Ind. MIU CHS- CONADI'!K63</f>
        <v>0</v>
      </c>
      <c r="D21" s="9">
        <f>+'24-03-999 Ind. MIU CHS- CONADI'!M63</f>
        <v>0</v>
      </c>
      <c r="E21" s="9">
        <f>+'24-03-999 Ind. MIU CHS- CONADI'!N63</f>
        <v>0</v>
      </c>
      <c r="F21" s="9">
        <f>+'24-03-999 Ind. MIU CHS- CONADI'!O63</f>
        <v>0</v>
      </c>
      <c r="G21" s="9">
        <f>+'24-03-999 Ind. MIU CHS- CONADI'!R63</f>
        <v>0</v>
      </c>
      <c r="H21" s="9">
        <f>+'24-03-999 Ind. MIU CHS- CONADI'!S63</f>
        <v>0</v>
      </c>
      <c r="I21" s="9">
        <f>+'24-03-999 Ind. MIU CHS- CONADI'!T63</f>
        <v>0</v>
      </c>
      <c r="J21" s="9">
        <f>+'24-03-999 Ind. MIU CHS- CONADI'!U63</f>
        <v>0</v>
      </c>
      <c r="K21" s="9">
        <f>+'24-03-999 Ind. MIU CHS- CONADI'!V63</f>
        <v>0</v>
      </c>
      <c r="L21" s="9">
        <f>+'24-03-999 Ind. MIU CHS- CONADI'!W63</f>
        <v>0</v>
      </c>
      <c r="M21" s="9">
        <f>+'24-03-999 Ind. MIU CHS- CONADI'!X63</f>
        <v>0</v>
      </c>
      <c r="N21" s="9">
        <f>+'24-03-999 Ind. MIU CHS- CONADI'!Y63</f>
        <v>0</v>
      </c>
      <c r="O21" s="9">
        <f>+'24-03-999 Ind. MIU CHS- CONADI'!Z63</f>
        <v>0</v>
      </c>
      <c r="P21" s="9">
        <f>+'24-03-999 Ind. MIU CHS- CONADI'!AA63</f>
        <v>0</v>
      </c>
      <c r="Q21" s="9">
        <f>+'24-03-999 Ind. MIU CHS- CONADI'!AB63</f>
        <v>0</v>
      </c>
      <c r="R21" s="9">
        <f>+'24-03-999 Ind. MIU CHS- CONADI'!AC63</f>
        <v>0</v>
      </c>
      <c r="S21" s="9">
        <f>+'24-03-999 Ind. MIU CHS- CONADI'!AD63</f>
        <v>0</v>
      </c>
      <c r="T21" s="9">
        <f>+'24-03-999 Ind. MIU CHS- CONADI'!AE63</f>
        <v>0</v>
      </c>
      <c r="U21" s="9">
        <f>+'24-03-999 Ind. MIU CHS- CONADI'!AF63</f>
        <v>0</v>
      </c>
      <c r="V21" s="9">
        <f>+'24-03-999 Ind. MIU CHS- CONADI'!AG63</f>
        <v>0</v>
      </c>
      <c r="W21" s="9">
        <f>+'24-03-999 Ind. MIU CHS- CONADI'!AH63</f>
        <v>0</v>
      </c>
      <c r="X21" s="16">
        <f>+'24-03-999 Ind. MIU CHS- CONADI'!AI63</f>
        <v>0</v>
      </c>
      <c r="Y21" s="16">
        <f>+'24-03-999 Ind. MIU CHS- CONADI'!AJ63</f>
        <v>0</v>
      </c>
    </row>
    <row r="22" spans="1:25" ht="24.75" customHeight="1">
      <c r="A22" s="10" t="s">
        <v>76</v>
      </c>
      <c r="B22" s="9">
        <f>+'24-03-999 Ind. MIU CHS- CONADI'!J67</f>
        <v>0</v>
      </c>
      <c r="C22" s="9">
        <f>+'24-03-999 Ind. MIU CHS- CONADI'!K67</f>
        <v>0</v>
      </c>
      <c r="D22" s="9">
        <f>+'24-03-999 Ind. MIU CHS- CONADI'!M64</f>
        <v>0</v>
      </c>
      <c r="E22" s="9">
        <f>+'24-03-999 Ind. MIU CHS- CONADI'!N64</f>
        <v>0</v>
      </c>
      <c r="F22" s="9">
        <f>+'24-03-999 Ind. MIU CHS- CONADI'!O64</f>
        <v>0</v>
      </c>
      <c r="G22" s="9">
        <f>+'24-03-999 Ind. MIU CHS- CONADI'!R64</f>
        <v>0</v>
      </c>
      <c r="H22" s="9">
        <f>+'24-03-999 Ind. MIU CHS- CONADI'!S64</f>
        <v>0</v>
      </c>
      <c r="I22" s="9">
        <f>+'24-03-999 Ind. MIU CHS- CONADI'!T64</f>
        <v>0</v>
      </c>
      <c r="J22" s="9">
        <f>+'24-03-999 Ind. MIU CHS- CONADI'!U67</f>
        <v>0</v>
      </c>
      <c r="K22" s="9">
        <f>+'24-03-999 Ind. MIU CHS- CONADI'!V64</f>
        <v>0</v>
      </c>
      <c r="L22" s="9">
        <f>+'24-03-999 Ind. MIU CHS- CONADI'!W64</f>
        <v>0</v>
      </c>
      <c r="M22" s="9">
        <f>+'24-03-999 Ind. MIU CHS- CONADI'!X64</f>
        <v>0</v>
      </c>
      <c r="N22" s="9">
        <f>+'24-03-999 Ind. MIU CHS- CONADI'!Y67</f>
        <v>0</v>
      </c>
      <c r="O22" s="9">
        <f>+'24-03-999 Ind. MIU CHS- CONADI'!Z64</f>
        <v>0</v>
      </c>
      <c r="P22" s="9">
        <f>+'24-03-999 Ind. MIU CHS- CONADI'!AA64</f>
        <v>0</v>
      </c>
      <c r="Q22" s="9">
        <f>+'24-03-999 Ind. MIU CHS- CONADI'!AB64</f>
        <v>0</v>
      </c>
      <c r="R22" s="9">
        <f>+'24-03-999 Ind. MIU CHS- CONADI'!AC67</f>
        <v>0</v>
      </c>
      <c r="S22" s="9">
        <f>+'24-03-999 Ind. MIU CHS- CONADI'!AD64</f>
        <v>0</v>
      </c>
      <c r="T22" s="9">
        <f>+'24-03-999 Ind. MIU CHS- CONADI'!AE64</f>
        <v>0</v>
      </c>
      <c r="U22" s="9">
        <f>+'24-03-999 Ind. MIU CHS- CONADI'!AF64</f>
        <v>0</v>
      </c>
      <c r="V22" s="9">
        <f>+'24-03-999 Ind. MIU CHS- CONADI'!AG67</f>
        <v>0</v>
      </c>
      <c r="W22" s="9">
        <f>+'24-03-999 Ind. MIU CHS- CONADI'!AH67</f>
        <v>0</v>
      </c>
      <c r="X22" s="16">
        <f>+'24-03-999 Ind. MIU CHS- CONADI'!AI67</f>
        <v>0</v>
      </c>
      <c r="Y22" s="16">
        <f>+'24-03-999 Ind. MIU CHS- CONADI'!AJ67</f>
        <v>0</v>
      </c>
    </row>
    <row r="23" spans="1:25" ht="24.75" customHeight="1">
      <c r="A23" s="10" t="s">
        <v>78</v>
      </c>
      <c r="B23" s="9">
        <f>+'24-03-999 Ind. MIU CHS- CONADI'!J71</f>
        <v>0</v>
      </c>
      <c r="C23" s="9">
        <f>+'24-03-999 Ind. MIU CHS- CONADI'!K71</f>
        <v>0</v>
      </c>
      <c r="D23" s="9">
        <f>+'24-03-999 Ind. MIU CHS- CONADI'!M71</f>
        <v>0</v>
      </c>
      <c r="E23" s="9">
        <f>+'24-03-999 Ind. MIU CHS- CONADI'!N71</f>
        <v>0</v>
      </c>
      <c r="F23" s="9">
        <f>+'24-03-999 Ind. MIU CHS- CONADI'!O71</f>
        <v>0</v>
      </c>
      <c r="G23" s="9">
        <f>+'24-03-999 Ind. MIU CHS- CONADI'!R71</f>
        <v>0</v>
      </c>
      <c r="H23" s="9">
        <f>+'24-03-999 Ind. MIU CHS- CONADI'!S71</f>
        <v>0</v>
      </c>
      <c r="I23" s="9">
        <f>+'24-03-999 Ind. MIU CHS- CONADI'!T71</f>
        <v>0</v>
      </c>
      <c r="J23" s="9">
        <f>+'24-03-999 Ind. MIU CHS- CONADI'!U71</f>
        <v>0</v>
      </c>
      <c r="K23" s="9">
        <f>+'24-03-999 Ind. MIU CHS- CONADI'!V71</f>
        <v>0</v>
      </c>
      <c r="L23" s="9">
        <f>+'24-03-999 Ind. MIU CHS- CONADI'!W71</f>
        <v>0</v>
      </c>
      <c r="M23" s="9">
        <f>+'24-03-999 Ind. MIU CHS- CONADI'!X71</f>
        <v>0</v>
      </c>
      <c r="N23" s="9">
        <f>+'24-03-999 Ind. MIU CHS- CONADI'!Y71</f>
        <v>0</v>
      </c>
      <c r="O23" s="9">
        <f>+'24-03-999 Ind. MIU CHS- CONADI'!Z71</f>
        <v>0</v>
      </c>
      <c r="P23" s="9">
        <f>+'24-03-999 Ind. MIU CHS- CONADI'!AA71</f>
        <v>0</v>
      </c>
      <c r="Q23" s="9">
        <f>+'24-03-999 Ind. MIU CHS- CONADI'!AB71</f>
        <v>0</v>
      </c>
      <c r="R23" s="9">
        <f>+'24-03-999 Ind. MIU CHS- CONADI'!AC71</f>
        <v>0</v>
      </c>
      <c r="S23" s="9">
        <f>+'24-03-999 Ind. MIU CHS- CONADI'!AD71</f>
        <v>0</v>
      </c>
      <c r="T23" s="9">
        <f>+'24-03-999 Ind. MIU CHS- CONADI'!AE71</f>
        <v>0</v>
      </c>
      <c r="U23" s="9">
        <f>+'24-03-999 Ind. MIU CHS- CONADI'!AF71</f>
        <v>0</v>
      </c>
      <c r="V23" s="9">
        <f>+'24-03-999 Ind. MIU CHS- CONADI'!AG71</f>
        <v>0</v>
      </c>
      <c r="W23" s="9">
        <f>+'24-03-999 Ind. MIU CHS- CONADI'!AH71</f>
        <v>0</v>
      </c>
      <c r="X23" s="16">
        <f>+'24-03-999 Ind. MIU CHS- CONADI'!AI71</f>
        <v>0</v>
      </c>
      <c r="Y23" s="16">
        <f>+'24-03-999 Ind. MIU CHS- CONADI'!AJ71</f>
        <v>0</v>
      </c>
    </row>
    <row r="24" spans="1:25" ht="24.75" customHeight="1">
      <c r="A24" s="11" t="s">
        <v>80</v>
      </c>
      <c r="B24" s="9">
        <f>+'24-03-999 Ind. MIU CHS- CONADI'!J75</f>
        <v>577359000</v>
      </c>
      <c r="C24" s="9">
        <f>+'24-03-999 Ind. MIU CHS- CONADI'!K75</f>
        <v>577359000</v>
      </c>
      <c r="D24" s="9">
        <f>+'24-03-999 Ind. MIU CHS- CONADI'!M75</f>
        <v>0</v>
      </c>
      <c r="E24" s="9">
        <f>+'24-03-999 Ind. MIU CHS- CONADI'!N75</f>
        <v>0</v>
      </c>
      <c r="F24" s="9">
        <f>+'24-03-999 Ind. MIU CHS- CONADI'!O75</f>
        <v>0</v>
      </c>
      <c r="G24" s="9">
        <f>+'24-03-999 Ind. MIU CHS- CONADI'!R75</f>
        <v>0</v>
      </c>
      <c r="H24" s="9">
        <f>+'24-03-999 Ind. MIU CHS- CONADI'!S75</f>
        <v>288679500</v>
      </c>
      <c r="I24" s="9">
        <f>+'24-03-999 Ind. MIU CHS- CONADI'!T75</f>
        <v>0</v>
      </c>
      <c r="J24" s="9">
        <f>+'24-03-999 Ind. MIU CHS- CONADI'!U75</f>
        <v>288679500</v>
      </c>
      <c r="K24" s="9">
        <f>+'24-03-999 Ind. MIU CHS- CONADI'!V75</f>
        <v>0</v>
      </c>
      <c r="L24" s="9">
        <f>+'24-03-999 Ind. MIU CHS- CONADI'!W75</f>
        <v>0</v>
      </c>
      <c r="M24" s="9">
        <f>+'24-03-999 Ind. MIU CHS- CONADI'!X75</f>
        <v>0</v>
      </c>
      <c r="N24" s="9">
        <f>+'24-03-999 Ind. MIU CHS- CONADI'!Y75</f>
        <v>0</v>
      </c>
      <c r="O24" s="9">
        <f>+'24-03-999 Ind. MIU CHS- CONADI'!Z75</f>
        <v>288679500</v>
      </c>
      <c r="P24" s="9">
        <f>+'24-03-999 Ind. MIU CHS- CONADI'!AA75</f>
        <v>0</v>
      </c>
      <c r="Q24" s="9">
        <f>+'24-03-999 Ind. MIU CHS- CONADI'!AB75</f>
        <v>0</v>
      </c>
      <c r="R24" s="9">
        <f>+'24-03-999 Ind. MIU CHS- CONADI'!AC75</f>
        <v>288679500</v>
      </c>
      <c r="S24" s="9">
        <f>+'24-03-999 Ind. MIU CHS- CONADI'!AD75</f>
        <v>0</v>
      </c>
      <c r="T24" s="9">
        <f>+'24-03-999 Ind. MIU CHS- CONADI'!AE75</f>
        <v>0</v>
      </c>
      <c r="U24" s="9">
        <f>+'24-03-999 Ind. MIU CHS- CONADI'!AF75</f>
        <v>0</v>
      </c>
      <c r="V24" s="9">
        <f>+'24-03-999 Ind. MIU CHS- CONADI'!AG75</f>
        <v>0</v>
      </c>
      <c r="W24" s="9">
        <f>+'24-03-999 Ind. MIU CHS- CONADI'!AH75</f>
        <v>577359000</v>
      </c>
      <c r="X24" s="16">
        <f>+'24-03-999 Ind. MIU CHS- CONADI'!AI75</f>
        <v>1</v>
      </c>
      <c r="Y24" s="16">
        <f>+'24-03-999 Ind. MIU CHS- CONADI'!AJ75</f>
        <v>1</v>
      </c>
    </row>
    <row r="25" spans="1:25" ht="34.5" customHeight="1">
      <c r="A25" s="12" t="str">
        <f>"TOTAL ASIG."&amp;" "&amp;$A$5</f>
        <v>TOTAL ASIG. 24-03-999 "Programa de Generación de Microemprendimiento Indígena Urbano Chile Solidario - CONADI"</v>
      </c>
      <c r="B25" s="13">
        <f>SUM(B8:B24)</f>
        <v>577359000</v>
      </c>
      <c r="C25" s="13">
        <f t="shared" ref="C25:W25" si="0">SUM(C8:C24)</f>
        <v>577359000</v>
      </c>
      <c r="D25" s="13">
        <f t="shared" si="0"/>
        <v>0</v>
      </c>
      <c r="E25" s="13">
        <f t="shared" si="0"/>
        <v>0</v>
      </c>
      <c r="F25" s="13">
        <f t="shared" si="0"/>
        <v>0</v>
      </c>
      <c r="G25" s="13">
        <f t="shared" si="0"/>
        <v>0</v>
      </c>
      <c r="H25" s="13">
        <f t="shared" si="0"/>
        <v>288679500</v>
      </c>
      <c r="I25" s="13">
        <f t="shared" si="0"/>
        <v>0</v>
      </c>
      <c r="J25" s="13">
        <f t="shared" si="0"/>
        <v>288679500</v>
      </c>
      <c r="K25" s="13">
        <f t="shared" si="0"/>
        <v>0</v>
      </c>
      <c r="L25" s="13">
        <f t="shared" si="0"/>
        <v>0</v>
      </c>
      <c r="M25" s="13">
        <f t="shared" si="0"/>
        <v>0</v>
      </c>
      <c r="N25" s="13">
        <f t="shared" si="0"/>
        <v>0</v>
      </c>
      <c r="O25" s="13">
        <f t="shared" si="0"/>
        <v>288679500</v>
      </c>
      <c r="P25" s="13">
        <f t="shared" si="0"/>
        <v>0</v>
      </c>
      <c r="Q25" s="13">
        <f t="shared" si="0"/>
        <v>0</v>
      </c>
      <c r="R25" s="13">
        <f t="shared" si="0"/>
        <v>288679500</v>
      </c>
      <c r="S25" s="13">
        <f t="shared" si="0"/>
        <v>0</v>
      </c>
      <c r="T25" s="13">
        <f t="shared" si="0"/>
        <v>0</v>
      </c>
      <c r="U25" s="13">
        <f t="shared" si="0"/>
        <v>0</v>
      </c>
      <c r="V25" s="13">
        <f t="shared" si="0"/>
        <v>0</v>
      </c>
      <c r="W25" s="13">
        <f t="shared" si="0"/>
        <v>577359000</v>
      </c>
      <c r="X25" s="17">
        <f>+'24-03-999 Ind. MIU CHS- CONADI'!AI76</f>
        <v>1</v>
      </c>
      <c r="Y25" s="17">
        <f>'24-03-999 Ind. MIU CHS- CONADI'!AJ76</f>
        <v>1</v>
      </c>
    </row>
    <row r="26" spans="1:25">
      <c r="B26" s="14"/>
      <c r="G26" s="14"/>
      <c r="H26" s="14"/>
      <c r="I26" s="14"/>
      <c r="K26" s="14"/>
      <c r="L26" s="14"/>
      <c r="M26" s="14"/>
      <c r="O26" s="14"/>
      <c r="P26" s="14"/>
      <c r="Q26" s="14"/>
      <c r="S26" s="14"/>
      <c r="T26" s="14"/>
      <c r="U26" s="14"/>
    </row>
    <row r="27" spans="1:25">
      <c r="B27" s="14"/>
      <c r="G27" s="14"/>
      <c r="H27" s="14"/>
      <c r="I27" s="14"/>
      <c r="K27" s="14"/>
      <c r="L27" s="14"/>
      <c r="M27" s="14"/>
      <c r="O27" s="14"/>
      <c r="P27" s="14"/>
      <c r="Q27" s="14"/>
      <c r="S27" s="14"/>
      <c r="T27" s="14"/>
      <c r="U27" s="14"/>
    </row>
    <row r="28" spans="1:25">
      <c r="B28" s="14"/>
      <c r="G28" s="14"/>
      <c r="H28" s="14"/>
      <c r="I28" s="14"/>
      <c r="K28" s="14"/>
      <c r="L28" s="14"/>
      <c r="M28" s="14"/>
      <c r="O28" s="14"/>
      <c r="P28" s="14"/>
      <c r="Q28" s="14"/>
      <c r="S28" s="14"/>
      <c r="T28" s="14"/>
      <c r="U28" s="14"/>
    </row>
    <row r="29" spans="1:25">
      <c r="B29" s="14"/>
      <c r="G29" s="14"/>
      <c r="H29" s="14"/>
      <c r="I29" s="14"/>
      <c r="K29" s="14"/>
      <c r="L29" s="14"/>
      <c r="M29" s="14"/>
      <c r="O29" s="14"/>
      <c r="P29" s="14"/>
      <c r="Q29" s="14"/>
      <c r="S29" s="14"/>
      <c r="T29" s="14"/>
      <c r="U29" s="14"/>
    </row>
    <row r="30" spans="1:25">
      <c r="B30" s="14"/>
      <c r="G30" s="14"/>
      <c r="H30" s="14"/>
      <c r="I30" s="14"/>
      <c r="K30" s="14"/>
      <c r="L30" s="14"/>
      <c r="M30" s="14"/>
      <c r="O30" s="14"/>
      <c r="P30" s="14"/>
      <c r="Q30" s="14"/>
      <c r="S30" s="14"/>
      <c r="T30" s="14"/>
      <c r="U30" s="14"/>
    </row>
    <row r="31" spans="1:25">
      <c r="B31" s="14"/>
      <c r="G31" s="14"/>
      <c r="H31" s="14"/>
      <c r="I31" s="14"/>
      <c r="K31" s="14"/>
      <c r="L31" s="14"/>
      <c r="M31" s="14"/>
      <c r="O31" s="14"/>
      <c r="P31" s="14"/>
      <c r="Q31" s="14"/>
      <c r="S31" s="14"/>
      <c r="T31" s="14"/>
      <c r="U31" s="14"/>
    </row>
    <row r="32" spans="1:25">
      <c r="B32" s="14"/>
      <c r="G32" s="14"/>
      <c r="H32" s="14"/>
      <c r="I32" s="14"/>
      <c r="K32" s="14"/>
      <c r="L32" s="14"/>
      <c r="M32" s="14"/>
      <c r="O32" s="14"/>
      <c r="P32" s="14"/>
      <c r="Q32" s="14"/>
      <c r="S32" s="14"/>
      <c r="T32" s="14"/>
      <c r="U32" s="14"/>
    </row>
    <row r="33" spans="1:25">
      <c r="B33" s="14"/>
      <c r="G33" s="14"/>
      <c r="H33" s="14"/>
      <c r="I33" s="14"/>
      <c r="K33" s="14"/>
      <c r="L33" s="14"/>
      <c r="M33" s="14"/>
      <c r="O33" s="14"/>
      <c r="P33" s="14"/>
      <c r="Q33" s="14"/>
      <c r="S33" s="14"/>
      <c r="T33" s="14"/>
      <c r="U33" s="14"/>
    </row>
    <row r="34" spans="1:25">
      <c r="A34" s="5"/>
      <c r="B34" s="14"/>
      <c r="G34" s="14"/>
      <c r="H34" s="14"/>
      <c r="I34" s="14"/>
      <c r="K34" s="14"/>
      <c r="L34" s="14"/>
      <c r="M34" s="14"/>
      <c r="O34" s="14"/>
      <c r="P34" s="14"/>
      <c r="Q34" s="14"/>
      <c r="S34" s="14"/>
      <c r="T34" s="14"/>
      <c r="U34" s="14"/>
      <c r="V34" s="5"/>
      <c r="W34" s="5"/>
      <c r="X34" s="2"/>
      <c r="Y34" s="2"/>
    </row>
    <row r="35" spans="1:25">
      <c r="A35" s="5"/>
      <c r="B35" s="14"/>
      <c r="G35" s="14"/>
      <c r="H35" s="14"/>
      <c r="I35" s="14"/>
      <c r="K35" s="14"/>
      <c r="L35" s="14"/>
      <c r="M35" s="14"/>
      <c r="O35" s="14"/>
      <c r="P35" s="14"/>
      <c r="Q35" s="14"/>
      <c r="S35" s="14"/>
      <c r="T35" s="14"/>
      <c r="U35" s="14"/>
      <c r="V35" s="5"/>
      <c r="W35" s="5"/>
      <c r="X35" s="2"/>
      <c r="Y35" s="2"/>
    </row>
    <row r="36" spans="1:25">
      <c r="A36" s="5"/>
      <c r="B36" s="14"/>
      <c r="G36" s="14"/>
      <c r="H36" s="14"/>
      <c r="I36" s="14"/>
      <c r="K36" s="14"/>
      <c r="L36" s="14"/>
      <c r="M36" s="14"/>
      <c r="O36" s="14"/>
      <c r="P36" s="14"/>
      <c r="Q36" s="14"/>
      <c r="S36" s="14"/>
      <c r="T36" s="14"/>
      <c r="U36" s="14"/>
      <c r="V36" s="5"/>
      <c r="W36" s="5"/>
      <c r="X36" s="2"/>
      <c r="Y36" s="2"/>
    </row>
    <row r="37" spans="1:25">
      <c r="A37" s="5"/>
      <c r="B37" s="14"/>
      <c r="G37" s="14"/>
      <c r="H37" s="14"/>
      <c r="I37" s="14"/>
      <c r="K37" s="14"/>
      <c r="L37" s="14"/>
      <c r="M37" s="14"/>
      <c r="O37" s="14"/>
      <c r="P37" s="14"/>
      <c r="Q37" s="14"/>
      <c r="S37" s="14"/>
      <c r="T37" s="14"/>
      <c r="U37" s="14"/>
      <c r="V37" s="5"/>
      <c r="W37" s="5"/>
      <c r="X37" s="2"/>
      <c r="Y37" s="2"/>
    </row>
    <row r="38" spans="1:25">
      <c r="A38" s="5"/>
      <c r="B38" s="14"/>
      <c r="G38" s="14"/>
      <c r="H38" s="14"/>
      <c r="I38" s="14"/>
      <c r="K38" s="14"/>
      <c r="L38" s="14"/>
      <c r="M38" s="14"/>
      <c r="O38" s="14"/>
      <c r="P38" s="14"/>
      <c r="Q38" s="14"/>
      <c r="S38" s="14"/>
      <c r="T38" s="14"/>
      <c r="U38" s="14"/>
      <c r="V38" s="5"/>
      <c r="W38" s="5"/>
      <c r="X38" s="2"/>
      <c r="Y38" s="2"/>
    </row>
    <row r="39" spans="1:25">
      <c r="A39" s="5"/>
      <c r="B39" s="14"/>
      <c r="G39" s="14"/>
      <c r="H39" s="14"/>
      <c r="I39" s="14"/>
      <c r="K39" s="14"/>
      <c r="L39" s="14"/>
      <c r="M39" s="14"/>
      <c r="O39" s="14"/>
      <c r="P39" s="14"/>
      <c r="Q39" s="14"/>
      <c r="S39" s="14"/>
      <c r="T39" s="14"/>
      <c r="U39" s="14"/>
      <c r="V39" s="5"/>
      <c r="W39" s="5"/>
      <c r="X39" s="2"/>
      <c r="Y39" s="2"/>
    </row>
    <row r="40" spans="1:25">
      <c r="A40" s="5"/>
      <c r="B40" s="14"/>
      <c r="G40" s="14"/>
      <c r="H40" s="14"/>
      <c r="I40" s="14"/>
      <c r="K40" s="14"/>
      <c r="L40" s="14"/>
      <c r="M40" s="14"/>
      <c r="O40" s="14"/>
      <c r="P40" s="14"/>
      <c r="Q40" s="14"/>
      <c r="S40" s="14"/>
      <c r="T40" s="14"/>
      <c r="U40" s="14"/>
      <c r="V40" s="5"/>
      <c r="W40" s="5"/>
      <c r="X40" s="2"/>
      <c r="Y40" s="2"/>
    </row>
    <row r="41" spans="1:25">
      <c r="A41" s="5"/>
      <c r="B41" s="14"/>
      <c r="G41" s="14"/>
      <c r="H41" s="14"/>
      <c r="I41" s="14"/>
      <c r="K41" s="14"/>
      <c r="L41" s="14"/>
      <c r="M41" s="14"/>
      <c r="O41" s="14"/>
      <c r="P41" s="14"/>
      <c r="Q41" s="14"/>
      <c r="S41" s="14"/>
      <c r="T41" s="14"/>
      <c r="U41" s="14"/>
      <c r="V41" s="5"/>
      <c r="W41" s="5"/>
      <c r="X41" s="2"/>
      <c r="Y41" s="2"/>
    </row>
    <row r="42" spans="1:25">
      <c r="A42" s="5"/>
      <c r="B42" s="14"/>
      <c r="G42" s="14"/>
      <c r="H42" s="14"/>
      <c r="I42" s="14"/>
      <c r="K42" s="14"/>
      <c r="L42" s="14"/>
      <c r="M42" s="14"/>
      <c r="O42" s="14"/>
      <c r="P42" s="14"/>
      <c r="Q42" s="14"/>
      <c r="S42" s="14"/>
      <c r="T42" s="14"/>
      <c r="U42" s="14"/>
      <c r="V42" s="5"/>
      <c r="W42" s="5"/>
      <c r="X42" s="2"/>
      <c r="Y42" s="2"/>
    </row>
  </sheetData>
  <mergeCells count="19">
    <mergeCell ref="A1:Y1"/>
    <mergeCell ref="A2:Y2"/>
    <mergeCell ref="A3:Y3"/>
    <mergeCell ref="A4:Y4"/>
    <mergeCell ref="A5:Y5"/>
    <mergeCell ref="X6:Y6"/>
    <mergeCell ref="A6:A7"/>
    <mergeCell ref="B6:B7"/>
    <mergeCell ref="C6:C7"/>
    <mergeCell ref="J6:J7"/>
    <mergeCell ref="N6:N7"/>
    <mergeCell ref="R6:R7"/>
    <mergeCell ref="V6:V7"/>
    <mergeCell ref="W6:W7"/>
    <mergeCell ref="D6:F6"/>
    <mergeCell ref="G6:I6"/>
    <mergeCell ref="K6:M6"/>
    <mergeCell ref="O6:Q6"/>
    <mergeCell ref="S6:U6"/>
  </mergeCells>
  <printOptions horizontalCentered="1" verticalCentered="1"/>
  <pageMargins left="0" right="0" top="0.74803149606299202" bottom="0.74803149606299202" header="0.31496062992126" footer="0.31496062992126"/>
  <pageSetup paperSize="41" scale="81" orientation="landscape"/>
  <legacyDrawingHF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007DB5"/>
    <pageSetUpPr fitToPage="1"/>
  </sheetPr>
  <dimension ref="A1:DB91"/>
  <sheetViews>
    <sheetView topLeftCell="K63" workbookViewId="0">
      <selection activeCell="AF76" activeCellId="2" sqref="Y76 AC76 AF76"/>
    </sheetView>
  </sheetViews>
  <sheetFormatPr baseColWidth="10" defaultColWidth="11.42578125" defaultRowHeight="10.5" outlineLevelRow="1" outlineLevelCol="1"/>
  <cols>
    <col min="1" max="1" width="3.5703125" style="2" customWidth="1"/>
    <col min="2" max="2" width="8" style="2" hidden="1" customWidth="1"/>
    <col min="3" max="3" width="11.85546875" style="2" customWidth="1"/>
    <col min="4" max="4" width="10.42578125" style="2" customWidth="1"/>
    <col min="5" max="5" width="23" style="5" customWidth="1"/>
    <col min="6" max="6" width="17.42578125" style="5" customWidth="1"/>
    <col min="7" max="7" width="11.140625" style="2" customWidth="1"/>
    <col min="8" max="9" width="9.85546875" style="2" hidden="1" customWidth="1"/>
    <col min="10" max="10" width="15.7109375" style="3" customWidth="1"/>
    <col min="11" max="11" width="15.7109375" style="14" customWidth="1"/>
    <col min="12" max="12" width="14.85546875" style="5" customWidth="1"/>
    <col min="13" max="13" width="10.42578125" style="2" hidden="1" customWidth="1"/>
    <col min="14" max="14" width="9.140625" style="2" hidden="1" customWidth="1"/>
    <col min="15" max="15" width="13" style="2" hidden="1" customWidth="1"/>
    <col min="16" max="16" width="10.5703125" style="2" hidden="1" customWidth="1"/>
    <col min="17" max="17" width="10.5703125" style="21" hidden="1" customWidth="1"/>
    <col min="18" max="20" width="13.7109375" style="3" hidden="1" customWidth="1" outlineLevel="1"/>
    <col min="21" max="21" width="20.7109375" style="3" customWidth="1" collapsed="1"/>
    <col min="22" max="24" width="20.7109375" style="3" hidden="1" customWidth="1" outlineLevel="1"/>
    <col min="25" max="25" width="20.7109375" style="3" customWidth="1" collapsed="1"/>
    <col min="26" max="28" width="20.7109375" style="3" hidden="1" customWidth="1" outlineLevel="1"/>
    <col min="29" max="29" width="20.7109375" style="3" customWidth="1" collapsed="1"/>
    <col min="30" max="32" width="20.7109375" style="3" customWidth="1" outlineLevel="1"/>
    <col min="33" max="34" width="20.7109375" style="3" customWidth="1"/>
    <col min="35" max="36" width="20.7109375" style="22" customWidth="1"/>
    <col min="37" max="16384" width="11.42578125" style="5"/>
  </cols>
  <sheetData>
    <row r="1" spans="1:106" s="1" customFormat="1" ht="16.5" customHeight="1">
      <c r="A1" s="120" t="s">
        <v>0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</row>
    <row r="2" spans="1:106" s="1" customFormat="1" ht="16.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</row>
    <row r="3" spans="1:106" s="1" customFormat="1" ht="16.5" customHeight="1">
      <c r="A3" s="122" t="s">
        <v>2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106" s="1" customFormat="1" ht="16.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</row>
    <row r="5" spans="1:106" ht="54.75" customHeight="1">
      <c r="A5" s="124" t="s">
        <v>89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</row>
    <row r="6" spans="1:106" s="18" customFormat="1" ht="22.5" customHeight="1">
      <c r="A6" s="112" t="s">
        <v>5</v>
      </c>
      <c r="B6" s="112" t="s">
        <v>6</v>
      </c>
      <c r="C6" s="6" t="s">
        <v>7</v>
      </c>
      <c r="D6" s="112" t="s">
        <v>8</v>
      </c>
      <c r="E6" s="112" t="s">
        <v>9</v>
      </c>
      <c r="F6" s="112" t="s">
        <v>10</v>
      </c>
      <c r="G6" s="112" t="s">
        <v>11</v>
      </c>
      <c r="H6" s="112" t="s">
        <v>12</v>
      </c>
      <c r="I6" s="112"/>
      <c r="J6" s="111" t="s">
        <v>13</v>
      </c>
      <c r="K6" s="111" t="s">
        <v>14</v>
      </c>
      <c r="L6" s="112" t="s">
        <v>15</v>
      </c>
      <c r="M6" s="111" t="s">
        <v>16</v>
      </c>
      <c r="N6" s="111"/>
      <c r="O6" s="111"/>
      <c r="P6" s="112" t="s">
        <v>17</v>
      </c>
      <c r="Q6" s="112" t="s">
        <v>18</v>
      </c>
      <c r="R6" s="111" t="s">
        <v>19</v>
      </c>
      <c r="S6" s="111"/>
      <c r="T6" s="111"/>
      <c r="U6" s="111" t="s">
        <v>20</v>
      </c>
      <c r="V6" s="111" t="s">
        <v>19</v>
      </c>
      <c r="W6" s="111"/>
      <c r="X6" s="111"/>
      <c r="Y6" s="111" t="s">
        <v>21</v>
      </c>
      <c r="Z6" s="111" t="s">
        <v>19</v>
      </c>
      <c r="AA6" s="111"/>
      <c r="AB6" s="111"/>
      <c r="AC6" s="111" t="s">
        <v>22</v>
      </c>
      <c r="AD6" s="111" t="s">
        <v>19</v>
      </c>
      <c r="AE6" s="111"/>
      <c r="AF6" s="111"/>
      <c r="AG6" s="111" t="s">
        <v>23</v>
      </c>
      <c r="AH6" s="111" t="s">
        <v>24</v>
      </c>
      <c r="AI6" s="125" t="s">
        <v>25</v>
      </c>
      <c r="AJ6" s="125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18" customFormat="1" ht="27.75" customHeight="1">
      <c r="A7" s="112"/>
      <c r="B7" s="112"/>
      <c r="C7" s="6" t="s">
        <v>26</v>
      </c>
      <c r="D7" s="112"/>
      <c r="E7" s="112"/>
      <c r="F7" s="112"/>
      <c r="G7" s="112"/>
      <c r="H7" s="6" t="s">
        <v>27</v>
      </c>
      <c r="I7" s="6" t="s">
        <v>28</v>
      </c>
      <c r="J7" s="111"/>
      <c r="K7" s="111"/>
      <c r="L7" s="112"/>
      <c r="M7" s="7" t="s">
        <v>29</v>
      </c>
      <c r="N7" s="7" t="s">
        <v>30</v>
      </c>
      <c r="O7" s="7" t="s">
        <v>31</v>
      </c>
      <c r="P7" s="112"/>
      <c r="Q7" s="112"/>
      <c r="R7" s="7" t="s">
        <v>32</v>
      </c>
      <c r="S7" s="7" t="s">
        <v>33</v>
      </c>
      <c r="T7" s="7" t="s">
        <v>34</v>
      </c>
      <c r="U7" s="111"/>
      <c r="V7" s="7" t="s">
        <v>35</v>
      </c>
      <c r="W7" s="7" t="s">
        <v>36</v>
      </c>
      <c r="X7" s="7" t="s">
        <v>37</v>
      </c>
      <c r="Y7" s="111"/>
      <c r="Z7" s="7" t="s">
        <v>38</v>
      </c>
      <c r="AA7" s="7" t="s">
        <v>39</v>
      </c>
      <c r="AB7" s="7" t="s">
        <v>40</v>
      </c>
      <c r="AC7" s="111"/>
      <c r="AD7" s="7" t="s">
        <v>41</v>
      </c>
      <c r="AE7" s="7" t="s">
        <v>42</v>
      </c>
      <c r="AF7" s="7" t="s">
        <v>43</v>
      </c>
      <c r="AG7" s="111"/>
      <c r="AH7" s="111"/>
      <c r="AI7" s="15" t="s">
        <v>44</v>
      </c>
      <c r="AJ7" s="15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>
      <c r="A8" s="118" t="s">
        <v>46</v>
      </c>
      <c r="B8" s="118"/>
      <c r="C8" s="118"/>
      <c r="D8" s="118"/>
      <c r="E8" s="118"/>
      <c r="F8" s="23"/>
      <c r="G8" s="24"/>
      <c r="H8" s="25"/>
      <c r="I8" s="25"/>
      <c r="J8" s="88"/>
      <c r="K8" s="43"/>
      <c r="L8" s="44"/>
      <c r="M8" s="45"/>
      <c r="N8" s="45"/>
      <c r="O8" s="45"/>
      <c r="P8" s="24"/>
      <c r="Q8" s="55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57"/>
      <c r="AJ8" s="58"/>
    </row>
    <row r="9" spans="1:106" ht="24.95" customHeight="1" outlineLevel="1">
      <c r="A9" s="26">
        <v>1</v>
      </c>
      <c r="B9" s="26"/>
      <c r="C9" s="27"/>
      <c r="D9" s="28"/>
      <c r="E9" s="27"/>
      <c r="F9" s="27"/>
      <c r="G9" s="27"/>
      <c r="H9" s="28"/>
      <c r="I9" s="28"/>
      <c r="J9" s="110"/>
      <c r="K9" s="47"/>
      <c r="L9" s="27"/>
      <c r="M9" s="48"/>
      <c r="N9" s="48"/>
      <c r="O9" s="48"/>
      <c r="P9" s="27"/>
      <c r="Q9" s="27"/>
      <c r="R9" s="48"/>
      <c r="S9" s="48"/>
      <c r="T9" s="48"/>
      <c r="U9" s="43">
        <f>SUM(R9:T9)</f>
        <v>0</v>
      </c>
      <c r="V9" s="48"/>
      <c r="W9" s="48"/>
      <c r="X9" s="48"/>
      <c r="Y9" s="43">
        <f>SUM(V9:X9)</f>
        <v>0</v>
      </c>
      <c r="Z9" s="48"/>
      <c r="AA9" s="48"/>
      <c r="AB9" s="48"/>
      <c r="AC9" s="43">
        <f>SUM(Z9:AB9)</f>
        <v>0</v>
      </c>
      <c r="AD9" s="48"/>
      <c r="AE9" s="48"/>
      <c r="AF9" s="48"/>
      <c r="AG9" s="43">
        <f>SUM(AD9:AF9)</f>
        <v>0</v>
      </c>
      <c r="AH9" s="43">
        <f>SUM(U9,Y9,AC9,AG9)</f>
        <v>0</v>
      </c>
      <c r="AI9" s="59">
        <f>IF(ISERROR(AH9/J9),0,AH9/J9)</f>
        <v>0</v>
      </c>
      <c r="AJ9" s="60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>
      <c r="A10" s="26">
        <v>2</v>
      </c>
      <c r="B10" s="26"/>
      <c r="C10" s="27"/>
      <c r="D10" s="28"/>
      <c r="E10" s="27"/>
      <c r="F10" s="27"/>
      <c r="G10" s="27"/>
      <c r="H10" s="28"/>
      <c r="I10" s="28"/>
      <c r="J10" s="110"/>
      <c r="K10" s="47"/>
      <c r="L10" s="27"/>
      <c r="M10" s="48"/>
      <c r="N10" s="48"/>
      <c r="O10" s="48"/>
      <c r="P10" s="27"/>
      <c r="Q10" s="27"/>
      <c r="R10" s="48"/>
      <c r="S10" s="48"/>
      <c r="T10" s="48"/>
      <c r="U10" s="43">
        <f>SUM(R10:T10)</f>
        <v>0</v>
      </c>
      <c r="V10" s="48"/>
      <c r="W10" s="48"/>
      <c r="X10" s="48"/>
      <c r="Y10" s="43">
        <f>SUM(V10:X10)</f>
        <v>0</v>
      </c>
      <c r="Z10" s="48"/>
      <c r="AA10" s="48"/>
      <c r="AB10" s="48"/>
      <c r="AC10" s="43">
        <f>SUM(Z10:AB10)</f>
        <v>0</v>
      </c>
      <c r="AD10" s="48"/>
      <c r="AE10" s="48"/>
      <c r="AF10" s="48"/>
      <c r="AG10" s="43">
        <f>SUM(AD10:AF10)</f>
        <v>0</v>
      </c>
      <c r="AH10" s="43">
        <f>SUM(U10,Y10,AC10,AG10)</f>
        <v>0</v>
      </c>
      <c r="AI10" s="59">
        <f>IF(ISERROR(AH10/J10),0,AH10/J10)</f>
        <v>0</v>
      </c>
      <c r="AJ10" s="59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19" customFormat="1" ht="24.95" customHeight="1">
      <c r="A11" s="117" t="s">
        <v>47</v>
      </c>
      <c r="B11" s="117"/>
      <c r="C11" s="117"/>
      <c r="D11" s="117"/>
      <c r="E11" s="117"/>
      <c r="F11" s="117"/>
      <c r="G11" s="117"/>
      <c r="H11" s="117"/>
      <c r="I11" s="117"/>
      <c r="J11" s="49">
        <f>SUM(J9:J10)</f>
        <v>0</v>
      </c>
      <c r="K11" s="49">
        <f>SUM(K9:K10)</f>
        <v>0</v>
      </c>
      <c r="L11" s="29"/>
      <c r="M11" s="49">
        <f>SUM(M9:M10)</f>
        <v>0</v>
      </c>
      <c r="N11" s="49">
        <f>SUM(N9:N10)</f>
        <v>0</v>
      </c>
      <c r="O11" s="49">
        <f>SUM(O9:O10)</f>
        <v>0</v>
      </c>
      <c r="P11" s="50"/>
      <c r="Q11" s="56"/>
      <c r="R11" s="49">
        <f>SUM(R9:R10)</f>
        <v>0</v>
      </c>
      <c r="S11" s="49">
        <f t="shared" ref="S11:AH11" si="0">SUM(S9:S10)</f>
        <v>0</v>
      </c>
      <c r="T11" s="49">
        <f t="shared" si="0"/>
        <v>0</v>
      </c>
      <c r="U11" s="49">
        <f t="shared" si="0"/>
        <v>0</v>
      </c>
      <c r="V11" s="49">
        <f t="shared" si="0"/>
        <v>0</v>
      </c>
      <c r="W11" s="49">
        <f t="shared" si="0"/>
        <v>0</v>
      </c>
      <c r="X11" s="49">
        <f t="shared" si="0"/>
        <v>0</v>
      </c>
      <c r="Y11" s="49">
        <f t="shared" si="0"/>
        <v>0</v>
      </c>
      <c r="Z11" s="49">
        <f t="shared" si="0"/>
        <v>0</v>
      </c>
      <c r="AA11" s="49">
        <f t="shared" si="0"/>
        <v>0</v>
      </c>
      <c r="AB11" s="49">
        <f t="shared" si="0"/>
        <v>0</v>
      </c>
      <c r="AC11" s="49">
        <f t="shared" si="0"/>
        <v>0</v>
      </c>
      <c r="AD11" s="49">
        <f t="shared" si="0"/>
        <v>0</v>
      </c>
      <c r="AE11" s="49">
        <f t="shared" si="0"/>
        <v>0</v>
      </c>
      <c r="AF11" s="49">
        <f t="shared" si="0"/>
        <v>0</v>
      </c>
      <c r="AG11" s="49">
        <f t="shared" si="0"/>
        <v>0</v>
      </c>
      <c r="AH11" s="49">
        <f t="shared" si="0"/>
        <v>0</v>
      </c>
      <c r="AI11" s="61">
        <f>IF(ISERROR(AH11/J11),0,AH11/J11)</f>
        <v>0</v>
      </c>
      <c r="AJ11" s="61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>
      <c r="A12" s="118" t="s">
        <v>48</v>
      </c>
      <c r="B12" s="118"/>
      <c r="C12" s="118"/>
      <c r="D12" s="118"/>
      <c r="E12" s="118"/>
      <c r="F12" s="23"/>
      <c r="G12" s="24"/>
      <c r="H12" s="25"/>
      <c r="I12" s="25"/>
      <c r="J12" s="89"/>
      <c r="K12" s="43"/>
      <c r="L12" s="44"/>
      <c r="M12" s="45"/>
      <c r="N12" s="45"/>
      <c r="O12" s="45"/>
      <c r="P12" s="24"/>
      <c r="Q12" s="55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57"/>
      <c r="AJ12" s="58"/>
    </row>
    <row r="13" spans="1:106" ht="24.95" customHeight="1" outlineLevel="1">
      <c r="A13" s="26">
        <v>1</v>
      </c>
      <c r="B13" s="26"/>
      <c r="C13" s="27"/>
      <c r="D13" s="28"/>
      <c r="E13" s="27"/>
      <c r="F13" s="27"/>
      <c r="G13" s="27"/>
      <c r="H13" s="28"/>
      <c r="I13" s="28"/>
      <c r="J13" s="116"/>
      <c r="K13" s="47"/>
      <c r="L13" s="27"/>
      <c r="M13" s="48"/>
      <c r="N13" s="48"/>
      <c r="O13" s="48"/>
      <c r="P13" s="27"/>
      <c r="Q13" s="27"/>
      <c r="R13" s="48"/>
      <c r="S13" s="48"/>
      <c r="T13" s="48"/>
      <c r="U13" s="43">
        <f>SUM(R13:T13)</f>
        <v>0</v>
      </c>
      <c r="V13" s="48"/>
      <c r="W13" s="48"/>
      <c r="X13" s="48"/>
      <c r="Y13" s="43">
        <f>SUM(V13:X13)</f>
        <v>0</v>
      </c>
      <c r="Z13" s="48"/>
      <c r="AA13" s="48"/>
      <c r="AB13" s="48"/>
      <c r="AC13" s="43">
        <f>SUM(Z13:AB13)</f>
        <v>0</v>
      </c>
      <c r="AD13" s="48"/>
      <c r="AE13" s="48"/>
      <c r="AF13" s="48"/>
      <c r="AG13" s="43">
        <f>SUM(AD13:AF13)</f>
        <v>0</v>
      </c>
      <c r="AH13" s="43">
        <f>SUM(U13,Y13,AC13,AG13)</f>
        <v>0</v>
      </c>
      <c r="AI13" s="59">
        <f>IF(ISERROR(AH13/J13),0,AH13/J13)</f>
        <v>0</v>
      </c>
      <c r="AJ13" s="59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>
      <c r="A14" s="26">
        <v>2</v>
      </c>
      <c r="B14" s="26"/>
      <c r="C14" s="27"/>
      <c r="D14" s="28"/>
      <c r="E14" s="27"/>
      <c r="F14" s="27"/>
      <c r="G14" s="27"/>
      <c r="H14" s="28"/>
      <c r="I14" s="28"/>
      <c r="J14" s="116"/>
      <c r="K14" s="47"/>
      <c r="L14" s="27"/>
      <c r="M14" s="48"/>
      <c r="N14" s="48"/>
      <c r="O14" s="48"/>
      <c r="P14" s="27"/>
      <c r="Q14" s="27"/>
      <c r="R14" s="48"/>
      <c r="S14" s="48"/>
      <c r="T14" s="48"/>
      <c r="U14" s="43">
        <f>SUM(R14:T14)</f>
        <v>0</v>
      </c>
      <c r="V14" s="48"/>
      <c r="W14" s="48"/>
      <c r="X14" s="48"/>
      <c r="Y14" s="43">
        <f>SUM(V14:X14)</f>
        <v>0</v>
      </c>
      <c r="Z14" s="48"/>
      <c r="AA14" s="48"/>
      <c r="AB14" s="48"/>
      <c r="AC14" s="43">
        <f>SUM(Z14:AB14)</f>
        <v>0</v>
      </c>
      <c r="AD14" s="48"/>
      <c r="AE14" s="48"/>
      <c r="AF14" s="48"/>
      <c r="AG14" s="43">
        <f>SUM(AD14:AF14)</f>
        <v>0</v>
      </c>
      <c r="AH14" s="43">
        <f>SUM(U14,Y14,AC14,AG14)</f>
        <v>0</v>
      </c>
      <c r="AI14" s="59">
        <f>IF(ISERROR(AH14/J14),0,AH14/J14)</f>
        <v>0</v>
      </c>
      <c r="AJ14" s="59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19" customFormat="1" ht="24.95" customHeight="1">
      <c r="A15" s="117" t="s">
        <v>49</v>
      </c>
      <c r="B15" s="117"/>
      <c r="C15" s="117"/>
      <c r="D15" s="117"/>
      <c r="E15" s="117"/>
      <c r="F15" s="117"/>
      <c r="G15" s="117"/>
      <c r="H15" s="117"/>
      <c r="I15" s="117"/>
      <c r="J15" s="49">
        <f>SUM(J13:J14)</f>
        <v>0</v>
      </c>
      <c r="K15" s="49">
        <f>SUM(K13:K14)</f>
        <v>0</v>
      </c>
      <c r="L15" s="29"/>
      <c r="M15" s="49">
        <f>SUM(M13:M14)</f>
        <v>0</v>
      </c>
      <c r="N15" s="49">
        <f>SUM(N13:N14)</f>
        <v>0</v>
      </c>
      <c r="O15" s="49">
        <f>SUM(O13:O14)</f>
        <v>0</v>
      </c>
      <c r="P15" s="50"/>
      <c r="Q15" s="56"/>
      <c r="R15" s="49">
        <f t="shared" ref="R15:AH15" si="1">SUM(R13:R14)</f>
        <v>0</v>
      </c>
      <c r="S15" s="49">
        <f t="shared" si="1"/>
        <v>0</v>
      </c>
      <c r="T15" s="49">
        <f t="shared" si="1"/>
        <v>0</v>
      </c>
      <c r="U15" s="49">
        <f t="shared" si="1"/>
        <v>0</v>
      </c>
      <c r="V15" s="49">
        <f t="shared" si="1"/>
        <v>0</v>
      </c>
      <c r="W15" s="49">
        <f t="shared" si="1"/>
        <v>0</v>
      </c>
      <c r="X15" s="49">
        <f t="shared" si="1"/>
        <v>0</v>
      </c>
      <c r="Y15" s="49">
        <f t="shared" si="1"/>
        <v>0</v>
      </c>
      <c r="Z15" s="49">
        <f t="shared" si="1"/>
        <v>0</v>
      </c>
      <c r="AA15" s="49">
        <f t="shared" si="1"/>
        <v>0</v>
      </c>
      <c r="AB15" s="49">
        <f t="shared" si="1"/>
        <v>0</v>
      </c>
      <c r="AC15" s="49">
        <f t="shared" si="1"/>
        <v>0</v>
      </c>
      <c r="AD15" s="49">
        <f t="shared" si="1"/>
        <v>0</v>
      </c>
      <c r="AE15" s="49">
        <f t="shared" si="1"/>
        <v>0</v>
      </c>
      <c r="AF15" s="49">
        <f t="shared" si="1"/>
        <v>0</v>
      </c>
      <c r="AG15" s="49">
        <f t="shared" si="1"/>
        <v>0</v>
      </c>
      <c r="AH15" s="49">
        <f t="shared" si="1"/>
        <v>0</v>
      </c>
      <c r="AI15" s="61">
        <f>IF(ISERROR(AH15/J15),0,AH15/J15)</f>
        <v>0</v>
      </c>
      <c r="AJ15" s="61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>
      <c r="A16" s="118" t="s">
        <v>50</v>
      </c>
      <c r="B16" s="118"/>
      <c r="C16" s="118"/>
      <c r="D16" s="118"/>
      <c r="E16" s="118"/>
      <c r="F16" s="23"/>
      <c r="G16" s="24"/>
      <c r="H16" s="25"/>
      <c r="I16" s="25"/>
      <c r="J16" s="88"/>
      <c r="K16" s="43"/>
      <c r="L16" s="44"/>
      <c r="M16" s="45"/>
      <c r="N16" s="45"/>
      <c r="O16" s="45"/>
      <c r="P16" s="24"/>
      <c r="Q16" s="55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57"/>
      <c r="AJ16" s="58"/>
    </row>
    <row r="17" spans="1:106" ht="24.95" customHeight="1" outlineLevel="1">
      <c r="A17" s="26">
        <v>1</v>
      </c>
      <c r="B17" s="26"/>
      <c r="C17" s="27"/>
      <c r="D17" s="28"/>
      <c r="E17" s="27"/>
      <c r="F17" s="27"/>
      <c r="G17" s="27"/>
      <c r="H17" s="28"/>
      <c r="I17" s="28"/>
      <c r="J17" s="110"/>
      <c r="K17" s="47"/>
      <c r="L17" s="27"/>
      <c r="M17" s="48"/>
      <c r="N17" s="48"/>
      <c r="O17" s="48"/>
      <c r="P17" s="27"/>
      <c r="Q17" s="27"/>
      <c r="R17" s="48"/>
      <c r="S17" s="48"/>
      <c r="T17" s="48"/>
      <c r="U17" s="43">
        <f>SUM(R17:T17)</f>
        <v>0</v>
      </c>
      <c r="V17" s="48"/>
      <c r="W17" s="48"/>
      <c r="X17" s="48"/>
      <c r="Y17" s="43">
        <f>SUM(V17:X17)</f>
        <v>0</v>
      </c>
      <c r="Z17" s="48"/>
      <c r="AA17" s="48"/>
      <c r="AB17" s="48"/>
      <c r="AC17" s="43">
        <f>SUM(Z17:AB17)</f>
        <v>0</v>
      </c>
      <c r="AD17" s="48"/>
      <c r="AE17" s="48"/>
      <c r="AF17" s="48"/>
      <c r="AG17" s="43">
        <f>SUM(AD17:AF17)</f>
        <v>0</v>
      </c>
      <c r="AH17" s="43">
        <f>SUM(U17,Y17,AC17,AG17)</f>
        <v>0</v>
      </c>
      <c r="AI17" s="59">
        <f>IF(ISERROR(AH17/J17),0,AH17/J17)</f>
        <v>0</v>
      </c>
      <c r="AJ17" s="59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>
      <c r="A18" s="26">
        <v>2</v>
      </c>
      <c r="B18" s="26"/>
      <c r="C18" s="27"/>
      <c r="D18" s="28"/>
      <c r="E18" s="27"/>
      <c r="F18" s="27"/>
      <c r="G18" s="27"/>
      <c r="H18" s="28"/>
      <c r="I18" s="28"/>
      <c r="J18" s="110"/>
      <c r="K18" s="47"/>
      <c r="L18" s="27"/>
      <c r="M18" s="48"/>
      <c r="N18" s="48"/>
      <c r="O18" s="48"/>
      <c r="P18" s="27"/>
      <c r="Q18" s="27"/>
      <c r="R18" s="48"/>
      <c r="S18" s="48"/>
      <c r="T18" s="48"/>
      <c r="U18" s="43">
        <f>SUM(R18:T18)</f>
        <v>0</v>
      </c>
      <c r="V18" s="48"/>
      <c r="W18" s="48"/>
      <c r="X18" s="48"/>
      <c r="Y18" s="43">
        <f>SUM(V18:X18)</f>
        <v>0</v>
      </c>
      <c r="Z18" s="48"/>
      <c r="AA18" s="48"/>
      <c r="AB18" s="48"/>
      <c r="AC18" s="43">
        <f>SUM(Z18:AB18)</f>
        <v>0</v>
      </c>
      <c r="AD18" s="48"/>
      <c r="AE18" s="48"/>
      <c r="AF18" s="48"/>
      <c r="AG18" s="43">
        <f>SUM(AD18:AF18)</f>
        <v>0</v>
      </c>
      <c r="AH18" s="43">
        <f>SUM(U18,Y18,AC18,AG18)</f>
        <v>0</v>
      </c>
      <c r="AI18" s="59">
        <f>IF(ISERROR(AH18/J18),0,AH18/J18)</f>
        <v>0</v>
      </c>
      <c r="AJ18" s="59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19" customFormat="1" ht="24.95" customHeight="1">
      <c r="A19" s="117" t="s">
        <v>51</v>
      </c>
      <c r="B19" s="117"/>
      <c r="C19" s="117"/>
      <c r="D19" s="117"/>
      <c r="E19" s="117"/>
      <c r="F19" s="117"/>
      <c r="G19" s="117"/>
      <c r="H19" s="117"/>
      <c r="I19" s="117"/>
      <c r="J19" s="49">
        <f>SUM(J17:J18)</f>
        <v>0</v>
      </c>
      <c r="K19" s="49">
        <f>SUM(K17:K18)</f>
        <v>0</v>
      </c>
      <c r="L19" s="29"/>
      <c r="M19" s="49">
        <f>SUM(M17:M18)</f>
        <v>0</v>
      </c>
      <c r="N19" s="49">
        <f>SUM(N17:N18)</f>
        <v>0</v>
      </c>
      <c r="O19" s="49">
        <f>SUM(O17:O18)</f>
        <v>0</v>
      </c>
      <c r="P19" s="50"/>
      <c r="Q19" s="56"/>
      <c r="R19" s="49">
        <f t="shared" ref="R19:AH19" si="2">SUM(R17:R18)</f>
        <v>0</v>
      </c>
      <c r="S19" s="49">
        <f t="shared" si="2"/>
        <v>0</v>
      </c>
      <c r="T19" s="49">
        <f t="shared" si="2"/>
        <v>0</v>
      </c>
      <c r="U19" s="49">
        <f t="shared" si="2"/>
        <v>0</v>
      </c>
      <c r="V19" s="49">
        <f t="shared" si="2"/>
        <v>0</v>
      </c>
      <c r="W19" s="49">
        <f t="shared" si="2"/>
        <v>0</v>
      </c>
      <c r="X19" s="49">
        <f t="shared" si="2"/>
        <v>0</v>
      </c>
      <c r="Y19" s="49">
        <f t="shared" si="2"/>
        <v>0</v>
      </c>
      <c r="Z19" s="49">
        <f t="shared" si="2"/>
        <v>0</v>
      </c>
      <c r="AA19" s="49">
        <f t="shared" si="2"/>
        <v>0</v>
      </c>
      <c r="AB19" s="49">
        <f t="shared" si="2"/>
        <v>0</v>
      </c>
      <c r="AC19" s="49">
        <f t="shared" si="2"/>
        <v>0</v>
      </c>
      <c r="AD19" s="49">
        <f t="shared" si="2"/>
        <v>0</v>
      </c>
      <c r="AE19" s="49">
        <f t="shared" si="2"/>
        <v>0</v>
      </c>
      <c r="AF19" s="49">
        <f t="shared" si="2"/>
        <v>0</v>
      </c>
      <c r="AG19" s="49">
        <f t="shared" si="2"/>
        <v>0</v>
      </c>
      <c r="AH19" s="49">
        <f t="shared" si="2"/>
        <v>0</v>
      </c>
      <c r="AI19" s="61">
        <f>IF(ISERROR(AH19/J19),0,AH19/J19)</f>
        <v>0</v>
      </c>
      <c r="AJ19" s="61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>
      <c r="A20" s="118" t="s">
        <v>52</v>
      </c>
      <c r="B20" s="118"/>
      <c r="C20" s="118"/>
      <c r="D20" s="118"/>
      <c r="E20" s="118"/>
      <c r="F20" s="23"/>
      <c r="G20" s="24"/>
      <c r="H20" s="25"/>
      <c r="I20" s="25"/>
      <c r="J20" s="88"/>
      <c r="K20" s="43"/>
      <c r="L20" s="44"/>
      <c r="M20" s="45"/>
      <c r="N20" s="45"/>
      <c r="O20" s="45"/>
      <c r="P20" s="24"/>
      <c r="Q20" s="55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57"/>
      <c r="AJ20" s="58"/>
    </row>
    <row r="21" spans="1:106" ht="24.95" customHeight="1" outlineLevel="1">
      <c r="A21" s="26">
        <v>1</v>
      </c>
      <c r="B21" s="26"/>
      <c r="C21" s="27"/>
      <c r="D21" s="28"/>
      <c r="E21" s="27"/>
      <c r="F21" s="27"/>
      <c r="G21" s="27"/>
      <c r="H21" s="28"/>
      <c r="I21" s="28"/>
      <c r="J21" s="110"/>
      <c r="K21" s="47"/>
      <c r="L21" s="27"/>
      <c r="M21" s="48"/>
      <c r="N21" s="48"/>
      <c r="O21" s="48"/>
      <c r="P21" s="27"/>
      <c r="Q21" s="27"/>
      <c r="R21" s="48"/>
      <c r="S21" s="48"/>
      <c r="T21" s="48"/>
      <c r="U21" s="43">
        <f>SUM(R21:T21)</f>
        <v>0</v>
      </c>
      <c r="V21" s="48"/>
      <c r="W21" s="48"/>
      <c r="X21" s="48"/>
      <c r="Y21" s="43">
        <f>SUM(V21:X21)</f>
        <v>0</v>
      </c>
      <c r="Z21" s="48"/>
      <c r="AA21" s="48"/>
      <c r="AB21" s="48"/>
      <c r="AC21" s="43">
        <f>SUM(Z21:AB21)</f>
        <v>0</v>
      </c>
      <c r="AD21" s="48"/>
      <c r="AE21" s="48"/>
      <c r="AF21" s="48"/>
      <c r="AG21" s="43">
        <f>SUM(AD21:AF21)</f>
        <v>0</v>
      </c>
      <c r="AH21" s="43">
        <f>SUM(U21,Y21,AC21,AG21)</f>
        <v>0</v>
      </c>
      <c r="AI21" s="59">
        <f>IF(ISERROR(AH21/J21),0,AH21/J21)</f>
        <v>0</v>
      </c>
      <c r="AJ21" s="59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>
      <c r="A22" s="26">
        <v>2</v>
      </c>
      <c r="B22" s="26"/>
      <c r="C22" s="27"/>
      <c r="D22" s="28"/>
      <c r="E22" s="27"/>
      <c r="F22" s="27"/>
      <c r="G22" s="27"/>
      <c r="H22" s="28"/>
      <c r="I22" s="28"/>
      <c r="J22" s="110"/>
      <c r="K22" s="47"/>
      <c r="L22" s="27"/>
      <c r="M22" s="48"/>
      <c r="N22" s="48"/>
      <c r="O22" s="48"/>
      <c r="P22" s="27"/>
      <c r="Q22" s="27"/>
      <c r="R22" s="48"/>
      <c r="S22" s="48"/>
      <c r="T22" s="48"/>
      <c r="U22" s="43">
        <f>SUM(R22:T22)</f>
        <v>0</v>
      </c>
      <c r="V22" s="48"/>
      <c r="W22" s="48"/>
      <c r="X22" s="48"/>
      <c r="Y22" s="43">
        <f>SUM(V22:X22)</f>
        <v>0</v>
      </c>
      <c r="Z22" s="48"/>
      <c r="AA22" s="48"/>
      <c r="AB22" s="48"/>
      <c r="AC22" s="43">
        <f>SUM(Z22:AB22)</f>
        <v>0</v>
      </c>
      <c r="AD22" s="48"/>
      <c r="AE22" s="48"/>
      <c r="AF22" s="48"/>
      <c r="AG22" s="43">
        <f>SUM(AD22:AF22)</f>
        <v>0</v>
      </c>
      <c r="AH22" s="43">
        <f>SUM(U22,Y22,AC22,AG22)</f>
        <v>0</v>
      </c>
      <c r="AI22" s="59">
        <f>IF(ISERROR(AH22/J22),0,AH22/J22)</f>
        <v>0</v>
      </c>
      <c r="AJ22" s="59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19" customFormat="1" ht="24.95" customHeight="1">
      <c r="A23" s="117" t="s">
        <v>53</v>
      </c>
      <c r="B23" s="117"/>
      <c r="C23" s="117"/>
      <c r="D23" s="117"/>
      <c r="E23" s="117"/>
      <c r="F23" s="117"/>
      <c r="G23" s="117"/>
      <c r="H23" s="117"/>
      <c r="I23" s="117"/>
      <c r="J23" s="49">
        <f>SUM(J21:J22)</f>
        <v>0</v>
      </c>
      <c r="K23" s="49">
        <f>SUM(K21:K22)</f>
        <v>0</v>
      </c>
      <c r="L23" s="29"/>
      <c r="M23" s="49">
        <f>SUM(M21:M22)</f>
        <v>0</v>
      </c>
      <c r="N23" s="49">
        <f>SUM(N21:N22)</f>
        <v>0</v>
      </c>
      <c r="O23" s="49">
        <f>SUM(O21:O22)</f>
        <v>0</v>
      </c>
      <c r="P23" s="50"/>
      <c r="Q23" s="56"/>
      <c r="R23" s="49">
        <f t="shared" ref="R23:AH23" si="3">SUM(R21:R22)</f>
        <v>0</v>
      </c>
      <c r="S23" s="49">
        <f t="shared" si="3"/>
        <v>0</v>
      </c>
      <c r="T23" s="49">
        <f t="shared" si="3"/>
        <v>0</v>
      </c>
      <c r="U23" s="49">
        <f t="shared" si="3"/>
        <v>0</v>
      </c>
      <c r="V23" s="49">
        <f t="shared" si="3"/>
        <v>0</v>
      </c>
      <c r="W23" s="49">
        <f t="shared" si="3"/>
        <v>0</v>
      </c>
      <c r="X23" s="49">
        <f t="shared" si="3"/>
        <v>0</v>
      </c>
      <c r="Y23" s="49">
        <f t="shared" si="3"/>
        <v>0</v>
      </c>
      <c r="Z23" s="49">
        <f t="shared" si="3"/>
        <v>0</v>
      </c>
      <c r="AA23" s="49">
        <f t="shared" si="3"/>
        <v>0</v>
      </c>
      <c r="AB23" s="49">
        <f t="shared" si="3"/>
        <v>0</v>
      </c>
      <c r="AC23" s="49">
        <f t="shared" si="3"/>
        <v>0</v>
      </c>
      <c r="AD23" s="49">
        <f t="shared" si="3"/>
        <v>0</v>
      </c>
      <c r="AE23" s="49">
        <f t="shared" si="3"/>
        <v>0</v>
      </c>
      <c r="AF23" s="49">
        <f t="shared" si="3"/>
        <v>0</v>
      </c>
      <c r="AG23" s="49">
        <f t="shared" si="3"/>
        <v>0</v>
      </c>
      <c r="AH23" s="49">
        <f t="shared" si="3"/>
        <v>0</v>
      </c>
      <c r="AI23" s="61">
        <f>IF(ISERROR(AH23/J23),0,AH23/J23)</f>
        <v>0</v>
      </c>
      <c r="AJ23" s="61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>
      <c r="A24" s="118" t="s">
        <v>54</v>
      </c>
      <c r="B24" s="118"/>
      <c r="C24" s="118"/>
      <c r="D24" s="118"/>
      <c r="E24" s="118"/>
      <c r="F24" s="23"/>
      <c r="G24" s="24"/>
      <c r="H24" s="25"/>
      <c r="I24" s="25"/>
      <c r="J24" s="88"/>
      <c r="K24" s="43"/>
      <c r="L24" s="44"/>
      <c r="M24" s="45"/>
      <c r="N24" s="45"/>
      <c r="O24" s="45"/>
      <c r="P24" s="24"/>
      <c r="Q24" s="55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57"/>
      <c r="AJ24" s="58"/>
    </row>
    <row r="25" spans="1:106" ht="24.95" customHeight="1" outlineLevel="1">
      <c r="A25" s="26">
        <v>1</v>
      </c>
      <c r="B25" s="26"/>
      <c r="C25" s="30"/>
      <c r="D25" s="31"/>
      <c r="E25" s="32"/>
      <c r="F25" s="33"/>
      <c r="G25" s="33"/>
      <c r="H25" s="34"/>
      <c r="I25" s="34"/>
      <c r="J25" s="110"/>
      <c r="K25" s="51"/>
      <c r="L25" s="41"/>
      <c r="M25" s="52"/>
      <c r="N25" s="53"/>
      <c r="O25" s="52"/>
      <c r="P25" s="33"/>
      <c r="Q25" s="33"/>
      <c r="R25" s="48"/>
      <c r="S25" s="48"/>
      <c r="T25" s="48"/>
      <c r="U25" s="43">
        <f>SUM(R25:T25)</f>
        <v>0</v>
      </c>
      <c r="V25" s="48"/>
      <c r="W25" s="48"/>
      <c r="X25" s="48"/>
      <c r="Y25" s="43">
        <f>SUM(V25:X25)</f>
        <v>0</v>
      </c>
      <c r="Z25" s="48"/>
      <c r="AA25" s="48"/>
      <c r="AB25" s="48"/>
      <c r="AC25" s="43">
        <f>SUM(Z25:AB25)</f>
        <v>0</v>
      </c>
      <c r="AD25" s="48"/>
      <c r="AE25" s="48">
        <v>0</v>
      </c>
      <c r="AF25" s="48">
        <v>0</v>
      </c>
      <c r="AG25" s="43">
        <f>SUM(AD25:AF25)</f>
        <v>0</v>
      </c>
      <c r="AH25" s="43">
        <f>SUM(U25,Y25,AC25,AG25)</f>
        <v>0</v>
      </c>
      <c r="AI25" s="59">
        <f>IF(ISERROR(AH25/J25),0,AH25/J25)</f>
        <v>0</v>
      </c>
      <c r="AJ25" s="59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>
      <c r="A26" s="26">
        <v>2</v>
      </c>
      <c r="B26" s="26"/>
      <c r="C26" s="35"/>
      <c r="D26" s="36"/>
      <c r="E26" s="37"/>
      <c r="F26" s="33"/>
      <c r="G26" s="33"/>
      <c r="H26" s="38"/>
      <c r="I26" s="34"/>
      <c r="J26" s="110"/>
      <c r="K26" s="51"/>
      <c r="L26" s="41"/>
      <c r="M26" s="52"/>
      <c r="N26" s="53"/>
      <c r="O26" s="52"/>
      <c r="P26" s="33"/>
      <c r="Q26" s="33"/>
      <c r="R26" s="48"/>
      <c r="S26" s="48"/>
      <c r="T26" s="48"/>
      <c r="U26" s="43">
        <f>SUM(R26:T26)</f>
        <v>0</v>
      </c>
      <c r="V26" s="48"/>
      <c r="W26" s="48"/>
      <c r="X26" s="48"/>
      <c r="Y26" s="43">
        <f>SUM(V26:X26)</f>
        <v>0</v>
      </c>
      <c r="Z26" s="48"/>
      <c r="AA26" s="48"/>
      <c r="AB26" s="48"/>
      <c r="AC26" s="43">
        <f>SUM(Z26:AB26)</f>
        <v>0</v>
      </c>
      <c r="AD26" s="48"/>
      <c r="AE26" s="48">
        <v>0</v>
      </c>
      <c r="AF26" s="48">
        <v>0</v>
      </c>
      <c r="AG26" s="43">
        <f>SUM(AD26:AF26)</f>
        <v>0</v>
      </c>
      <c r="AH26" s="43">
        <f>SUM(U26,Y26,AC26,AG26)</f>
        <v>0</v>
      </c>
      <c r="AI26" s="59">
        <f>IF(ISERROR(AH26/J26),0,AH26/J26)</f>
        <v>0</v>
      </c>
      <c r="AJ26" s="59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19" customFormat="1" ht="24.95" customHeight="1">
      <c r="A27" s="117" t="s">
        <v>56</v>
      </c>
      <c r="B27" s="117"/>
      <c r="C27" s="117"/>
      <c r="D27" s="117"/>
      <c r="E27" s="117"/>
      <c r="F27" s="117"/>
      <c r="G27" s="117"/>
      <c r="H27" s="117"/>
      <c r="I27" s="117"/>
      <c r="J27" s="49">
        <f>SUM(J25:J26)</f>
        <v>0</v>
      </c>
      <c r="K27" s="49">
        <f>SUM(K25:K26)</f>
        <v>0</v>
      </c>
      <c r="L27" s="29"/>
      <c r="M27" s="49">
        <f>SUM(M25:M26)</f>
        <v>0</v>
      </c>
      <c r="N27" s="49">
        <f>SUM(N25:N26)</f>
        <v>0</v>
      </c>
      <c r="O27" s="49">
        <f>SUM(O25:O26)</f>
        <v>0</v>
      </c>
      <c r="P27" s="50"/>
      <c r="Q27" s="56"/>
      <c r="R27" s="49">
        <f t="shared" ref="R27:AH27" si="4">SUM(R25:R26)</f>
        <v>0</v>
      </c>
      <c r="S27" s="49">
        <f t="shared" si="4"/>
        <v>0</v>
      </c>
      <c r="T27" s="49">
        <f t="shared" si="4"/>
        <v>0</v>
      </c>
      <c r="U27" s="49">
        <f t="shared" si="4"/>
        <v>0</v>
      </c>
      <c r="V27" s="49">
        <f t="shared" si="4"/>
        <v>0</v>
      </c>
      <c r="W27" s="49">
        <f t="shared" si="4"/>
        <v>0</v>
      </c>
      <c r="X27" s="49">
        <f t="shared" si="4"/>
        <v>0</v>
      </c>
      <c r="Y27" s="49">
        <f t="shared" si="4"/>
        <v>0</v>
      </c>
      <c r="Z27" s="49">
        <f t="shared" si="4"/>
        <v>0</v>
      </c>
      <c r="AA27" s="49">
        <f t="shared" si="4"/>
        <v>0</v>
      </c>
      <c r="AB27" s="49">
        <f t="shared" si="4"/>
        <v>0</v>
      </c>
      <c r="AC27" s="49">
        <f t="shared" si="4"/>
        <v>0</v>
      </c>
      <c r="AD27" s="49">
        <f t="shared" si="4"/>
        <v>0</v>
      </c>
      <c r="AE27" s="49">
        <f t="shared" si="4"/>
        <v>0</v>
      </c>
      <c r="AF27" s="49">
        <f t="shared" si="4"/>
        <v>0</v>
      </c>
      <c r="AG27" s="49">
        <f t="shared" si="4"/>
        <v>0</v>
      </c>
      <c r="AH27" s="49">
        <f t="shared" si="4"/>
        <v>0</v>
      </c>
      <c r="AI27" s="61">
        <f>IF(ISERROR(AH27/J27),0,AH27/J27)</f>
        <v>0</v>
      </c>
      <c r="AJ27" s="61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>
      <c r="A28" s="118" t="s">
        <v>57</v>
      </c>
      <c r="B28" s="118"/>
      <c r="C28" s="118"/>
      <c r="D28" s="118"/>
      <c r="E28" s="118"/>
      <c r="F28" s="23"/>
      <c r="G28" s="24"/>
      <c r="H28" s="25"/>
      <c r="I28" s="25"/>
      <c r="J28" s="88"/>
      <c r="K28" s="43"/>
      <c r="L28" s="44"/>
      <c r="M28" s="45"/>
      <c r="N28" s="45"/>
      <c r="O28" s="45"/>
      <c r="P28" s="24"/>
      <c r="Q28" s="55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57"/>
      <c r="AJ28" s="58"/>
    </row>
    <row r="29" spans="1:106" ht="24.95" customHeight="1" outlineLevel="1">
      <c r="A29" s="26">
        <v>1</v>
      </c>
      <c r="B29" s="26"/>
      <c r="C29" s="27"/>
      <c r="D29" s="28"/>
      <c r="E29" s="27"/>
      <c r="F29" s="27"/>
      <c r="G29" s="27"/>
      <c r="H29" s="28"/>
      <c r="I29" s="28"/>
      <c r="J29" s="110"/>
      <c r="K29" s="47"/>
      <c r="L29" s="27"/>
      <c r="M29" s="48"/>
      <c r="N29" s="48"/>
      <c r="O29" s="48"/>
      <c r="P29" s="27"/>
      <c r="Q29" s="27"/>
      <c r="R29" s="48"/>
      <c r="S29" s="48"/>
      <c r="T29" s="48"/>
      <c r="U29" s="43">
        <f>SUM(R29:T29)</f>
        <v>0</v>
      </c>
      <c r="V29" s="48"/>
      <c r="W29" s="48"/>
      <c r="X29" s="48"/>
      <c r="Y29" s="43">
        <f>SUM(V29:X29)</f>
        <v>0</v>
      </c>
      <c r="Z29" s="48"/>
      <c r="AA29" s="48"/>
      <c r="AB29" s="48"/>
      <c r="AC29" s="43">
        <f>SUM(Z29:AB29)</f>
        <v>0</v>
      </c>
      <c r="AD29" s="48"/>
      <c r="AE29" s="48"/>
      <c r="AF29" s="48"/>
      <c r="AG29" s="43">
        <f>SUM(AD29:AF29)</f>
        <v>0</v>
      </c>
      <c r="AH29" s="43">
        <f>SUM(U29,Y29,AC29,AG29)</f>
        <v>0</v>
      </c>
      <c r="AI29" s="59">
        <f>IF(ISERROR(AH29/J29),0,AH29/J29)</f>
        <v>0</v>
      </c>
      <c r="AJ29" s="59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>
      <c r="A30" s="26">
        <v>2</v>
      </c>
      <c r="B30" s="26"/>
      <c r="C30" s="27"/>
      <c r="D30" s="28"/>
      <c r="E30" s="27"/>
      <c r="F30" s="27"/>
      <c r="G30" s="27"/>
      <c r="H30" s="28"/>
      <c r="I30" s="28"/>
      <c r="J30" s="110"/>
      <c r="K30" s="47"/>
      <c r="L30" s="27"/>
      <c r="M30" s="48"/>
      <c r="N30" s="48"/>
      <c r="O30" s="48"/>
      <c r="P30" s="27"/>
      <c r="Q30" s="27"/>
      <c r="R30" s="48"/>
      <c r="S30" s="48"/>
      <c r="T30" s="48"/>
      <c r="U30" s="43">
        <f>SUM(R30:T30)</f>
        <v>0</v>
      </c>
      <c r="V30" s="48"/>
      <c r="W30" s="48"/>
      <c r="X30" s="48"/>
      <c r="Y30" s="43">
        <f>SUM(V30:X30)</f>
        <v>0</v>
      </c>
      <c r="Z30" s="48"/>
      <c r="AA30" s="48"/>
      <c r="AB30" s="48"/>
      <c r="AC30" s="43">
        <f>SUM(Z30:AB30)</f>
        <v>0</v>
      </c>
      <c r="AD30" s="48"/>
      <c r="AE30" s="48"/>
      <c r="AF30" s="48"/>
      <c r="AG30" s="43">
        <f>SUM(AD30:AF30)</f>
        <v>0</v>
      </c>
      <c r="AH30" s="43">
        <f>SUM(U30,Y30,AC30,AG30)</f>
        <v>0</v>
      </c>
      <c r="AI30" s="59">
        <f>IF(ISERROR(AH30/J30),0,AH30/J30)</f>
        <v>0</v>
      </c>
      <c r="AJ30" s="59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19" customFormat="1" ht="24.95" customHeight="1">
      <c r="A31" s="117" t="s">
        <v>58</v>
      </c>
      <c r="B31" s="117"/>
      <c r="C31" s="117"/>
      <c r="D31" s="117"/>
      <c r="E31" s="117"/>
      <c r="F31" s="117"/>
      <c r="G31" s="117"/>
      <c r="H31" s="117"/>
      <c r="I31" s="117"/>
      <c r="J31" s="49">
        <f>SUM(J29:J30)</f>
        <v>0</v>
      </c>
      <c r="K31" s="49">
        <f>SUM(K29:K30)</f>
        <v>0</v>
      </c>
      <c r="L31" s="29"/>
      <c r="M31" s="49">
        <f>SUM(M29:M30)</f>
        <v>0</v>
      </c>
      <c r="N31" s="49">
        <f>SUM(N29:N30)</f>
        <v>0</v>
      </c>
      <c r="O31" s="49">
        <f>SUM(O29:O30)</f>
        <v>0</v>
      </c>
      <c r="P31" s="50"/>
      <c r="Q31" s="56"/>
      <c r="R31" s="49">
        <f t="shared" ref="R31:AH31" si="5">SUM(R29:R30)</f>
        <v>0</v>
      </c>
      <c r="S31" s="49">
        <f t="shared" si="5"/>
        <v>0</v>
      </c>
      <c r="T31" s="49">
        <f t="shared" si="5"/>
        <v>0</v>
      </c>
      <c r="U31" s="49">
        <f t="shared" si="5"/>
        <v>0</v>
      </c>
      <c r="V31" s="49">
        <f t="shared" si="5"/>
        <v>0</v>
      </c>
      <c r="W31" s="49">
        <f t="shared" si="5"/>
        <v>0</v>
      </c>
      <c r="X31" s="49">
        <f t="shared" si="5"/>
        <v>0</v>
      </c>
      <c r="Y31" s="49">
        <f t="shared" si="5"/>
        <v>0</v>
      </c>
      <c r="Z31" s="49">
        <f t="shared" si="5"/>
        <v>0</v>
      </c>
      <c r="AA31" s="49">
        <f t="shared" si="5"/>
        <v>0</v>
      </c>
      <c r="AB31" s="49">
        <f t="shared" si="5"/>
        <v>0</v>
      </c>
      <c r="AC31" s="49">
        <f t="shared" si="5"/>
        <v>0</v>
      </c>
      <c r="AD31" s="49">
        <f t="shared" si="5"/>
        <v>0</v>
      </c>
      <c r="AE31" s="49">
        <f t="shared" si="5"/>
        <v>0</v>
      </c>
      <c r="AF31" s="49">
        <f t="shared" si="5"/>
        <v>0</v>
      </c>
      <c r="AG31" s="49">
        <f t="shared" si="5"/>
        <v>0</v>
      </c>
      <c r="AH31" s="49">
        <f t="shared" si="5"/>
        <v>0</v>
      </c>
      <c r="AI31" s="61">
        <f>IF(ISERROR(AH31/J31),0,AH31/J31)</f>
        <v>0</v>
      </c>
      <c r="AJ31" s="61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>
      <c r="A32" s="118" t="s">
        <v>59</v>
      </c>
      <c r="B32" s="118"/>
      <c r="C32" s="118"/>
      <c r="D32" s="118"/>
      <c r="E32" s="118"/>
      <c r="F32" s="23"/>
      <c r="G32" s="24"/>
      <c r="H32" s="25"/>
      <c r="I32" s="25"/>
      <c r="J32" s="88"/>
      <c r="K32" s="43"/>
      <c r="L32" s="44"/>
      <c r="M32" s="45"/>
      <c r="N32" s="45"/>
      <c r="O32" s="45"/>
      <c r="P32" s="24"/>
      <c r="Q32" s="55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57"/>
      <c r="AJ32" s="58"/>
    </row>
    <row r="33" spans="1:106" ht="24.95" customHeight="1" outlineLevel="1">
      <c r="A33" s="26">
        <v>1</v>
      </c>
      <c r="B33" s="26"/>
      <c r="C33" s="27"/>
      <c r="D33" s="28"/>
      <c r="E33" s="27"/>
      <c r="F33" s="27"/>
      <c r="G33" s="27"/>
      <c r="H33" s="28"/>
      <c r="I33" s="28"/>
      <c r="J33" s="110"/>
      <c r="K33" s="47"/>
      <c r="L33" s="27"/>
      <c r="M33" s="48"/>
      <c r="N33" s="48"/>
      <c r="O33" s="48"/>
      <c r="P33" s="27"/>
      <c r="Q33" s="27"/>
      <c r="R33" s="48"/>
      <c r="S33" s="48"/>
      <c r="T33" s="48"/>
      <c r="U33" s="43">
        <f>SUM(R33:T33)</f>
        <v>0</v>
      </c>
      <c r="V33" s="48"/>
      <c r="W33" s="48"/>
      <c r="X33" s="48"/>
      <c r="Y33" s="43">
        <f>SUM(V33:X33)</f>
        <v>0</v>
      </c>
      <c r="Z33" s="48"/>
      <c r="AA33" s="48"/>
      <c r="AB33" s="48"/>
      <c r="AC33" s="43">
        <f>SUM(Z33:AB33)</f>
        <v>0</v>
      </c>
      <c r="AD33" s="48"/>
      <c r="AE33" s="48"/>
      <c r="AF33" s="48"/>
      <c r="AG33" s="43">
        <f>SUM(AD33:AF33)</f>
        <v>0</v>
      </c>
      <c r="AH33" s="43">
        <f>SUM(U33,Y33,AC33,AG33)</f>
        <v>0</v>
      </c>
      <c r="AI33" s="59">
        <f>IF(ISERROR(AH33/J33),0,AH33/J33)</f>
        <v>0</v>
      </c>
      <c r="AJ33" s="59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>
      <c r="A34" s="26">
        <v>2</v>
      </c>
      <c r="B34" s="26"/>
      <c r="C34" s="27"/>
      <c r="D34" s="28"/>
      <c r="E34" s="27"/>
      <c r="F34" s="27"/>
      <c r="G34" s="27"/>
      <c r="H34" s="28"/>
      <c r="I34" s="28"/>
      <c r="J34" s="110"/>
      <c r="K34" s="47"/>
      <c r="L34" s="27"/>
      <c r="M34" s="48"/>
      <c r="N34" s="48"/>
      <c r="O34" s="48"/>
      <c r="P34" s="27"/>
      <c r="Q34" s="27"/>
      <c r="R34" s="48"/>
      <c r="S34" s="48"/>
      <c r="T34" s="48"/>
      <c r="U34" s="43">
        <f>SUM(R34:T34)</f>
        <v>0</v>
      </c>
      <c r="V34" s="48"/>
      <c r="W34" s="48"/>
      <c r="X34" s="48"/>
      <c r="Y34" s="43">
        <f>SUM(V34:X34)</f>
        <v>0</v>
      </c>
      <c r="Z34" s="48"/>
      <c r="AA34" s="48"/>
      <c r="AB34" s="48"/>
      <c r="AC34" s="43">
        <f>SUM(Z34:AB34)</f>
        <v>0</v>
      </c>
      <c r="AD34" s="48"/>
      <c r="AE34" s="48"/>
      <c r="AF34" s="48"/>
      <c r="AG34" s="43">
        <f>SUM(AD34:AF34)</f>
        <v>0</v>
      </c>
      <c r="AH34" s="43">
        <f>SUM(U34,Y34,AC34,AG34)</f>
        <v>0</v>
      </c>
      <c r="AI34" s="59">
        <f>IF(ISERROR(AH34/J34),0,AH34/J34)</f>
        <v>0</v>
      </c>
      <c r="AJ34" s="59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19" customFormat="1" ht="24.95" customHeight="1">
      <c r="A35" s="117" t="s">
        <v>60</v>
      </c>
      <c r="B35" s="117"/>
      <c r="C35" s="117"/>
      <c r="D35" s="117"/>
      <c r="E35" s="117"/>
      <c r="F35" s="117"/>
      <c r="G35" s="117"/>
      <c r="H35" s="117"/>
      <c r="I35" s="117"/>
      <c r="J35" s="49">
        <f>SUM(J33:J34)</f>
        <v>0</v>
      </c>
      <c r="K35" s="49">
        <f>SUM(K33:K34)</f>
        <v>0</v>
      </c>
      <c r="L35" s="29"/>
      <c r="M35" s="49">
        <f>SUM(M33:M34)</f>
        <v>0</v>
      </c>
      <c r="N35" s="49">
        <f>SUM(N33:N34)</f>
        <v>0</v>
      </c>
      <c r="O35" s="49">
        <f>SUM(O33:O34)</f>
        <v>0</v>
      </c>
      <c r="P35" s="50"/>
      <c r="Q35" s="56"/>
      <c r="R35" s="49">
        <f t="shared" ref="R35:AH35" si="6">SUM(R33:R34)</f>
        <v>0</v>
      </c>
      <c r="S35" s="49">
        <f t="shared" si="6"/>
        <v>0</v>
      </c>
      <c r="T35" s="49">
        <f t="shared" si="6"/>
        <v>0</v>
      </c>
      <c r="U35" s="49">
        <f t="shared" si="6"/>
        <v>0</v>
      </c>
      <c r="V35" s="49">
        <f t="shared" si="6"/>
        <v>0</v>
      </c>
      <c r="W35" s="49">
        <f t="shared" si="6"/>
        <v>0</v>
      </c>
      <c r="X35" s="49">
        <f t="shared" si="6"/>
        <v>0</v>
      </c>
      <c r="Y35" s="49">
        <f t="shared" si="6"/>
        <v>0</v>
      </c>
      <c r="Z35" s="49">
        <f t="shared" si="6"/>
        <v>0</v>
      </c>
      <c r="AA35" s="49">
        <f t="shared" si="6"/>
        <v>0</v>
      </c>
      <c r="AB35" s="49">
        <f t="shared" si="6"/>
        <v>0</v>
      </c>
      <c r="AC35" s="49">
        <f t="shared" si="6"/>
        <v>0</v>
      </c>
      <c r="AD35" s="49">
        <f t="shared" si="6"/>
        <v>0</v>
      </c>
      <c r="AE35" s="49">
        <f t="shared" si="6"/>
        <v>0</v>
      </c>
      <c r="AF35" s="49">
        <f t="shared" si="6"/>
        <v>0</v>
      </c>
      <c r="AG35" s="49">
        <f t="shared" si="6"/>
        <v>0</v>
      </c>
      <c r="AH35" s="49">
        <f t="shared" si="6"/>
        <v>0</v>
      </c>
      <c r="AI35" s="61">
        <f>IF(ISERROR(AH35/J35),0,AH35/J35)</f>
        <v>0</v>
      </c>
      <c r="AJ35" s="61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>
      <c r="A36" s="118" t="s">
        <v>61</v>
      </c>
      <c r="B36" s="118"/>
      <c r="C36" s="118"/>
      <c r="D36" s="118"/>
      <c r="E36" s="118"/>
      <c r="F36" s="23"/>
      <c r="G36" s="24"/>
      <c r="H36" s="39"/>
      <c r="I36" s="39"/>
      <c r="J36" s="88"/>
      <c r="K36" s="43"/>
      <c r="L36" s="44"/>
      <c r="M36" s="45"/>
      <c r="N36" s="45"/>
      <c r="O36" s="45"/>
      <c r="P36" s="24"/>
      <c r="Q36" s="55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57"/>
      <c r="AJ36" s="58"/>
    </row>
    <row r="37" spans="1:106" ht="24.95" customHeight="1" outlineLevel="1">
      <c r="A37" s="26">
        <v>1</v>
      </c>
      <c r="B37" s="26"/>
      <c r="C37" s="27"/>
      <c r="D37" s="28"/>
      <c r="E37" s="27"/>
      <c r="F37" s="27"/>
      <c r="G37" s="27"/>
      <c r="H37" s="28"/>
      <c r="I37" s="28"/>
      <c r="J37" s="110"/>
      <c r="K37" s="47"/>
      <c r="L37" s="27"/>
      <c r="M37" s="48"/>
      <c r="N37" s="48"/>
      <c r="O37" s="48"/>
      <c r="P37" s="27"/>
      <c r="Q37" s="27"/>
      <c r="R37" s="48"/>
      <c r="S37" s="48"/>
      <c r="T37" s="48"/>
      <c r="U37" s="43">
        <f>SUM(R37:T37)</f>
        <v>0</v>
      </c>
      <c r="V37" s="48"/>
      <c r="W37" s="48"/>
      <c r="X37" s="48"/>
      <c r="Y37" s="43">
        <f>SUM(V37:X37)</f>
        <v>0</v>
      </c>
      <c r="Z37" s="48"/>
      <c r="AA37" s="48"/>
      <c r="AB37" s="48"/>
      <c r="AC37" s="43">
        <f>SUM(Z37:AB37)</f>
        <v>0</v>
      </c>
      <c r="AD37" s="48"/>
      <c r="AE37" s="48"/>
      <c r="AF37" s="48"/>
      <c r="AG37" s="43">
        <f>SUM(AD37:AF37)</f>
        <v>0</v>
      </c>
      <c r="AH37" s="43">
        <f>SUM(U37,Y37,AC37,AG37)</f>
        <v>0</v>
      </c>
      <c r="AI37" s="59">
        <f>IF(ISERROR(AH37/J37),0,AH37/J37)</f>
        <v>0</v>
      </c>
      <c r="AJ37" s="59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>
      <c r="A38" s="26">
        <v>2</v>
      </c>
      <c r="B38" s="26"/>
      <c r="C38" s="27"/>
      <c r="D38" s="28"/>
      <c r="E38" s="27"/>
      <c r="F38" s="27"/>
      <c r="G38" s="27"/>
      <c r="H38" s="28"/>
      <c r="I38" s="28"/>
      <c r="J38" s="110"/>
      <c r="K38" s="47"/>
      <c r="L38" s="27"/>
      <c r="M38" s="48"/>
      <c r="N38" s="48"/>
      <c r="O38" s="48"/>
      <c r="P38" s="27"/>
      <c r="Q38" s="27"/>
      <c r="R38" s="48"/>
      <c r="S38" s="48"/>
      <c r="T38" s="48"/>
      <c r="U38" s="43">
        <f>SUM(R38:T38)</f>
        <v>0</v>
      </c>
      <c r="V38" s="48"/>
      <c r="W38" s="48"/>
      <c r="X38" s="48"/>
      <c r="Y38" s="43">
        <f>SUM(V38:X38)</f>
        <v>0</v>
      </c>
      <c r="Z38" s="48"/>
      <c r="AA38" s="48"/>
      <c r="AB38" s="48"/>
      <c r="AC38" s="43">
        <f>SUM(Z38:AB38)</f>
        <v>0</v>
      </c>
      <c r="AD38" s="48"/>
      <c r="AE38" s="48"/>
      <c r="AF38" s="48"/>
      <c r="AG38" s="43">
        <f>SUM(AD38:AF38)</f>
        <v>0</v>
      </c>
      <c r="AH38" s="43">
        <f>SUM(U38,Y38,AC38,AG38)</f>
        <v>0</v>
      </c>
      <c r="AI38" s="59">
        <f>IF(ISERROR(AH38/J38),0,AH38/J38)</f>
        <v>0</v>
      </c>
      <c r="AJ38" s="59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19" customFormat="1" ht="24.95" customHeight="1">
      <c r="A39" s="117" t="s">
        <v>62</v>
      </c>
      <c r="B39" s="117"/>
      <c r="C39" s="117"/>
      <c r="D39" s="117"/>
      <c r="E39" s="117"/>
      <c r="F39" s="117"/>
      <c r="G39" s="117"/>
      <c r="H39" s="117"/>
      <c r="I39" s="117"/>
      <c r="J39" s="49">
        <f>SUM(J37:J38)</f>
        <v>0</v>
      </c>
      <c r="K39" s="49">
        <f>SUM(K37:K38)</f>
        <v>0</v>
      </c>
      <c r="L39" s="29"/>
      <c r="M39" s="49">
        <f>SUM(M37:M38)</f>
        <v>0</v>
      </c>
      <c r="N39" s="49">
        <f>SUM(N37:N38)</f>
        <v>0</v>
      </c>
      <c r="O39" s="49">
        <f>SUM(O37:O38)</f>
        <v>0</v>
      </c>
      <c r="P39" s="50"/>
      <c r="Q39" s="56"/>
      <c r="R39" s="49">
        <f t="shared" ref="R39:AH39" si="7">SUM(R37:R38)</f>
        <v>0</v>
      </c>
      <c r="S39" s="49">
        <f t="shared" si="7"/>
        <v>0</v>
      </c>
      <c r="T39" s="49">
        <f t="shared" si="7"/>
        <v>0</v>
      </c>
      <c r="U39" s="49">
        <f t="shared" si="7"/>
        <v>0</v>
      </c>
      <c r="V39" s="49">
        <f t="shared" si="7"/>
        <v>0</v>
      </c>
      <c r="W39" s="49">
        <f t="shared" si="7"/>
        <v>0</v>
      </c>
      <c r="X39" s="49">
        <f t="shared" si="7"/>
        <v>0</v>
      </c>
      <c r="Y39" s="49">
        <f t="shared" si="7"/>
        <v>0</v>
      </c>
      <c r="Z39" s="49">
        <f t="shared" si="7"/>
        <v>0</v>
      </c>
      <c r="AA39" s="49">
        <f t="shared" si="7"/>
        <v>0</v>
      </c>
      <c r="AB39" s="49">
        <f t="shared" si="7"/>
        <v>0</v>
      </c>
      <c r="AC39" s="49">
        <f t="shared" si="7"/>
        <v>0</v>
      </c>
      <c r="AD39" s="49">
        <f t="shared" si="7"/>
        <v>0</v>
      </c>
      <c r="AE39" s="49">
        <f t="shared" si="7"/>
        <v>0</v>
      </c>
      <c r="AF39" s="49">
        <f t="shared" si="7"/>
        <v>0</v>
      </c>
      <c r="AG39" s="49">
        <f t="shared" si="7"/>
        <v>0</v>
      </c>
      <c r="AH39" s="49">
        <f t="shared" si="7"/>
        <v>0</v>
      </c>
      <c r="AI39" s="61">
        <f>IF(ISERROR(AH39/J39),0,AH39/J39)</f>
        <v>0</v>
      </c>
      <c r="AJ39" s="61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>
      <c r="A40" s="118" t="s">
        <v>63</v>
      </c>
      <c r="B40" s="118"/>
      <c r="C40" s="118"/>
      <c r="D40" s="118"/>
      <c r="E40" s="118"/>
      <c r="F40" s="23"/>
      <c r="G40" s="24"/>
      <c r="H40" s="25"/>
      <c r="I40" s="25"/>
      <c r="J40" s="88"/>
      <c r="K40" s="43"/>
      <c r="L40" s="44"/>
      <c r="M40" s="45"/>
      <c r="N40" s="45"/>
      <c r="O40" s="45"/>
      <c r="P40" s="24"/>
      <c r="Q40" s="55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57"/>
      <c r="AJ40" s="58"/>
    </row>
    <row r="41" spans="1:106" ht="24.95" customHeight="1" outlineLevel="1">
      <c r="A41" s="26">
        <v>1</v>
      </c>
      <c r="B41" s="26"/>
      <c r="C41" s="30"/>
      <c r="D41" s="31"/>
      <c r="E41" s="32"/>
      <c r="F41" s="33"/>
      <c r="G41" s="33"/>
      <c r="H41" s="40"/>
      <c r="I41" s="40"/>
      <c r="J41" s="110"/>
      <c r="K41" s="51"/>
      <c r="L41" s="41"/>
      <c r="M41" s="52"/>
      <c r="N41" s="53"/>
      <c r="O41" s="52"/>
      <c r="P41" s="33"/>
      <c r="Q41" s="33"/>
      <c r="R41" s="48"/>
      <c r="S41" s="48"/>
      <c r="T41" s="48"/>
      <c r="U41" s="43">
        <f>SUM(R41:T41)</f>
        <v>0</v>
      </c>
      <c r="V41" s="48"/>
      <c r="W41" s="48"/>
      <c r="X41" s="48"/>
      <c r="Y41" s="43">
        <f>SUM(V41:X41)</f>
        <v>0</v>
      </c>
      <c r="Z41" s="48"/>
      <c r="AA41" s="48"/>
      <c r="AB41" s="48"/>
      <c r="AC41" s="43">
        <f>SUM(Z41:AB41)</f>
        <v>0</v>
      </c>
      <c r="AD41" s="48"/>
      <c r="AE41" s="48">
        <v>0</v>
      </c>
      <c r="AF41" s="48">
        <v>0</v>
      </c>
      <c r="AG41" s="43">
        <f>SUM(AD41:AF41)</f>
        <v>0</v>
      </c>
      <c r="AH41" s="43">
        <f>SUM(U41,Y41,AC41,AG41)</f>
        <v>0</v>
      </c>
      <c r="AI41" s="59">
        <f>IF(ISERROR(AH41/J41),0,AH41/J41)</f>
        <v>0</v>
      </c>
      <c r="AJ41" s="59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>
      <c r="A42" s="26">
        <v>2</v>
      </c>
      <c r="B42" s="26"/>
      <c r="C42" s="27"/>
      <c r="D42" s="28"/>
      <c r="E42" s="27"/>
      <c r="F42" s="27"/>
      <c r="G42" s="27"/>
      <c r="H42" s="28"/>
      <c r="I42" s="28"/>
      <c r="J42" s="110"/>
      <c r="K42" s="47"/>
      <c r="L42" s="27"/>
      <c r="M42" s="48"/>
      <c r="N42" s="48"/>
      <c r="O42" s="48"/>
      <c r="P42" s="27"/>
      <c r="Q42" s="27"/>
      <c r="R42" s="48"/>
      <c r="S42" s="48"/>
      <c r="T42" s="48"/>
      <c r="U42" s="43">
        <f>SUM(R42:T42)</f>
        <v>0</v>
      </c>
      <c r="V42" s="48"/>
      <c r="W42" s="48"/>
      <c r="X42" s="48"/>
      <c r="Y42" s="43">
        <f>SUM(V42:X42)</f>
        <v>0</v>
      </c>
      <c r="Z42" s="48"/>
      <c r="AA42" s="48"/>
      <c r="AB42" s="48"/>
      <c r="AC42" s="43">
        <f>SUM(Z42:AB42)</f>
        <v>0</v>
      </c>
      <c r="AD42" s="48"/>
      <c r="AE42" s="48"/>
      <c r="AF42" s="48"/>
      <c r="AG42" s="43">
        <f>SUM(AD42:AF42)</f>
        <v>0</v>
      </c>
      <c r="AH42" s="43">
        <f>SUM(U42,Y42,AC42,AG42)</f>
        <v>0</v>
      </c>
      <c r="AI42" s="59">
        <f>IF(ISERROR(AH42/J42),0,AH42/J42)</f>
        <v>0</v>
      </c>
      <c r="AJ42" s="59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19" customFormat="1" ht="24.95" customHeight="1">
      <c r="A43" s="117" t="s">
        <v>65</v>
      </c>
      <c r="B43" s="117"/>
      <c r="C43" s="117"/>
      <c r="D43" s="117"/>
      <c r="E43" s="117"/>
      <c r="F43" s="117"/>
      <c r="G43" s="117"/>
      <c r="H43" s="117"/>
      <c r="I43" s="117"/>
      <c r="J43" s="49">
        <f>SUM(J41:J42)</f>
        <v>0</v>
      </c>
      <c r="K43" s="49">
        <f>SUM(K41:K42)</f>
        <v>0</v>
      </c>
      <c r="L43" s="29"/>
      <c r="M43" s="49">
        <f>SUM(M41:M42)</f>
        <v>0</v>
      </c>
      <c r="N43" s="49">
        <f>SUM(N41:N42)</f>
        <v>0</v>
      </c>
      <c r="O43" s="49">
        <f>SUM(O41:O42)</f>
        <v>0</v>
      </c>
      <c r="P43" s="50"/>
      <c r="Q43" s="56"/>
      <c r="R43" s="49">
        <f t="shared" ref="R43:AH43" si="8">SUM(R41:R42)</f>
        <v>0</v>
      </c>
      <c r="S43" s="49">
        <f t="shared" si="8"/>
        <v>0</v>
      </c>
      <c r="T43" s="49">
        <f t="shared" si="8"/>
        <v>0</v>
      </c>
      <c r="U43" s="49">
        <f t="shared" si="8"/>
        <v>0</v>
      </c>
      <c r="V43" s="49">
        <f t="shared" si="8"/>
        <v>0</v>
      </c>
      <c r="W43" s="49">
        <f t="shared" si="8"/>
        <v>0</v>
      </c>
      <c r="X43" s="49">
        <f t="shared" si="8"/>
        <v>0</v>
      </c>
      <c r="Y43" s="49">
        <f t="shared" si="8"/>
        <v>0</v>
      </c>
      <c r="Z43" s="49">
        <f t="shared" si="8"/>
        <v>0</v>
      </c>
      <c r="AA43" s="49">
        <f t="shared" si="8"/>
        <v>0</v>
      </c>
      <c r="AB43" s="49">
        <f t="shared" si="8"/>
        <v>0</v>
      </c>
      <c r="AC43" s="49">
        <f t="shared" si="8"/>
        <v>0</v>
      </c>
      <c r="AD43" s="49">
        <f t="shared" si="8"/>
        <v>0</v>
      </c>
      <c r="AE43" s="49">
        <f t="shared" si="8"/>
        <v>0</v>
      </c>
      <c r="AF43" s="49">
        <f t="shared" si="8"/>
        <v>0</v>
      </c>
      <c r="AG43" s="49">
        <f t="shared" si="8"/>
        <v>0</v>
      </c>
      <c r="AH43" s="49">
        <f t="shared" si="8"/>
        <v>0</v>
      </c>
      <c r="AI43" s="61">
        <f>IF(ISERROR(AH43/J43),0,AH43/J43)</f>
        <v>0</v>
      </c>
      <c r="AJ43" s="61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>
      <c r="A44" s="118" t="s">
        <v>66</v>
      </c>
      <c r="B44" s="118"/>
      <c r="C44" s="118"/>
      <c r="D44" s="118"/>
      <c r="E44" s="118"/>
      <c r="F44" s="23"/>
      <c r="G44" s="24"/>
      <c r="H44" s="25"/>
      <c r="I44" s="25"/>
      <c r="J44" s="88"/>
      <c r="K44" s="43"/>
      <c r="L44" s="44"/>
      <c r="M44" s="45"/>
      <c r="N44" s="45"/>
      <c r="O44" s="45"/>
      <c r="P44" s="24"/>
      <c r="Q44" s="55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57"/>
      <c r="AJ44" s="58"/>
    </row>
    <row r="45" spans="1:106" ht="24.95" customHeight="1" outlineLevel="1">
      <c r="A45" s="26">
        <v>1</v>
      </c>
      <c r="B45" s="26"/>
      <c r="C45" s="30"/>
      <c r="D45" s="31"/>
      <c r="E45" s="32"/>
      <c r="F45" s="33"/>
      <c r="G45" s="33"/>
      <c r="H45" s="40"/>
      <c r="I45" s="40"/>
      <c r="J45" s="110"/>
      <c r="K45" s="51"/>
      <c r="L45" s="41"/>
      <c r="M45" s="52"/>
      <c r="N45" s="53"/>
      <c r="O45" s="52"/>
      <c r="P45" s="33"/>
      <c r="Q45" s="33"/>
      <c r="R45" s="48">
        <v>0</v>
      </c>
      <c r="S45" s="48">
        <v>0</v>
      </c>
      <c r="T45" s="48">
        <v>0</v>
      </c>
      <c r="U45" s="43">
        <f>SUM(R45:T45)</f>
        <v>0</v>
      </c>
      <c r="V45" s="48">
        <v>0</v>
      </c>
      <c r="W45" s="48">
        <v>0</v>
      </c>
      <c r="X45" s="48">
        <v>0</v>
      </c>
      <c r="Y45" s="43">
        <f>SUM(V45:X45)</f>
        <v>0</v>
      </c>
      <c r="Z45" s="48">
        <v>0</v>
      </c>
      <c r="AA45" s="48">
        <v>0</v>
      </c>
      <c r="AB45" s="48">
        <v>0</v>
      </c>
      <c r="AC45" s="43">
        <f>SUM(Z45:AB45)</f>
        <v>0</v>
      </c>
      <c r="AD45" s="48">
        <v>0</v>
      </c>
      <c r="AE45" s="48">
        <v>0</v>
      </c>
      <c r="AF45" s="48">
        <v>0</v>
      </c>
      <c r="AG45" s="43">
        <f>SUM(AD45:AF45)</f>
        <v>0</v>
      </c>
      <c r="AH45" s="43">
        <f>SUM(U45,Y45,AC45,AG45)</f>
        <v>0</v>
      </c>
      <c r="AI45" s="59">
        <f>IF(ISERROR(AH45/J45),0,AH45/J45)</f>
        <v>0</v>
      </c>
      <c r="AJ45" s="59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>
      <c r="A46" s="26">
        <v>2</v>
      </c>
      <c r="B46" s="26"/>
      <c r="C46" s="27"/>
      <c r="D46" s="28"/>
      <c r="E46" s="27"/>
      <c r="F46" s="27"/>
      <c r="G46" s="27"/>
      <c r="H46" s="28"/>
      <c r="I46" s="28"/>
      <c r="J46" s="110"/>
      <c r="K46" s="51"/>
      <c r="L46" s="27"/>
      <c r="M46" s="48"/>
      <c r="N46" s="48"/>
      <c r="O46" s="48"/>
      <c r="P46" s="27"/>
      <c r="Q46" s="27"/>
      <c r="R46" s="48"/>
      <c r="S46" s="48"/>
      <c r="T46" s="48"/>
      <c r="U46" s="43">
        <f>SUM(R46:T46)</f>
        <v>0</v>
      </c>
      <c r="V46" s="48"/>
      <c r="W46" s="48"/>
      <c r="X46" s="48"/>
      <c r="Y46" s="43">
        <f>SUM(V46:X46)</f>
        <v>0</v>
      </c>
      <c r="Z46" s="48"/>
      <c r="AA46" s="48"/>
      <c r="AB46" s="48"/>
      <c r="AC46" s="43">
        <f>SUM(Z46:AB46)</f>
        <v>0</v>
      </c>
      <c r="AD46" s="48"/>
      <c r="AE46" s="48"/>
      <c r="AF46" s="48"/>
      <c r="AG46" s="43">
        <f>SUM(AD46:AF46)</f>
        <v>0</v>
      </c>
      <c r="AH46" s="43">
        <f>SUM(U46,Y46,AC46,AG46)</f>
        <v>0</v>
      </c>
      <c r="AI46" s="59">
        <f>IF(ISERROR(AH46/J46),0,AH46/J46)</f>
        <v>0</v>
      </c>
      <c r="AJ46" s="59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19" customFormat="1" ht="24.95" customHeight="1">
      <c r="A47" s="117" t="s">
        <v>67</v>
      </c>
      <c r="B47" s="117"/>
      <c r="C47" s="117"/>
      <c r="D47" s="117"/>
      <c r="E47" s="117"/>
      <c r="F47" s="117"/>
      <c r="G47" s="117"/>
      <c r="H47" s="117"/>
      <c r="I47" s="117"/>
      <c r="J47" s="49">
        <f>SUM(J45:J46)</f>
        <v>0</v>
      </c>
      <c r="K47" s="49">
        <f>SUM(K45:K46)</f>
        <v>0</v>
      </c>
      <c r="L47" s="29"/>
      <c r="M47" s="49">
        <f>SUM(M45:M46)</f>
        <v>0</v>
      </c>
      <c r="N47" s="49">
        <f>SUM(N45:N46)</f>
        <v>0</v>
      </c>
      <c r="O47" s="49">
        <f>SUM(O45:O46)</f>
        <v>0</v>
      </c>
      <c r="P47" s="50"/>
      <c r="Q47" s="56"/>
      <c r="R47" s="49">
        <f t="shared" ref="R47:AH47" si="9">SUM(R45:R46)</f>
        <v>0</v>
      </c>
      <c r="S47" s="49">
        <f t="shared" si="9"/>
        <v>0</v>
      </c>
      <c r="T47" s="49">
        <f t="shared" si="9"/>
        <v>0</v>
      </c>
      <c r="U47" s="49">
        <f t="shared" si="9"/>
        <v>0</v>
      </c>
      <c r="V47" s="49">
        <f t="shared" si="9"/>
        <v>0</v>
      </c>
      <c r="W47" s="49">
        <f t="shared" si="9"/>
        <v>0</v>
      </c>
      <c r="X47" s="49">
        <f t="shared" si="9"/>
        <v>0</v>
      </c>
      <c r="Y47" s="49">
        <f t="shared" si="9"/>
        <v>0</v>
      </c>
      <c r="Z47" s="49">
        <f t="shared" si="9"/>
        <v>0</v>
      </c>
      <c r="AA47" s="49">
        <f t="shared" si="9"/>
        <v>0</v>
      </c>
      <c r="AB47" s="49">
        <f t="shared" si="9"/>
        <v>0</v>
      </c>
      <c r="AC47" s="49">
        <f t="shared" si="9"/>
        <v>0</v>
      </c>
      <c r="AD47" s="49">
        <f t="shared" si="9"/>
        <v>0</v>
      </c>
      <c r="AE47" s="49">
        <f t="shared" si="9"/>
        <v>0</v>
      </c>
      <c r="AF47" s="49">
        <f t="shared" si="9"/>
        <v>0</v>
      </c>
      <c r="AG47" s="49">
        <f t="shared" si="9"/>
        <v>0</v>
      </c>
      <c r="AH47" s="49">
        <f t="shared" si="9"/>
        <v>0</v>
      </c>
      <c r="AI47" s="61">
        <f>IF(ISERROR(AH47/J47),0,AH47/J47)</f>
        <v>0</v>
      </c>
      <c r="AJ47" s="61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>
      <c r="A48" s="118" t="s">
        <v>68</v>
      </c>
      <c r="B48" s="118"/>
      <c r="C48" s="118"/>
      <c r="D48" s="118"/>
      <c r="E48" s="118"/>
      <c r="F48" s="23"/>
      <c r="G48" s="24"/>
      <c r="H48" s="25"/>
      <c r="I48" s="25"/>
      <c r="J48" s="88"/>
      <c r="K48" s="43"/>
      <c r="L48" s="44"/>
      <c r="M48" s="45"/>
      <c r="N48" s="45"/>
      <c r="O48" s="45"/>
      <c r="P48" s="24"/>
      <c r="Q48" s="55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57"/>
      <c r="AJ48" s="58"/>
    </row>
    <row r="49" spans="1:106" ht="24.95" customHeight="1" outlineLevel="1">
      <c r="A49" s="26">
        <v>1</v>
      </c>
      <c r="B49" s="41"/>
      <c r="C49" s="41"/>
      <c r="D49" s="34"/>
      <c r="E49" s="42"/>
      <c r="F49" s="42"/>
      <c r="G49" s="24"/>
      <c r="H49" s="40"/>
      <c r="I49" s="40"/>
      <c r="J49" s="110"/>
      <c r="K49" s="43"/>
      <c r="L49" s="40"/>
      <c r="M49" s="54"/>
      <c r="N49" s="54"/>
      <c r="O49" s="24"/>
      <c r="P49" s="24"/>
      <c r="Q49" s="24"/>
      <c r="R49" s="9"/>
      <c r="S49" s="9"/>
      <c r="T49" s="9"/>
      <c r="U49" s="43">
        <f>SUM(R49:T49)</f>
        <v>0</v>
      </c>
      <c r="V49" s="48"/>
      <c r="W49" s="48"/>
      <c r="X49" s="48"/>
      <c r="Y49" s="43">
        <f>SUM(V49:X49)</f>
        <v>0</v>
      </c>
      <c r="Z49" s="48"/>
      <c r="AA49" s="48"/>
      <c r="AB49" s="48"/>
      <c r="AC49" s="43">
        <f>SUM(Z49:AB49)</f>
        <v>0</v>
      </c>
      <c r="AD49" s="48"/>
      <c r="AE49" s="48"/>
      <c r="AF49" s="48"/>
      <c r="AG49" s="43">
        <f>SUM(AD49:AF49)</f>
        <v>0</v>
      </c>
      <c r="AH49" s="43">
        <f>SUM(U49,Y49,AC49,AG49)</f>
        <v>0</v>
      </c>
      <c r="AI49" s="59">
        <f>IF(ISERROR(AH49/J49),0,AH49/J49)</f>
        <v>0</v>
      </c>
      <c r="AJ49" s="59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>
      <c r="A50" s="26">
        <v>2</v>
      </c>
      <c r="B50" s="26"/>
      <c r="C50" s="27"/>
      <c r="D50" s="28"/>
      <c r="E50" s="27"/>
      <c r="F50" s="27"/>
      <c r="G50" s="27"/>
      <c r="H50" s="28"/>
      <c r="I50" s="28"/>
      <c r="J50" s="110"/>
      <c r="K50" s="47"/>
      <c r="L50" s="27"/>
      <c r="M50" s="48"/>
      <c r="N50" s="48"/>
      <c r="O50" s="48"/>
      <c r="P50" s="27"/>
      <c r="Q50" s="27"/>
      <c r="R50" s="48"/>
      <c r="S50" s="48"/>
      <c r="T50" s="48"/>
      <c r="U50" s="43">
        <f>SUM(R50:T50)</f>
        <v>0</v>
      </c>
      <c r="V50" s="48"/>
      <c r="W50" s="48"/>
      <c r="X50" s="48"/>
      <c r="Y50" s="43">
        <f>SUM(V50:X50)</f>
        <v>0</v>
      </c>
      <c r="Z50" s="48"/>
      <c r="AA50" s="48"/>
      <c r="AB50" s="48"/>
      <c r="AC50" s="43">
        <f>SUM(Z50:AB50)</f>
        <v>0</v>
      </c>
      <c r="AD50" s="48"/>
      <c r="AE50" s="48"/>
      <c r="AF50" s="48"/>
      <c r="AG50" s="43">
        <f>SUM(AD50:AF50)</f>
        <v>0</v>
      </c>
      <c r="AH50" s="43">
        <f>SUM(U50,Y50,AC50,AG50)</f>
        <v>0</v>
      </c>
      <c r="AI50" s="59">
        <f>IF(ISERROR(AH50/J50),0,AH50/J50)</f>
        <v>0</v>
      </c>
      <c r="AJ50" s="59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19" customFormat="1" ht="24.95" customHeight="1">
      <c r="A51" s="117" t="s">
        <v>69</v>
      </c>
      <c r="B51" s="117"/>
      <c r="C51" s="117"/>
      <c r="D51" s="117"/>
      <c r="E51" s="117"/>
      <c r="F51" s="117"/>
      <c r="G51" s="117"/>
      <c r="H51" s="117"/>
      <c r="I51" s="117"/>
      <c r="J51" s="49">
        <f>J49</f>
        <v>0</v>
      </c>
      <c r="K51" s="49">
        <v>0</v>
      </c>
      <c r="L51" s="29"/>
      <c r="M51" s="49">
        <f>SUM(M49:M50)</f>
        <v>0</v>
      </c>
      <c r="N51" s="49">
        <f>SUM(N49:N50)</f>
        <v>0</v>
      </c>
      <c r="O51" s="49">
        <f>SUM(O49:O50)</f>
        <v>0</v>
      </c>
      <c r="P51" s="50"/>
      <c r="Q51" s="56"/>
      <c r="R51" s="49">
        <f t="shared" ref="R51:AH51" si="10">SUM(R49:R50)</f>
        <v>0</v>
      </c>
      <c r="S51" s="49">
        <f t="shared" si="10"/>
        <v>0</v>
      </c>
      <c r="T51" s="49">
        <f t="shared" si="10"/>
        <v>0</v>
      </c>
      <c r="U51" s="49">
        <f t="shared" si="10"/>
        <v>0</v>
      </c>
      <c r="V51" s="49">
        <f t="shared" si="10"/>
        <v>0</v>
      </c>
      <c r="W51" s="49">
        <f t="shared" si="10"/>
        <v>0</v>
      </c>
      <c r="X51" s="49">
        <f t="shared" si="10"/>
        <v>0</v>
      </c>
      <c r="Y51" s="49">
        <f t="shared" si="10"/>
        <v>0</v>
      </c>
      <c r="Z51" s="49">
        <f t="shared" si="10"/>
        <v>0</v>
      </c>
      <c r="AA51" s="49">
        <f t="shared" si="10"/>
        <v>0</v>
      </c>
      <c r="AB51" s="49">
        <f t="shared" si="10"/>
        <v>0</v>
      </c>
      <c r="AC51" s="49">
        <f t="shared" si="10"/>
        <v>0</v>
      </c>
      <c r="AD51" s="49">
        <f t="shared" si="10"/>
        <v>0</v>
      </c>
      <c r="AE51" s="49">
        <f t="shared" si="10"/>
        <v>0</v>
      </c>
      <c r="AF51" s="49">
        <f t="shared" si="10"/>
        <v>0</v>
      </c>
      <c r="AG51" s="49">
        <f t="shared" si="10"/>
        <v>0</v>
      </c>
      <c r="AH51" s="49">
        <f t="shared" si="10"/>
        <v>0</v>
      </c>
      <c r="AI51" s="61">
        <f>IF(ISERROR(AH51/J51),0,AH51/J51)</f>
        <v>0</v>
      </c>
      <c r="AJ51" s="61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>
      <c r="A52" s="118" t="s">
        <v>70</v>
      </c>
      <c r="B52" s="118"/>
      <c r="C52" s="118"/>
      <c r="D52" s="118"/>
      <c r="E52" s="118"/>
      <c r="F52" s="23"/>
      <c r="G52" s="24"/>
      <c r="H52" s="25"/>
      <c r="I52" s="25"/>
      <c r="J52" s="88"/>
      <c r="K52" s="43"/>
      <c r="L52" s="44"/>
      <c r="M52" s="45"/>
      <c r="N52" s="45"/>
      <c r="O52" s="45"/>
      <c r="P52" s="24"/>
      <c r="Q52" s="55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57"/>
      <c r="AJ52" s="58"/>
    </row>
    <row r="53" spans="1:106" ht="24.95" customHeight="1" outlineLevel="1">
      <c r="A53" s="26">
        <v>1</v>
      </c>
      <c r="B53" s="26"/>
      <c r="C53" s="27"/>
      <c r="D53" s="28"/>
      <c r="E53" s="27"/>
      <c r="F53" s="27"/>
      <c r="G53" s="27"/>
      <c r="H53" s="28"/>
      <c r="I53" s="28"/>
      <c r="J53" s="110"/>
      <c r="K53" s="47"/>
      <c r="L53" s="27"/>
      <c r="M53" s="48"/>
      <c r="N53" s="48"/>
      <c r="O53" s="48"/>
      <c r="P53" s="27"/>
      <c r="Q53" s="27"/>
      <c r="R53" s="48"/>
      <c r="S53" s="48"/>
      <c r="T53" s="48"/>
      <c r="U53" s="43">
        <f>SUM(R53:T53)</f>
        <v>0</v>
      </c>
      <c r="V53" s="48"/>
      <c r="W53" s="48"/>
      <c r="X53" s="48"/>
      <c r="Y53" s="43">
        <f>SUM(V53:X53)</f>
        <v>0</v>
      </c>
      <c r="Z53" s="48"/>
      <c r="AA53" s="48"/>
      <c r="AB53" s="48"/>
      <c r="AC53" s="43">
        <f>SUM(Z53:AB53)</f>
        <v>0</v>
      </c>
      <c r="AD53" s="48"/>
      <c r="AE53" s="48"/>
      <c r="AF53" s="48"/>
      <c r="AG53" s="43">
        <f>SUM(AD53:AF53)</f>
        <v>0</v>
      </c>
      <c r="AH53" s="43">
        <f>SUM(U53,Y53,AC53,AG53)</f>
        <v>0</v>
      </c>
      <c r="AI53" s="59">
        <f>IF(ISERROR(AH53/J53),0,AH53/J53)</f>
        <v>0</v>
      </c>
      <c r="AJ53" s="59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>
      <c r="A54" s="26">
        <v>2</v>
      </c>
      <c r="B54" s="26"/>
      <c r="C54" s="27"/>
      <c r="D54" s="28"/>
      <c r="E54" s="27"/>
      <c r="F54" s="27"/>
      <c r="G54" s="27"/>
      <c r="H54" s="28"/>
      <c r="I54" s="28"/>
      <c r="J54" s="110"/>
      <c r="K54" s="47"/>
      <c r="L54" s="27"/>
      <c r="M54" s="48"/>
      <c r="N54" s="48"/>
      <c r="O54" s="48"/>
      <c r="P54" s="27"/>
      <c r="Q54" s="27"/>
      <c r="R54" s="48"/>
      <c r="S54" s="48"/>
      <c r="T54" s="48"/>
      <c r="U54" s="43">
        <f>SUM(R54:T54)</f>
        <v>0</v>
      </c>
      <c r="V54" s="48"/>
      <c r="W54" s="48"/>
      <c r="X54" s="48"/>
      <c r="Y54" s="43">
        <f>SUM(V54:X54)</f>
        <v>0</v>
      </c>
      <c r="Z54" s="48"/>
      <c r="AA54" s="48"/>
      <c r="AB54" s="48"/>
      <c r="AC54" s="43">
        <f>SUM(Z54:AB54)</f>
        <v>0</v>
      </c>
      <c r="AD54" s="48"/>
      <c r="AE54" s="48"/>
      <c r="AF54" s="48"/>
      <c r="AG54" s="43">
        <f>SUM(AD54:AF54)</f>
        <v>0</v>
      </c>
      <c r="AH54" s="43">
        <f>SUM(U54,Y54,AC54,AG54)</f>
        <v>0</v>
      </c>
      <c r="AI54" s="59">
        <f>IF(ISERROR(AH54/J54),0,AH54/J54)</f>
        <v>0</v>
      </c>
      <c r="AJ54" s="59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19" customFormat="1" ht="24.95" customHeight="1">
      <c r="A55" s="117" t="s">
        <v>71</v>
      </c>
      <c r="B55" s="117"/>
      <c r="C55" s="117"/>
      <c r="D55" s="117"/>
      <c r="E55" s="117"/>
      <c r="F55" s="117"/>
      <c r="G55" s="117"/>
      <c r="H55" s="117"/>
      <c r="I55" s="117"/>
      <c r="J55" s="49">
        <f>SUM(J53:J54)</f>
        <v>0</v>
      </c>
      <c r="K55" s="49">
        <f>SUM(K53:K54)</f>
        <v>0</v>
      </c>
      <c r="L55" s="29"/>
      <c r="M55" s="49">
        <f>SUM(M53:M54)</f>
        <v>0</v>
      </c>
      <c r="N55" s="49">
        <f>SUM(N53:N54)</f>
        <v>0</v>
      </c>
      <c r="O55" s="49">
        <f>SUM(O53:O54)</f>
        <v>0</v>
      </c>
      <c r="P55" s="50"/>
      <c r="Q55" s="56"/>
      <c r="R55" s="49">
        <f t="shared" ref="R55:AH55" si="11">SUM(R53:R54)</f>
        <v>0</v>
      </c>
      <c r="S55" s="49">
        <f t="shared" si="11"/>
        <v>0</v>
      </c>
      <c r="T55" s="49">
        <f t="shared" si="11"/>
        <v>0</v>
      </c>
      <c r="U55" s="49">
        <f t="shared" si="11"/>
        <v>0</v>
      </c>
      <c r="V55" s="49">
        <f t="shared" si="11"/>
        <v>0</v>
      </c>
      <c r="W55" s="49">
        <f t="shared" si="11"/>
        <v>0</v>
      </c>
      <c r="X55" s="49">
        <f t="shared" si="11"/>
        <v>0</v>
      </c>
      <c r="Y55" s="49">
        <f t="shared" si="11"/>
        <v>0</v>
      </c>
      <c r="Z55" s="49">
        <f t="shared" si="11"/>
        <v>0</v>
      </c>
      <c r="AA55" s="49">
        <f t="shared" si="11"/>
        <v>0</v>
      </c>
      <c r="AB55" s="49">
        <f t="shared" si="11"/>
        <v>0</v>
      </c>
      <c r="AC55" s="49">
        <f t="shared" si="11"/>
        <v>0</v>
      </c>
      <c r="AD55" s="49">
        <f t="shared" si="11"/>
        <v>0</v>
      </c>
      <c r="AE55" s="49">
        <f t="shared" si="11"/>
        <v>0</v>
      </c>
      <c r="AF55" s="49">
        <f t="shared" si="11"/>
        <v>0</v>
      </c>
      <c r="AG55" s="49">
        <f t="shared" si="11"/>
        <v>0</v>
      </c>
      <c r="AH55" s="49">
        <f t="shared" si="11"/>
        <v>0</v>
      </c>
      <c r="AI55" s="61">
        <f>IF(ISERROR(AH55/J55),0,AH55/J55)</f>
        <v>0</v>
      </c>
      <c r="AJ55" s="61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>
      <c r="A56" s="118" t="s">
        <v>72</v>
      </c>
      <c r="B56" s="118"/>
      <c r="C56" s="118"/>
      <c r="D56" s="118"/>
      <c r="E56" s="118"/>
      <c r="F56" s="23"/>
      <c r="G56" s="24"/>
      <c r="H56" s="25"/>
      <c r="I56" s="25"/>
      <c r="J56" s="88"/>
      <c r="K56" s="43"/>
      <c r="L56" s="44"/>
      <c r="M56" s="45"/>
      <c r="N56" s="45"/>
      <c r="O56" s="45"/>
      <c r="P56" s="24"/>
      <c r="Q56" s="55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57"/>
      <c r="AJ56" s="58"/>
    </row>
    <row r="57" spans="1:106" ht="24.95" customHeight="1" outlineLevel="1">
      <c r="A57" s="26">
        <v>1</v>
      </c>
      <c r="B57" s="26"/>
      <c r="C57" s="27"/>
      <c r="D57" s="28"/>
      <c r="E57" s="27"/>
      <c r="F57" s="27"/>
      <c r="G57" s="27"/>
      <c r="H57" s="28"/>
      <c r="I57" s="28"/>
      <c r="J57" s="110"/>
      <c r="K57" s="47"/>
      <c r="L57" s="27"/>
      <c r="M57" s="48"/>
      <c r="N57" s="48"/>
      <c r="O57" s="48"/>
      <c r="P57" s="27"/>
      <c r="Q57" s="27"/>
      <c r="R57" s="48"/>
      <c r="S57" s="48"/>
      <c r="T57" s="48"/>
      <c r="U57" s="43">
        <f>SUM(R57:T57)</f>
        <v>0</v>
      </c>
      <c r="V57" s="48"/>
      <c r="W57" s="48"/>
      <c r="X57" s="48"/>
      <c r="Y57" s="43">
        <f>SUM(V57:X57)</f>
        <v>0</v>
      </c>
      <c r="Z57" s="48"/>
      <c r="AA57" s="48"/>
      <c r="AB57" s="48"/>
      <c r="AC57" s="43">
        <f>SUM(Z57:AB57)</f>
        <v>0</v>
      </c>
      <c r="AD57" s="48"/>
      <c r="AE57" s="48"/>
      <c r="AF57" s="48"/>
      <c r="AG57" s="43">
        <f>SUM(AD57:AF57)</f>
        <v>0</v>
      </c>
      <c r="AH57" s="43">
        <f>SUM(U57,Y57,AC57,AG57)</f>
        <v>0</v>
      </c>
      <c r="AI57" s="59">
        <f>IF(ISERROR(AH57/J57),0,AH57/J57)</f>
        <v>0</v>
      </c>
      <c r="AJ57" s="59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>
      <c r="A58" s="26">
        <v>2</v>
      </c>
      <c r="B58" s="26"/>
      <c r="C58" s="27"/>
      <c r="D58" s="28"/>
      <c r="E58" s="27"/>
      <c r="F58" s="27"/>
      <c r="G58" s="27"/>
      <c r="H58" s="28"/>
      <c r="I58" s="28"/>
      <c r="J58" s="110"/>
      <c r="K58" s="47"/>
      <c r="L58" s="27"/>
      <c r="M58" s="48"/>
      <c r="N58" s="48"/>
      <c r="O58" s="48"/>
      <c r="P58" s="27"/>
      <c r="Q58" s="27"/>
      <c r="R58" s="48"/>
      <c r="S58" s="48"/>
      <c r="T58" s="48"/>
      <c r="U58" s="43">
        <f>SUM(R58:T58)</f>
        <v>0</v>
      </c>
      <c r="V58" s="48"/>
      <c r="W58" s="48"/>
      <c r="X58" s="48"/>
      <c r="Y58" s="43">
        <f>SUM(V58:X58)</f>
        <v>0</v>
      </c>
      <c r="Z58" s="48"/>
      <c r="AA58" s="48"/>
      <c r="AB58" s="48"/>
      <c r="AC58" s="43">
        <f>SUM(Z58:AB58)</f>
        <v>0</v>
      </c>
      <c r="AD58" s="48"/>
      <c r="AE58" s="48"/>
      <c r="AF58" s="48"/>
      <c r="AG58" s="43">
        <f>SUM(AD58:AF58)</f>
        <v>0</v>
      </c>
      <c r="AH58" s="43">
        <f>SUM(U58,Y58,AC58,AG58)</f>
        <v>0</v>
      </c>
      <c r="AI58" s="59">
        <f>IF(ISERROR(AH58/J58),0,AH58/J58)</f>
        <v>0</v>
      </c>
      <c r="AJ58" s="59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19" customFormat="1" ht="24.95" customHeight="1">
      <c r="A59" s="117" t="s">
        <v>73</v>
      </c>
      <c r="B59" s="117"/>
      <c r="C59" s="117"/>
      <c r="D59" s="117"/>
      <c r="E59" s="117"/>
      <c r="F59" s="117"/>
      <c r="G59" s="117"/>
      <c r="H59" s="117"/>
      <c r="I59" s="117"/>
      <c r="J59" s="49">
        <f>SUM(J57:J58)</f>
        <v>0</v>
      </c>
      <c r="K59" s="49">
        <f>SUM(K57:K58)</f>
        <v>0</v>
      </c>
      <c r="L59" s="29"/>
      <c r="M59" s="49">
        <f>SUM(M57:M58)</f>
        <v>0</v>
      </c>
      <c r="N59" s="49">
        <f>SUM(N57:N58)</f>
        <v>0</v>
      </c>
      <c r="O59" s="49">
        <f>SUM(O57:O58)</f>
        <v>0</v>
      </c>
      <c r="P59" s="50"/>
      <c r="Q59" s="56"/>
      <c r="R59" s="49">
        <f t="shared" ref="R59:AH59" si="12">SUM(R57:R58)</f>
        <v>0</v>
      </c>
      <c r="S59" s="49">
        <f t="shared" si="12"/>
        <v>0</v>
      </c>
      <c r="T59" s="49">
        <f t="shared" si="12"/>
        <v>0</v>
      </c>
      <c r="U59" s="49">
        <f t="shared" si="12"/>
        <v>0</v>
      </c>
      <c r="V59" s="49">
        <f t="shared" si="12"/>
        <v>0</v>
      </c>
      <c r="W59" s="49">
        <f t="shared" si="12"/>
        <v>0</v>
      </c>
      <c r="X59" s="49">
        <f t="shared" si="12"/>
        <v>0</v>
      </c>
      <c r="Y59" s="49">
        <f t="shared" si="12"/>
        <v>0</v>
      </c>
      <c r="Z59" s="49">
        <f t="shared" si="12"/>
        <v>0</v>
      </c>
      <c r="AA59" s="49">
        <f t="shared" si="12"/>
        <v>0</v>
      </c>
      <c r="AB59" s="49">
        <f t="shared" si="12"/>
        <v>0</v>
      </c>
      <c r="AC59" s="49">
        <f t="shared" si="12"/>
        <v>0</v>
      </c>
      <c r="AD59" s="49">
        <f t="shared" si="12"/>
        <v>0</v>
      </c>
      <c r="AE59" s="49">
        <f t="shared" si="12"/>
        <v>0</v>
      </c>
      <c r="AF59" s="49">
        <f t="shared" si="12"/>
        <v>0</v>
      </c>
      <c r="AG59" s="49">
        <f t="shared" si="12"/>
        <v>0</v>
      </c>
      <c r="AH59" s="49">
        <f t="shared" si="12"/>
        <v>0</v>
      </c>
      <c r="AI59" s="61">
        <f>IF(ISERROR(AH59/J59),0,AH59/J59)</f>
        <v>0</v>
      </c>
      <c r="AJ59" s="61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>
      <c r="A60" s="118" t="s">
        <v>74</v>
      </c>
      <c r="B60" s="118"/>
      <c r="C60" s="118"/>
      <c r="D60" s="118"/>
      <c r="E60" s="118"/>
      <c r="F60" s="23"/>
      <c r="G60" s="24"/>
      <c r="H60" s="25"/>
      <c r="I60" s="25"/>
      <c r="J60" s="88"/>
      <c r="K60" s="43"/>
      <c r="L60" s="44"/>
      <c r="M60" s="45"/>
      <c r="N60" s="45"/>
      <c r="O60" s="45"/>
      <c r="P60" s="24"/>
      <c r="Q60" s="55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57"/>
      <c r="AJ60" s="58"/>
    </row>
    <row r="61" spans="1:106" ht="24.95" customHeight="1" outlineLevel="1">
      <c r="A61" s="26">
        <v>1</v>
      </c>
      <c r="B61" s="26"/>
      <c r="C61" s="27"/>
      <c r="D61" s="28"/>
      <c r="E61" s="27"/>
      <c r="F61" s="27"/>
      <c r="G61" s="27"/>
      <c r="H61" s="28"/>
      <c r="I61" s="28"/>
      <c r="J61" s="110"/>
      <c r="K61" s="47"/>
      <c r="L61" s="27"/>
      <c r="M61" s="48"/>
      <c r="N61" s="48"/>
      <c r="O61" s="48"/>
      <c r="P61" s="27"/>
      <c r="Q61" s="27"/>
      <c r="R61" s="48"/>
      <c r="S61" s="48"/>
      <c r="T61" s="48"/>
      <c r="U61" s="43">
        <f>SUM(R61:T61)</f>
        <v>0</v>
      </c>
      <c r="V61" s="48"/>
      <c r="W61" s="48"/>
      <c r="X61" s="48"/>
      <c r="Y61" s="43">
        <f>SUM(V61:X61)</f>
        <v>0</v>
      </c>
      <c r="Z61" s="48"/>
      <c r="AA61" s="48"/>
      <c r="AB61" s="48"/>
      <c r="AC61" s="43">
        <f>SUM(Z61:AB61)</f>
        <v>0</v>
      </c>
      <c r="AD61" s="48"/>
      <c r="AE61" s="48"/>
      <c r="AF61" s="48"/>
      <c r="AG61" s="43">
        <f>SUM(AD61:AF61)</f>
        <v>0</v>
      </c>
      <c r="AH61" s="43">
        <f>SUM(U61,Y61,AC61,AG61)</f>
        <v>0</v>
      </c>
      <c r="AI61" s="59">
        <f>IF(ISERROR(AH61/J61),0,AH61/J61)</f>
        <v>0</v>
      </c>
      <c r="AJ61" s="59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>
      <c r="A62" s="26">
        <v>2</v>
      </c>
      <c r="B62" s="26"/>
      <c r="C62" s="27"/>
      <c r="D62" s="28"/>
      <c r="E62" s="27"/>
      <c r="F62" s="27"/>
      <c r="G62" s="27"/>
      <c r="H62" s="28"/>
      <c r="I62" s="28"/>
      <c r="J62" s="110"/>
      <c r="K62" s="47"/>
      <c r="L62" s="27"/>
      <c r="M62" s="48"/>
      <c r="N62" s="48"/>
      <c r="O62" s="48"/>
      <c r="P62" s="27"/>
      <c r="Q62" s="27"/>
      <c r="R62" s="48"/>
      <c r="S62" s="48"/>
      <c r="T62" s="48"/>
      <c r="U62" s="43">
        <f>SUM(R62:T62)</f>
        <v>0</v>
      </c>
      <c r="V62" s="48"/>
      <c r="W62" s="48"/>
      <c r="X62" s="48"/>
      <c r="Y62" s="43">
        <f>SUM(V62:X62)</f>
        <v>0</v>
      </c>
      <c r="Z62" s="48"/>
      <c r="AA62" s="48"/>
      <c r="AB62" s="48"/>
      <c r="AC62" s="43">
        <f>SUM(Z62:AB62)</f>
        <v>0</v>
      </c>
      <c r="AD62" s="48"/>
      <c r="AE62" s="48"/>
      <c r="AF62" s="48"/>
      <c r="AG62" s="43">
        <f>SUM(AD62:AF62)</f>
        <v>0</v>
      </c>
      <c r="AH62" s="43">
        <f>SUM(U62,Y62,AC62,AG62)</f>
        <v>0</v>
      </c>
      <c r="AI62" s="59">
        <f>IF(ISERROR(AH62/J62),0,AH62/J62)</f>
        <v>0</v>
      </c>
      <c r="AJ62" s="59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19" customFormat="1" ht="24.95" customHeight="1">
      <c r="A63" s="117" t="s">
        <v>75</v>
      </c>
      <c r="B63" s="117"/>
      <c r="C63" s="117"/>
      <c r="D63" s="117"/>
      <c r="E63" s="117"/>
      <c r="F63" s="117"/>
      <c r="G63" s="117"/>
      <c r="H63" s="117"/>
      <c r="I63" s="117"/>
      <c r="J63" s="49">
        <f>SUM(J61:J62)</f>
        <v>0</v>
      </c>
      <c r="K63" s="49">
        <f>SUM(K61:K62)</f>
        <v>0</v>
      </c>
      <c r="L63" s="29"/>
      <c r="M63" s="49">
        <f>SUM(M61:M62)</f>
        <v>0</v>
      </c>
      <c r="N63" s="49">
        <f>SUM(N61:N62)</f>
        <v>0</v>
      </c>
      <c r="O63" s="49">
        <f>SUM(O61:O62)</f>
        <v>0</v>
      </c>
      <c r="P63" s="50"/>
      <c r="Q63" s="56"/>
      <c r="R63" s="49">
        <f t="shared" ref="R63:AH63" si="13">SUM(R61:R62)</f>
        <v>0</v>
      </c>
      <c r="S63" s="49">
        <f t="shared" si="13"/>
        <v>0</v>
      </c>
      <c r="T63" s="49">
        <f t="shared" si="13"/>
        <v>0</v>
      </c>
      <c r="U63" s="49">
        <f t="shared" si="13"/>
        <v>0</v>
      </c>
      <c r="V63" s="49">
        <f t="shared" si="13"/>
        <v>0</v>
      </c>
      <c r="W63" s="49">
        <f t="shared" si="13"/>
        <v>0</v>
      </c>
      <c r="X63" s="49">
        <f t="shared" si="13"/>
        <v>0</v>
      </c>
      <c r="Y63" s="49">
        <f t="shared" si="13"/>
        <v>0</v>
      </c>
      <c r="Z63" s="49">
        <f t="shared" si="13"/>
        <v>0</v>
      </c>
      <c r="AA63" s="49">
        <f t="shared" si="13"/>
        <v>0</v>
      </c>
      <c r="AB63" s="49">
        <f t="shared" si="13"/>
        <v>0</v>
      </c>
      <c r="AC63" s="49">
        <f t="shared" si="13"/>
        <v>0</v>
      </c>
      <c r="AD63" s="49">
        <f t="shared" si="13"/>
        <v>0</v>
      </c>
      <c r="AE63" s="49">
        <f t="shared" si="13"/>
        <v>0</v>
      </c>
      <c r="AF63" s="49">
        <f t="shared" si="13"/>
        <v>0</v>
      </c>
      <c r="AG63" s="49">
        <f t="shared" si="13"/>
        <v>0</v>
      </c>
      <c r="AH63" s="49">
        <f t="shared" si="13"/>
        <v>0</v>
      </c>
      <c r="AI63" s="61">
        <f>IF(ISERROR(AH63/J63),0,AH63/J63)</f>
        <v>0</v>
      </c>
      <c r="AJ63" s="61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>
      <c r="A64" s="118" t="s">
        <v>76</v>
      </c>
      <c r="B64" s="118"/>
      <c r="C64" s="118"/>
      <c r="D64" s="118"/>
      <c r="E64" s="118"/>
      <c r="F64" s="23"/>
      <c r="G64" s="24"/>
      <c r="H64" s="25"/>
      <c r="I64" s="25"/>
      <c r="J64" s="88"/>
      <c r="K64" s="43"/>
      <c r="L64" s="44"/>
      <c r="M64" s="45"/>
      <c r="N64" s="45"/>
      <c r="O64" s="45"/>
      <c r="P64" s="24"/>
      <c r="Q64" s="55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57"/>
      <c r="AJ64" s="58"/>
    </row>
    <row r="65" spans="1:106" ht="24.95" customHeight="1" outlineLevel="1">
      <c r="A65" s="26">
        <v>1</v>
      </c>
      <c r="B65" s="26"/>
      <c r="C65" s="27"/>
      <c r="D65" s="28"/>
      <c r="E65" s="27"/>
      <c r="F65" s="27"/>
      <c r="G65" s="27"/>
      <c r="H65" s="28"/>
      <c r="I65" s="28"/>
      <c r="J65" s="110"/>
      <c r="K65" s="47"/>
      <c r="L65" s="27"/>
      <c r="M65" s="48"/>
      <c r="N65" s="48"/>
      <c r="O65" s="48"/>
      <c r="P65" s="27"/>
      <c r="Q65" s="27"/>
      <c r="R65" s="48"/>
      <c r="S65" s="48"/>
      <c r="T65" s="48"/>
      <c r="U65" s="43">
        <f>SUM(R65:T65)</f>
        <v>0</v>
      </c>
      <c r="V65" s="48"/>
      <c r="W65" s="48"/>
      <c r="X65" s="48"/>
      <c r="Y65" s="43">
        <f>SUM(V65:X65)</f>
        <v>0</v>
      </c>
      <c r="Z65" s="48"/>
      <c r="AA65" s="48"/>
      <c r="AB65" s="48"/>
      <c r="AC65" s="43">
        <f>SUM(Z65:AB65)</f>
        <v>0</v>
      </c>
      <c r="AD65" s="48"/>
      <c r="AE65" s="48"/>
      <c r="AF65" s="48"/>
      <c r="AG65" s="43">
        <f>SUM(AD65:AF65)</f>
        <v>0</v>
      </c>
      <c r="AH65" s="43">
        <f>SUM(U65,Y65,AC65,AG65)</f>
        <v>0</v>
      </c>
      <c r="AI65" s="59">
        <f>IF(ISERROR(AH65/J65),0,AH65/J65)</f>
        <v>0</v>
      </c>
      <c r="AJ65" s="59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>
      <c r="A66" s="26">
        <v>2</v>
      </c>
      <c r="B66" s="26"/>
      <c r="C66" s="27"/>
      <c r="D66" s="28"/>
      <c r="E66" s="27"/>
      <c r="F66" s="27"/>
      <c r="G66" s="27"/>
      <c r="H66" s="28"/>
      <c r="I66" s="28"/>
      <c r="J66" s="110"/>
      <c r="K66" s="47"/>
      <c r="L66" s="27"/>
      <c r="M66" s="48"/>
      <c r="N66" s="48"/>
      <c r="O66" s="48"/>
      <c r="P66" s="27"/>
      <c r="Q66" s="27"/>
      <c r="R66" s="48"/>
      <c r="S66" s="48"/>
      <c r="T66" s="48"/>
      <c r="U66" s="43">
        <f>SUM(R66:T66)</f>
        <v>0</v>
      </c>
      <c r="V66" s="48"/>
      <c r="W66" s="48"/>
      <c r="X66" s="48"/>
      <c r="Y66" s="43">
        <f>SUM(V66:X66)</f>
        <v>0</v>
      </c>
      <c r="Z66" s="48"/>
      <c r="AA66" s="48"/>
      <c r="AB66" s="48"/>
      <c r="AC66" s="43">
        <f>SUM(Z66:AB66)</f>
        <v>0</v>
      </c>
      <c r="AD66" s="48"/>
      <c r="AE66" s="48"/>
      <c r="AF66" s="48"/>
      <c r="AG66" s="43">
        <f>SUM(AD66:AF66)</f>
        <v>0</v>
      </c>
      <c r="AH66" s="43">
        <f>SUM(U66,Y66,AC66,AG66)</f>
        <v>0</v>
      </c>
      <c r="AI66" s="59">
        <f>IF(ISERROR(AH66/J66),0,AH66/J66)</f>
        <v>0</v>
      </c>
      <c r="AJ66" s="59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19" customFormat="1" ht="24.95" customHeight="1">
      <c r="A67" s="117" t="s">
        <v>77</v>
      </c>
      <c r="B67" s="117"/>
      <c r="C67" s="117"/>
      <c r="D67" s="117"/>
      <c r="E67" s="117"/>
      <c r="F67" s="117"/>
      <c r="G67" s="117"/>
      <c r="H67" s="117"/>
      <c r="I67" s="117"/>
      <c r="J67" s="49">
        <f>SUM(J65:J66)</f>
        <v>0</v>
      </c>
      <c r="K67" s="49">
        <f>SUM(K65:K66)</f>
        <v>0</v>
      </c>
      <c r="L67" s="29"/>
      <c r="M67" s="49">
        <f>SUM(M65:M66)</f>
        <v>0</v>
      </c>
      <c r="N67" s="49">
        <f>SUM(N65:N66)</f>
        <v>0</v>
      </c>
      <c r="O67" s="49">
        <f>SUM(O65:O66)</f>
        <v>0</v>
      </c>
      <c r="P67" s="50"/>
      <c r="Q67" s="56"/>
      <c r="R67" s="49">
        <f t="shared" ref="R67:AH67" si="14">SUM(R65:R66)</f>
        <v>0</v>
      </c>
      <c r="S67" s="49">
        <f t="shared" si="14"/>
        <v>0</v>
      </c>
      <c r="T67" s="49">
        <f t="shared" si="14"/>
        <v>0</v>
      </c>
      <c r="U67" s="49">
        <f t="shared" si="14"/>
        <v>0</v>
      </c>
      <c r="V67" s="49">
        <f t="shared" si="14"/>
        <v>0</v>
      </c>
      <c r="W67" s="49">
        <f t="shared" si="14"/>
        <v>0</v>
      </c>
      <c r="X67" s="49">
        <f t="shared" si="14"/>
        <v>0</v>
      </c>
      <c r="Y67" s="49">
        <f t="shared" si="14"/>
        <v>0</v>
      </c>
      <c r="Z67" s="49">
        <f t="shared" si="14"/>
        <v>0</v>
      </c>
      <c r="AA67" s="49">
        <f t="shared" si="14"/>
        <v>0</v>
      </c>
      <c r="AB67" s="49">
        <f t="shared" si="14"/>
        <v>0</v>
      </c>
      <c r="AC67" s="49">
        <f t="shared" si="14"/>
        <v>0</v>
      </c>
      <c r="AD67" s="49">
        <f t="shared" si="14"/>
        <v>0</v>
      </c>
      <c r="AE67" s="49">
        <f t="shared" si="14"/>
        <v>0</v>
      </c>
      <c r="AF67" s="49">
        <f t="shared" si="14"/>
        <v>0</v>
      </c>
      <c r="AG67" s="49">
        <f t="shared" si="14"/>
        <v>0</v>
      </c>
      <c r="AH67" s="49">
        <f t="shared" si="14"/>
        <v>0</v>
      </c>
      <c r="AI67" s="61">
        <f>IF(ISERROR(AH67/J67),0,AH67/J67)</f>
        <v>0</v>
      </c>
      <c r="AJ67" s="61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>
      <c r="A68" s="118" t="s">
        <v>78</v>
      </c>
      <c r="B68" s="118"/>
      <c r="C68" s="118"/>
      <c r="D68" s="118"/>
      <c r="E68" s="118"/>
      <c r="F68" s="23"/>
      <c r="G68" s="24"/>
      <c r="H68" s="25"/>
      <c r="I68" s="25"/>
      <c r="J68" s="88"/>
      <c r="K68" s="43"/>
      <c r="L68" s="44"/>
      <c r="M68" s="45"/>
      <c r="N68" s="45"/>
      <c r="O68" s="45"/>
      <c r="P68" s="24"/>
      <c r="Q68" s="55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57"/>
      <c r="AJ68" s="58"/>
    </row>
    <row r="69" spans="1:106" ht="24.95" customHeight="1" outlineLevel="1">
      <c r="A69" s="26">
        <v>1</v>
      </c>
      <c r="B69" s="26"/>
      <c r="C69" s="27"/>
      <c r="D69" s="28"/>
      <c r="E69" s="27"/>
      <c r="F69" s="27"/>
      <c r="G69" s="27"/>
      <c r="H69" s="28"/>
      <c r="I69" s="28"/>
      <c r="J69" s="110"/>
      <c r="K69" s="47"/>
      <c r="L69" s="27"/>
      <c r="M69" s="48"/>
      <c r="N69" s="48"/>
      <c r="O69" s="48"/>
      <c r="P69" s="27"/>
      <c r="Q69" s="27"/>
      <c r="R69" s="48"/>
      <c r="S69" s="48"/>
      <c r="T69" s="48"/>
      <c r="U69" s="43">
        <f>SUM(R69:T69)</f>
        <v>0</v>
      </c>
      <c r="V69" s="48"/>
      <c r="W69" s="48"/>
      <c r="X69" s="48"/>
      <c r="Y69" s="43">
        <f>SUM(V69:X69)</f>
        <v>0</v>
      </c>
      <c r="Z69" s="48"/>
      <c r="AA69" s="48"/>
      <c r="AB69" s="48"/>
      <c r="AC69" s="43">
        <f>SUM(Z69:AB69)</f>
        <v>0</v>
      </c>
      <c r="AD69" s="48"/>
      <c r="AE69" s="48"/>
      <c r="AF69" s="48"/>
      <c r="AG69" s="43">
        <f>SUM(AD69:AF69)</f>
        <v>0</v>
      </c>
      <c r="AH69" s="43">
        <f>SUM(U69,Y69,AC69,AG69)</f>
        <v>0</v>
      </c>
      <c r="AI69" s="59">
        <f>IF(ISERROR(AH69/J69),0,AH69/J69)</f>
        <v>0</v>
      </c>
      <c r="AJ69" s="59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>
      <c r="A70" s="26">
        <v>2</v>
      </c>
      <c r="B70" s="26"/>
      <c r="C70" s="27"/>
      <c r="D70" s="28"/>
      <c r="E70" s="27"/>
      <c r="F70" s="27"/>
      <c r="G70" s="27"/>
      <c r="H70" s="28"/>
      <c r="I70" s="28"/>
      <c r="J70" s="110"/>
      <c r="K70" s="47"/>
      <c r="L70" s="27"/>
      <c r="M70" s="48"/>
      <c r="N70" s="48"/>
      <c r="O70" s="48"/>
      <c r="P70" s="27"/>
      <c r="Q70" s="27"/>
      <c r="R70" s="48"/>
      <c r="S70" s="48"/>
      <c r="T70" s="48"/>
      <c r="U70" s="43">
        <f>SUM(R70:T70)</f>
        <v>0</v>
      </c>
      <c r="V70" s="48"/>
      <c r="W70" s="48"/>
      <c r="X70" s="48"/>
      <c r="Y70" s="43">
        <f>SUM(V70:X70)</f>
        <v>0</v>
      </c>
      <c r="Z70" s="48"/>
      <c r="AA70" s="48"/>
      <c r="AB70" s="48"/>
      <c r="AC70" s="43">
        <f>SUM(Z70:AB70)</f>
        <v>0</v>
      </c>
      <c r="AD70" s="48"/>
      <c r="AE70" s="48"/>
      <c r="AF70" s="48"/>
      <c r="AG70" s="43">
        <f>SUM(AD70:AF70)</f>
        <v>0</v>
      </c>
      <c r="AH70" s="43">
        <f>SUM(U70,Y70,AC70,AG70)</f>
        <v>0</v>
      </c>
      <c r="AI70" s="59">
        <f>IF(ISERROR(AH70/J70),0,AH70/J70)</f>
        <v>0</v>
      </c>
      <c r="AJ70" s="59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19" customFormat="1" ht="24.95" customHeight="1">
      <c r="A71" s="117" t="s">
        <v>79</v>
      </c>
      <c r="B71" s="117"/>
      <c r="C71" s="117"/>
      <c r="D71" s="117"/>
      <c r="E71" s="117"/>
      <c r="F71" s="117"/>
      <c r="G71" s="117"/>
      <c r="H71" s="117"/>
      <c r="I71" s="117"/>
      <c r="J71" s="49">
        <f>SUM(J69:J70)</f>
        <v>0</v>
      </c>
      <c r="K71" s="49">
        <f>SUM(K69:K70)</f>
        <v>0</v>
      </c>
      <c r="L71" s="29"/>
      <c r="M71" s="49">
        <f>SUM(M69:M70)</f>
        <v>0</v>
      </c>
      <c r="N71" s="49">
        <f>SUM(N69:N70)</f>
        <v>0</v>
      </c>
      <c r="O71" s="49">
        <f>SUM(O69:O70)</f>
        <v>0</v>
      </c>
      <c r="P71" s="50"/>
      <c r="Q71" s="56"/>
      <c r="R71" s="49">
        <f t="shared" ref="R71:AH71" si="15">SUM(R69:R70)</f>
        <v>0</v>
      </c>
      <c r="S71" s="49">
        <f t="shared" si="15"/>
        <v>0</v>
      </c>
      <c r="T71" s="49">
        <f t="shared" si="15"/>
        <v>0</v>
      </c>
      <c r="U71" s="49">
        <f t="shared" si="15"/>
        <v>0</v>
      </c>
      <c r="V71" s="49">
        <f t="shared" si="15"/>
        <v>0</v>
      </c>
      <c r="W71" s="49">
        <f t="shared" si="15"/>
        <v>0</v>
      </c>
      <c r="X71" s="49">
        <f t="shared" si="15"/>
        <v>0</v>
      </c>
      <c r="Y71" s="49">
        <f t="shared" si="15"/>
        <v>0</v>
      </c>
      <c r="Z71" s="49">
        <f t="shared" si="15"/>
        <v>0</v>
      </c>
      <c r="AA71" s="49">
        <f t="shared" si="15"/>
        <v>0</v>
      </c>
      <c r="AB71" s="49">
        <f t="shared" si="15"/>
        <v>0</v>
      </c>
      <c r="AC71" s="49">
        <f t="shared" si="15"/>
        <v>0</v>
      </c>
      <c r="AD71" s="49">
        <f t="shared" si="15"/>
        <v>0</v>
      </c>
      <c r="AE71" s="49">
        <f t="shared" si="15"/>
        <v>0</v>
      </c>
      <c r="AF71" s="49">
        <f t="shared" si="15"/>
        <v>0</v>
      </c>
      <c r="AG71" s="49">
        <f t="shared" si="15"/>
        <v>0</v>
      </c>
      <c r="AH71" s="49">
        <f t="shared" si="15"/>
        <v>0</v>
      </c>
      <c r="AI71" s="61">
        <f>IF(ISERROR(AH71/J71),0,AH71/J71)</f>
        <v>0</v>
      </c>
      <c r="AJ71" s="61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>
      <c r="A72" s="118" t="s">
        <v>80</v>
      </c>
      <c r="B72" s="118"/>
      <c r="C72" s="118"/>
      <c r="D72" s="118"/>
      <c r="E72" s="118"/>
      <c r="F72" s="23"/>
      <c r="G72" s="24"/>
      <c r="H72" s="25"/>
      <c r="I72" s="25"/>
      <c r="J72" s="110">
        <v>27347150000</v>
      </c>
      <c r="K72" s="43"/>
      <c r="L72" s="44"/>
      <c r="M72" s="45"/>
      <c r="N72" s="45"/>
      <c r="O72" s="45"/>
      <c r="P72" s="24"/>
      <c r="Q72" s="55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57"/>
      <c r="AJ72" s="58"/>
    </row>
    <row r="73" spans="1:106" ht="24.95" customHeight="1" outlineLevel="1">
      <c r="A73" s="26">
        <v>1</v>
      </c>
      <c r="B73" s="26"/>
      <c r="C73" s="35" t="s">
        <v>90</v>
      </c>
      <c r="D73" s="36">
        <v>45733</v>
      </c>
      <c r="E73" s="32" t="s">
        <v>91</v>
      </c>
      <c r="F73" s="33" t="s">
        <v>92</v>
      </c>
      <c r="G73" s="32"/>
      <c r="H73" s="38"/>
      <c r="I73" s="40"/>
      <c r="J73" s="110"/>
      <c r="K73" s="64">
        <v>27347150000</v>
      </c>
      <c r="L73" s="42" t="s">
        <v>84</v>
      </c>
      <c r="M73" s="52"/>
      <c r="N73" s="65"/>
      <c r="O73" s="52"/>
      <c r="P73" s="66"/>
      <c r="Q73" s="66"/>
      <c r="R73" s="48"/>
      <c r="S73" s="48"/>
      <c r="T73" s="48"/>
      <c r="U73" s="43">
        <f>SUM(R73:T73)</f>
        <v>0</v>
      </c>
      <c r="V73" s="64">
        <v>12111505200</v>
      </c>
      <c r="W73" s="48"/>
      <c r="X73" s="64"/>
      <c r="Y73" s="43">
        <f>SUM(V73:X73)</f>
        <v>12111505200</v>
      </c>
      <c r="Z73" s="48">
        <v>9083628900</v>
      </c>
      <c r="AA73" s="48"/>
      <c r="AB73" s="48"/>
      <c r="AC73" s="43">
        <f>SUM(Z73:AB73)</f>
        <v>9083628900</v>
      </c>
      <c r="AD73" s="48"/>
      <c r="AE73" s="48">
        <v>0</v>
      </c>
      <c r="AF73" s="48">
        <v>6152015900</v>
      </c>
      <c r="AG73" s="43">
        <f>SUM(AD73:AF73)</f>
        <v>6152015900</v>
      </c>
      <c r="AH73" s="43">
        <f>SUM(U73,Y73,AC73,AG73)</f>
        <v>27347150000</v>
      </c>
      <c r="AI73" s="59">
        <f>IF(ISERROR(AH73/J72),0,AH73/J72)</f>
        <v>1</v>
      </c>
      <c r="AJ73" s="59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>
      <c r="A74" s="26">
        <v>2</v>
      </c>
      <c r="B74" s="26"/>
      <c r="C74" s="35"/>
      <c r="D74" s="36"/>
      <c r="E74" s="32"/>
      <c r="F74" s="32"/>
      <c r="G74" s="62"/>
      <c r="H74" s="38"/>
      <c r="I74" s="40"/>
      <c r="J74" s="110"/>
      <c r="K74" s="64"/>
      <c r="L74" s="42"/>
      <c r="M74" s="52"/>
      <c r="N74" s="65"/>
      <c r="O74" s="52"/>
      <c r="P74" s="66"/>
      <c r="Q74" s="66"/>
      <c r="R74" s="48"/>
      <c r="S74" s="48"/>
      <c r="T74" s="48"/>
      <c r="U74" s="43">
        <f>SUM(R74:T74)</f>
        <v>0</v>
      </c>
      <c r="V74" s="48"/>
      <c r="W74" s="48"/>
      <c r="X74" s="48"/>
      <c r="Y74" s="43">
        <f>SUM(V74:X74)</f>
        <v>0</v>
      </c>
      <c r="Z74" s="48"/>
      <c r="AA74" s="48"/>
      <c r="AB74" s="48"/>
      <c r="AC74" s="43">
        <f>SUM(Z74:AB74)</f>
        <v>0</v>
      </c>
      <c r="AD74" s="48"/>
      <c r="AE74" s="48">
        <v>0</v>
      </c>
      <c r="AF74" s="48">
        <v>0</v>
      </c>
      <c r="AG74" s="43">
        <f>SUM(AD74:AF74)</f>
        <v>0</v>
      </c>
      <c r="AH74" s="43">
        <f>SUM(U74,Y74,AC74,AG74)</f>
        <v>0</v>
      </c>
      <c r="AI74" s="59">
        <f>IF(ISERROR(AH74/J73),0,AH74/J73)</f>
        <v>0</v>
      </c>
      <c r="AJ74" s="59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19" customFormat="1" ht="24.95" customHeight="1">
      <c r="A75" s="117" t="s">
        <v>85</v>
      </c>
      <c r="B75" s="117"/>
      <c r="C75" s="117"/>
      <c r="D75" s="117"/>
      <c r="E75" s="117"/>
      <c r="F75" s="117"/>
      <c r="G75" s="117"/>
      <c r="H75" s="117"/>
      <c r="I75" s="117"/>
      <c r="J75" s="49">
        <f>J72</f>
        <v>27347150000</v>
      </c>
      <c r="K75" s="49">
        <f>SUM(K73:K73)</f>
        <v>27347150000</v>
      </c>
      <c r="L75" s="29"/>
      <c r="M75" s="49">
        <f>SUM(M73:M73)</f>
        <v>0</v>
      </c>
      <c r="N75" s="49">
        <f>SUM(N73:N73)</f>
        <v>0</v>
      </c>
      <c r="O75" s="49">
        <f>SUM(O73:O73)</f>
        <v>0</v>
      </c>
      <c r="P75" s="50"/>
      <c r="Q75" s="56"/>
      <c r="R75" s="49">
        <f t="shared" ref="R75:AH75" si="16">SUM(R73:R73)</f>
        <v>0</v>
      </c>
      <c r="S75" s="49">
        <f t="shared" si="16"/>
        <v>0</v>
      </c>
      <c r="T75" s="49">
        <f t="shared" si="16"/>
        <v>0</v>
      </c>
      <c r="U75" s="49">
        <f t="shared" si="16"/>
        <v>0</v>
      </c>
      <c r="V75" s="49">
        <f t="shared" si="16"/>
        <v>12111505200</v>
      </c>
      <c r="W75" s="49">
        <f t="shared" si="16"/>
        <v>0</v>
      </c>
      <c r="X75" s="49">
        <f t="shared" si="16"/>
        <v>0</v>
      </c>
      <c r="Y75" s="49">
        <f t="shared" si="16"/>
        <v>12111505200</v>
      </c>
      <c r="Z75" s="49">
        <f t="shared" si="16"/>
        <v>9083628900</v>
      </c>
      <c r="AA75" s="49">
        <f t="shared" si="16"/>
        <v>0</v>
      </c>
      <c r="AB75" s="49">
        <f t="shared" si="16"/>
        <v>0</v>
      </c>
      <c r="AC75" s="49">
        <f t="shared" si="16"/>
        <v>9083628900</v>
      </c>
      <c r="AD75" s="49">
        <f t="shared" si="16"/>
        <v>0</v>
      </c>
      <c r="AE75" s="49">
        <f t="shared" si="16"/>
        <v>0</v>
      </c>
      <c r="AF75" s="49">
        <f t="shared" si="16"/>
        <v>6152015900</v>
      </c>
      <c r="AG75" s="49">
        <f t="shared" si="16"/>
        <v>6152015900</v>
      </c>
      <c r="AH75" s="49">
        <f t="shared" si="16"/>
        <v>27347150000</v>
      </c>
      <c r="AI75" s="61">
        <f>IF(ISERROR(AH75/J75),0,AH75/J75)</f>
        <v>1</v>
      </c>
      <c r="AJ75" s="61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20" customFormat="1" ht="44.25" customHeight="1">
      <c r="A76" s="119" t="str">
        <f>"TOTAL ASIG."&amp;" "&amp;$A$5</f>
        <v>TOTAL ASIG. 24-01-337 "Bonos Art. 2 Transitorio, Ley N°19,949"</v>
      </c>
      <c r="B76" s="119"/>
      <c r="C76" s="119"/>
      <c r="D76" s="119"/>
      <c r="E76" s="119"/>
      <c r="F76" s="119"/>
      <c r="G76" s="119"/>
      <c r="H76" s="119"/>
      <c r="I76" s="119"/>
      <c r="J76" s="13">
        <f>SUM(J11,J15,J19,J23,J27,J31,J35,J39,J43,J47,J51,J55,J59,J63,J67,J71,J75)</f>
        <v>27347150000</v>
      </c>
      <c r="K76" s="13">
        <f t="shared" ref="K76:AJ76" si="17">SUM(K11,K15,K19,K23,K27,K31,K35,K39,K43,K47,K51,K55,K59,K63,K67,K71,K75)</f>
        <v>27347150000</v>
      </c>
      <c r="L76" s="13">
        <f t="shared" si="17"/>
        <v>0</v>
      </c>
      <c r="M76" s="13">
        <f t="shared" si="17"/>
        <v>0</v>
      </c>
      <c r="N76" s="13">
        <f t="shared" si="17"/>
        <v>0</v>
      </c>
      <c r="O76" s="13">
        <f t="shared" si="17"/>
        <v>0</v>
      </c>
      <c r="P76" s="13">
        <f t="shared" si="17"/>
        <v>0</v>
      </c>
      <c r="Q76" s="13">
        <f t="shared" si="17"/>
        <v>0</v>
      </c>
      <c r="R76" s="13">
        <f t="shared" si="17"/>
        <v>0</v>
      </c>
      <c r="S76" s="13">
        <f t="shared" si="17"/>
        <v>0</v>
      </c>
      <c r="T76" s="13">
        <f t="shared" si="17"/>
        <v>0</v>
      </c>
      <c r="U76" s="13">
        <f t="shared" si="17"/>
        <v>0</v>
      </c>
      <c r="V76" s="13">
        <f t="shared" si="17"/>
        <v>12111505200</v>
      </c>
      <c r="W76" s="13">
        <f t="shared" si="17"/>
        <v>0</v>
      </c>
      <c r="X76" s="13">
        <f t="shared" si="17"/>
        <v>0</v>
      </c>
      <c r="Y76" s="13">
        <f t="shared" si="17"/>
        <v>12111505200</v>
      </c>
      <c r="Z76" s="13">
        <f t="shared" si="17"/>
        <v>9083628900</v>
      </c>
      <c r="AA76" s="13">
        <f t="shared" si="17"/>
        <v>0</v>
      </c>
      <c r="AB76" s="13">
        <f t="shared" si="17"/>
        <v>0</v>
      </c>
      <c r="AC76" s="13">
        <f t="shared" si="17"/>
        <v>9083628900</v>
      </c>
      <c r="AD76" s="13">
        <f t="shared" si="17"/>
        <v>0</v>
      </c>
      <c r="AE76" s="13">
        <f t="shared" si="17"/>
        <v>0</v>
      </c>
      <c r="AF76" s="13">
        <f t="shared" si="17"/>
        <v>6152015900</v>
      </c>
      <c r="AG76" s="13">
        <f t="shared" si="17"/>
        <v>6152015900</v>
      </c>
      <c r="AH76" s="13">
        <f t="shared" si="17"/>
        <v>27347150000</v>
      </c>
      <c r="AI76" s="67">
        <f t="shared" si="17"/>
        <v>1</v>
      </c>
      <c r="AJ76" s="67">
        <f t="shared" si="17"/>
        <v>1</v>
      </c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</row>
    <row r="77" spans="1:106">
      <c r="J77" s="14"/>
      <c r="R77" s="14"/>
      <c r="S77" s="14"/>
      <c r="T77" s="14"/>
      <c r="V77" s="14"/>
      <c r="W77" s="14"/>
      <c r="X77" s="14"/>
      <c r="Z77" s="14"/>
      <c r="AA77" s="14"/>
      <c r="AB77" s="14"/>
      <c r="AD77" s="14"/>
      <c r="AE77" s="14"/>
      <c r="AF77" s="14"/>
    </row>
    <row r="78" spans="1:106">
      <c r="J78" s="14"/>
      <c r="R78" s="14"/>
      <c r="S78" s="14"/>
      <c r="T78" s="14"/>
      <c r="V78" s="14"/>
      <c r="W78" s="14"/>
      <c r="X78" s="14"/>
      <c r="Z78" s="14"/>
      <c r="AA78" s="14"/>
      <c r="AB78" s="14"/>
      <c r="AD78" s="14"/>
      <c r="AE78" s="14"/>
      <c r="AF78" s="14"/>
    </row>
    <row r="79" spans="1:106">
      <c r="J79" s="14"/>
      <c r="R79" s="14"/>
      <c r="S79" s="14"/>
      <c r="T79" s="14"/>
      <c r="V79" s="14"/>
      <c r="W79" s="14"/>
      <c r="X79" s="14"/>
      <c r="Z79" s="14"/>
      <c r="AA79" s="14"/>
      <c r="AB79" s="14"/>
      <c r="AD79" s="14"/>
      <c r="AE79" s="14"/>
      <c r="AF79" s="14"/>
    </row>
    <row r="80" spans="1:106">
      <c r="J80" s="14"/>
      <c r="R80" s="14"/>
      <c r="S80" s="14"/>
      <c r="T80" s="14"/>
      <c r="V80" s="14"/>
      <c r="W80" s="14"/>
      <c r="X80" s="14"/>
      <c r="Z80" s="14"/>
      <c r="AA80" s="14"/>
      <c r="AB80" s="14"/>
      <c r="AD80" s="14"/>
      <c r="AE80" s="14"/>
      <c r="AF80" s="14"/>
    </row>
    <row r="81" spans="1:32">
      <c r="A81" s="5"/>
      <c r="J81" s="14"/>
      <c r="R81" s="14"/>
      <c r="S81" s="14"/>
      <c r="T81" s="14"/>
      <c r="V81" s="14"/>
      <c r="W81" s="14"/>
      <c r="X81" s="14"/>
      <c r="Z81" s="14"/>
      <c r="AA81" s="14"/>
      <c r="AB81" s="14"/>
      <c r="AD81" s="14"/>
      <c r="AE81" s="14"/>
      <c r="AF81" s="14"/>
    </row>
    <row r="82" spans="1:32">
      <c r="A82" s="5"/>
      <c r="J82" s="14"/>
      <c r="R82" s="14"/>
      <c r="S82" s="14"/>
      <c r="T82" s="14"/>
      <c r="V82" s="14"/>
      <c r="W82" s="14"/>
      <c r="X82" s="14"/>
      <c r="Z82" s="14"/>
      <c r="AA82" s="14"/>
      <c r="AB82" s="14"/>
      <c r="AD82" s="14"/>
      <c r="AE82" s="14"/>
      <c r="AF82" s="14"/>
    </row>
    <row r="83" spans="1:32">
      <c r="A83" s="5"/>
      <c r="J83" s="14"/>
      <c r="R83" s="14"/>
      <c r="S83" s="14"/>
      <c r="T83" s="14"/>
      <c r="V83" s="14"/>
      <c r="W83" s="14"/>
      <c r="X83" s="14"/>
      <c r="Z83" s="14"/>
      <c r="AA83" s="14"/>
      <c r="AB83" s="14"/>
      <c r="AD83" s="14"/>
      <c r="AE83" s="14"/>
      <c r="AF83" s="14"/>
    </row>
    <row r="84" spans="1:32">
      <c r="A84" s="5"/>
      <c r="J84" s="14"/>
      <c r="R84" s="14"/>
      <c r="S84" s="14"/>
      <c r="T84" s="14"/>
      <c r="V84" s="14"/>
      <c r="W84" s="14"/>
      <c r="X84" s="14"/>
      <c r="Z84" s="14"/>
      <c r="AA84" s="14"/>
      <c r="AB84" s="14"/>
      <c r="AD84" s="14"/>
      <c r="AE84" s="14"/>
      <c r="AF84" s="14"/>
    </row>
    <row r="85" spans="1:32">
      <c r="A85" s="5"/>
      <c r="J85" s="14"/>
      <c r="R85" s="14"/>
      <c r="S85" s="14"/>
      <c r="T85" s="14"/>
      <c r="V85" s="14"/>
      <c r="W85" s="14"/>
      <c r="X85" s="14"/>
      <c r="Z85" s="14"/>
      <c r="AA85" s="14"/>
      <c r="AB85" s="14"/>
      <c r="AD85" s="14"/>
      <c r="AE85" s="14"/>
      <c r="AF85" s="14"/>
    </row>
    <row r="86" spans="1:32">
      <c r="A86" s="5"/>
      <c r="J86" s="14"/>
      <c r="R86" s="14"/>
      <c r="S86" s="14"/>
      <c r="T86" s="14"/>
      <c r="V86" s="14"/>
      <c r="W86" s="14"/>
      <c r="X86" s="14"/>
      <c r="Z86" s="14"/>
      <c r="AA86" s="14"/>
      <c r="AB86" s="14"/>
      <c r="AD86" s="14"/>
      <c r="AE86" s="14"/>
      <c r="AF86" s="14"/>
    </row>
    <row r="87" spans="1:32">
      <c r="A87" s="5"/>
      <c r="J87" s="14"/>
      <c r="R87" s="14"/>
      <c r="S87" s="14"/>
      <c r="T87" s="14"/>
      <c r="V87" s="14"/>
      <c r="W87" s="14"/>
      <c r="X87" s="14"/>
      <c r="Z87" s="14"/>
      <c r="AA87" s="14"/>
      <c r="AB87" s="14"/>
      <c r="AD87" s="14"/>
      <c r="AE87" s="14"/>
      <c r="AF87" s="14"/>
    </row>
    <row r="88" spans="1:32">
      <c r="A88" s="5"/>
      <c r="J88" s="14"/>
      <c r="R88" s="14"/>
      <c r="S88" s="14"/>
      <c r="T88" s="14"/>
      <c r="V88" s="14"/>
      <c r="W88" s="14"/>
      <c r="X88" s="14"/>
      <c r="Z88" s="14"/>
      <c r="AA88" s="14"/>
      <c r="AB88" s="14"/>
      <c r="AD88" s="14"/>
      <c r="AE88" s="14"/>
      <c r="AF88" s="14"/>
    </row>
    <row r="89" spans="1:32">
      <c r="A89" s="5"/>
      <c r="J89" s="14"/>
      <c r="R89" s="14"/>
      <c r="S89" s="14"/>
      <c r="T89" s="14"/>
      <c r="V89" s="14"/>
      <c r="W89" s="14"/>
      <c r="X89" s="14"/>
      <c r="Z89" s="14"/>
      <c r="AA89" s="14"/>
      <c r="AB89" s="14"/>
      <c r="AD89" s="14"/>
      <c r="AE89" s="14"/>
      <c r="AF89" s="14"/>
    </row>
    <row r="91" spans="1:32">
      <c r="E91" s="63"/>
    </row>
  </sheetData>
  <mergeCells count="80">
    <mergeCell ref="Z6:AB6"/>
    <mergeCell ref="A1:AJ1"/>
    <mergeCell ref="A2:AJ2"/>
    <mergeCell ref="A3:AJ3"/>
    <mergeCell ref="A4:AJ4"/>
    <mergeCell ref="A5:AJ5"/>
    <mergeCell ref="AD6:AF6"/>
    <mergeCell ref="AI6:AJ6"/>
    <mergeCell ref="U6:U7"/>
    <mergeCell ref="Y6:Y7"/>
    <mergeCell ref="AC6:AC7"/>
    <mergeCell ref="AG6:AG7"/>
    <mergeCell ref="AH6:AH7"/>
    <mergeCell ref="M6:O6"/>
    <mergeCell ref="R6:T6"/>
    <mergeCell ref="V6:X6"/>
    <mergeCell ref="A8:E8"/>
    <mergeCell ref="A11:I11"/>
    <mergeCell ref="A12:E12"/>
    <mergeCell ref="J6:J7"/>
    <mergeCell ref="J9:J10"/>
    <mergeCell ref="H6:I6"/>
    <mergeCell ref="A15:I15"/>
    <mergeCell ref="A16:E16"/>
    <mergeCell ref="A19:I19"/>
    <mergeCell ref="A20:E20"/>
    <mergeCell ref="A23:I23"/>
    <mergeCell ref="A24:E24"/>
    <mergeCell ref="A27:I27"/>
    <mergeCell ref="A28:E28"/>
    <mergeCell ref="A31:I31"/>
    <mergeCell ref="A32:E32"/>
    <mergeCell ref="A76:I76"/>
    <mergeCell ref="A6:A7"/>
    <mergeCell ref="B6:B7"/>
    <mergeCell ref="D6:D7"/>
    <mergeCell ref="E6:E7"/>
    <mergeCell ref="F6:F7"/>
    <mergeCell ref="G6:G7"/>
    <mergeCell ref="A64:E64"/>
    <mergeCell ref="A67:I67"/>
    <mergeCell ref="A68:E68"/>
    <mergeCell ref="A71:I71"/>
    <mergeCell ref="A72:E72"/>
    <mergeCell ref="A55:I55"/>
    <mergeCell ref="A56:E56"/>
    <mergeCell ref="A59:I59"/>
    <mergeCell ref="A60:E60"/>
    <mergeCell ref="J17:J18"/>
    <mergeCell ref="J21:J22"/>
    <mergeCell ref="J25:J26"/>
    <mergeCell ref="J29:J30"/>
    <mergeCell ref="A75:I75"/>
    <mergeCell ref="A63:I63"/>
    <mergeCell ref="A44:E44"/>
    <mergeCell ref="A47:I47"/>
    <mergeCell ref="A48:E48"/>
    <mergeCell ref="A51:I51"/>
    <mergeCell ref="A52:E52"/>
    <mergeCell ref="A35:I35"/>
    <mergeCell ref="A36:E36"/>
    <mergeCell ref="A39:I39"/>
    <mergeCell ref="A40:E40"/>
    <mergeCell ref="A43:I43"/>
    <mergeCell ref="J72:J74"/>
    <mergeCell ref="K6:K7"/>
    <mergeCell ref="L6:L7"/>
    <mergeCell ref="P6:P7"/>
    <mergeCell ref="Q6:Q7"/>
    <mergeCell ref="J53:J54"/>
    <mergeCell ref="J57:J58"/>
    <mergeCell ref="J61:J62"/>
    <mergeCell ref="J65:J66"/>
    <mergeCell ref="J69:J70"/>
    <mergeCell ref="J33:J34"/>
    <mergeCell ref="J37:J38"/>
    <mergeCell ref="J41:J42"/>
    <mergeCell ref="J45:J46"/>
    <mergeCell ref="J49:J50"/>
    <mergeCell ref="J13:J14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2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1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:I10 H42:I42 H46:I46 H13:I14 H17:I18 H21:I22 H29:I30 H33:I34 H37:I38 H49:I50 H53:I54 H57:I58 H61:I62 H65:I66 H69:I70" xr:uid="{00000000-0002-0000-0200-000002000000}">
      <formula1>42005</formula1>
    </dataValidation>
    <dataValidation type="decimal" allowBlank="1" showInputMessage="1" showErrorMessage="1" errorTitle="Sólo números" error="Sólo ingresar números sin letras_x000a_" sqref="M41 M42:N42 M45 M46:N46 V74 X74 M25:M26 M73:M74 W73:W74 Z9:AB10 Z13:AB14 Z17:AB18 Z21:AB22 Z25:AB26 Z29:AB30 Z33:AB34 Z37:AB38 Z41:AB42 Z45:AB46 Z49:AB50 Z53:AB54 Z57:AB58 Z61:AB62 Z65:AB66 Z69:AB70 Z73:AB74 M9:N10 M13:N14 M17:N18 M21:N22 M29:N30 M33:N34 M37:N38 M49:N50 M53:N54 M57:N58 M61:N62 M65:N66 M69:N70 R9:T10 AD9:AF10 R13:T14 AD13:AF14 R17:T18 AD17:AF18 R21:T22 AD21:AF22 R25:T26 AD25:AF26 R29:T30 AD29:AF30 R33:T34 AD33:AF34 R37:T38 AD37:AF38 R41:T42 AD41:AF42 R45:T46 AD45:AF46 R49:T50 AD49:AF50 R53:T54 AD53:AF54 R57:T58 AD57:AF58 R61:T62 AD61:AF62 R65:T66 AD65:AF66 R69:T70 AD69:AF70 R73:T74 AD73:AF74 V9:X10 V13:X14 V17:X18 V21:X22 V25:X26 V29:X30 V33:X34 V37:X38 V41:X42 V45:X46 V49:X50 V53:X54 V57:X58 V61:X62 V65:X66 V69:X70" xr:uid="{00000000-0002-0000-0200-000003000000}">
      <formula1>-100000000</formula1>
      <formula2>10000000000</formula2>
    </dataValidation>
    <dataValidation type="textLength" operator="lessThanOrEqual" allowBlank="1" showInputMessage="1" showErrorMessage="1" errorTitle="MÁXIMO DE CARACTERES SOBREPASADO" error="Sólo 255 caracteres por celdas" sqref="N41 C42 L42 N45 C46 L46 Q49 P50:Q50 C9:C10 C13:C14 C17:C18 C21:C22 C29:C30 C33:C34 C37:C38 C49:C50 C53:C54 C57:C58 C61:C62 C65:C66 C69:C70 L9:L10 L13:L14 L17:L18 L21:L22 L29:L30 L33:L34 L37:L38 L49:L50 L53:L54 L57:L58 L61:L62 L65:L66 L69:L70 N25:N26 N73:N74 P9:Q10 P13:Q14 P17:Q18 P21:Q22 P25:Q26 P29:Q30 P33:Q34 P37:Q38 P41:Q42 P45:Q46 P53:Q54 P57:Q58 P61:Q62 P65:Q66 P69:Q70 P73:Q74 E9:G10 E13:G14 E17:G18 E21:G22 E25:G26 E29:G30 E33:G34 E37:G38 E41:G42 E45:G46 E49:G50 E53:G54 E57:G58 E61:G62 E65:G66 E69:G70 E73:G74" xr:uid="{00000000-0002-0000-0200-000004000000}">
      <formula1>255</formula1>
    </dataValidation>
    <dataValidation type="date" operator="greaterThan" allowBlank="1" showInputMessage="1" showErrorMessage="1" errorTitle="Error en Ingresos de Fechas" error="La fecha debe corresponder al Año 2014." sqref="D42 D46 D9:D10 D13:D14 D17:D18 D21:D22 D29:D30 D33:D34 D37:D38 D49:D50 D53:D54 D57:D58 D61:D62 D65:D66 D69:D70" xr:uid="{00000000-0002-0000-0200-000005000000}">
      <formula1>41275</formula1>
    </dataValidation>
    <dataValidation type="textLength" operator="lessThanOrEqual" allowBlank="1" showInputMessage="1" showErrorMessage="1" sqref="K45 K9:K10 K13:K14 K17:K18 K21:K22 K25:K26 K29:K30 K33:K34 K37:K38 K41:K42 K49:K50 K53:K54 K57:K58 K61:K62 K65:K66 K69:K70 K73:K74" xr:uid="{00000000-0002-0000-0200-000006000000}">
      <formula1>255</formula1>
    </dataValidation>
    <dataValidation allowBlank="1" showInputMessage="1" showErrorMessage="1" errorTitle="Sólo números" error="Sólo ingresar números sin letras_x000a_" sqref="P49 O8:O10 O12:O14 O16:O18 O20:O22 O24:O26 O28:O30 O32:O34 O36:O38 O40:O42 O44:O46 O48:O50 O52:O54 O56:O58 O60:O62 O64:O66 O68:O70 O72:O74" xr:uid="{00000000-0002-0000-0200-000007000000}"/>
  </dataValidations>
  <printOptions horizontalCentered="1" verticalCentered="1"/>
  <pageMargins left="0" right="0" top="0" bottom="0.74803149606299202" header="0.31496062992126" footer="0.31496062992126"/>
  <pageSetup paperSize="41" scale="10" orientation="landscape"/>
  <legacyDrawingHF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33CCFF"/>
    <pageSetUpPr fitToPage="1"/>
  </sheetPr>
  <dimension ref="A1:Y42"/>
  <sheetViews>
    <sheetView topLeftCell="A9" workbookViewId="0">
      <selection activeCell="U25" activeCellId="2" sqref="N25 R25 U25"/>
    </sheetView>
  </sheetViews>
  <sheetFormatPr baseColWidth="10" defaultColWidth="11.42578125" defaultRowHeight="10.5" outlineLevelCol="1"/>
  <cols>
    <col min="1" max="1" width="51.5703125" style="2" customWidth="1"/>
    <col min="2" max="2" width="15.7109375" style="3" customWidth="1"/>
    <col min="3" max="3" width="15.7109375" style="2" customWidth="1"/>
    <col min="4" max="4" width="10" style="2" hidden="1" customWidth="1"/>
    <col min="5" max="5" width="10.28515625" style="2" hidden="1" customWidth="1"/>
    <col min="6" max="6" width="9.85546875" style="2" hidden="1" customWidth="1"/>
    <col min="7" max="9" width="15.7109375" style="3" hidden="1" customWidth="1" outlineLevel="1"/>
    <col min="10" max="10" width="15.7109375" style="3" customWidth="1" collapsed="1"/>
    <col min="11" max="13" width="15.7109375" style="3" hidden="1" customWidth="1" outlineLevel="1"/>
    <col min="14" max="14" width="15.7109375" style="3" customWidth="1" collapsed="1"/>
    <col min="15" max="17" width="15.7109375" style="3" hidden="1" customWidth="1" outlineLevel="1"/>
    <col min="18" max="18" width="15.7109375" style="3" customWidth="1" collapsed="1"/>
    <col min="19" max="21" width="15.7109375" style="3" hidden="1" customWidth="1" outlineLevel="1"/>
    <col min="22" max="22" width="15.7109375" style="3" customWidth="1" collapsed="1"/>
    <col min="23" max="23" width="15.7109375" style="3" customWidth="1"/>
    <col min="24" max="25" width="15.7109375" style="4" customWidth="1"/>
    <col min="26" max="16384" width="11.42578125" style="5"/>
  </cols>
  <sheetData>
    <row r="1" spans="1:25" s="1" customFormat="1" ht="15" customHeight="1">
      <c r="A1" s="132" t="s">
        <v>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s="1" customFormat="1" ht="1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s="1" customFormat="1" ht="15" customHeight="1">
      <c r="A3" s="121" t="s">
        <v>2</v>
      </c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</row>
    <row r="4" spans="1:25" s="1" customFormat="1" ht="1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8.25" customHeight="1">
      <c r="A5" s="133" t="s">
        <v>89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5"/>
    </row>
    <row r="6" spans="1:25" s="2" customFormat="1" ht="26.25" customHeight="1">
      <c r="A6" s="138" t="s">
        <v>7</v>
      </c>
      <c r="B6" s="127" t="s">
        <v>13</v>
      </c>
      <c r="C6" s="127" t="s">
        <v>86</v>
      </c>
      <c r="D6" s="140" t="s">
        <v>16</v>
      </c>
      <c r="E6" s="141"/>
      <c r="F6" s="142"/>
      <c r="G6" s="140" t="s">
        <v>19</v>
      </c>
      <c r="H6" s="141"/>
      <c r="I6" s="142"/>
      <c r="J6" s="127" t="s">
        <v>20</v>
      </c>
      <c r="K6" s="140" t="s">
        <v>19</v>
      </c>
      <c r="L6" s="141"/>
      <c r="M6" s="142"/>
      <c r="N6" s="127" t="s">
        <v>21</v>
      </c>
      <c r="O6" s="140" t="s">
        <v>19</v>
      </c>
      <c r="P6" s="141"/>
      <c r="Q6" s="142"/>
      <c r="R6" s="127" t="s">
        <v>22</v>
      </c>
      <c r="S6" s="140" t="s">
        <v>19</v>
      </c>
      <c r="T6" s="141"/>
      <c r="U6" s="142"/>
      <c r="V6" s="127" t="s">
        <v>23</v>
      </c>
      <c r="W6" s="127" t="s">
        <v>24</v>
      </c>
      <c r="X6" s="136" t="s">
        <v>87</v>
      </c>
      <c r="Y6" s="137"/>
    </row>
    <row r="7" spans="1:25" s="2" customFormat="1" ht="31.5">
      <c r="A7" s="139"/>
      <c r="B7" s="128"/>
      <c r="C7" s="128"/>
      <c r="D7" s="7" t="s">
        <v>29</v>
      </c>
      <c r="E7" s="7" t="s">
        <v>30</v>
      </c>
      <c r="F7" s="7" t="s">
        <v>31</v>
      </c>
      <c r="G7" s="7" t="s">
        <v>32</v>
      </c>
      <c r="H7" s="7" t="s">
        <v>33</v>
      </c>
      <c r="I7" s="7" t="s">
        <v>34</v>
      </c>
      <c r="J7" s="128"/>
      <c r="K7" s="7" t="s">
        <v>35</v>
      </c>
      <c r="L7" s="7" t="s">
        <v>36</v>
      </c>
      <c r="M7" s="7" t="s">
        <v>37</v>
      </c>
      <c r="N7" s="128"/>
      <c r="O7" s="7" t="s">
        <v>38</v>
      </c>
      <c r="P7" s="7" t="s">
        <v>39</v>
      </c>
      <c r="Q7" s="7" t="s">
        <v>40</v>
      </c>
      <c r="R7" s="128"/>
      <c r="S7" s="7" t="s">
        <v>41</v>
      </c>
      <c r="T7" s="7" t="s">
        <v>42</v>
      </c>
      <c r="U7" s="7" t="s">
        <v>43</v>
      </c>
      <c r="V7" s="128"/>
      <c r="W7" s="128"/>
      <c r="X7" s="15" t="s">
        <v>44</v>
      </c>
      <c r="Y7" s="15" t="s">
        <v>88</v>
      </c>
    </row>
    <row r="8" spans="1:25" ht="24.75" customHeight="1">
      <c r="A8" s="8" t="s">
        <v>46</v>
      </c>
      <c r="B8" s="9">
        <f>+'24-01-337 Ind. Bonos Art. 2'!J11</f>
        <v>0</v>
      </c>
      <c r="C8" s="9">
        <f>+'24-01-337 Ind. Bonos Art. 2'!K11</f>
        <v>0</v>
      </c>
      <c r="D8" s="9">
        <f>+'24-01-337 Ind. Bonos Art. 2'!M11</f>
        <v>0</v>
      </c>
      <c r="E8" s="9">
        <f>+'24-01-337 Ind. Bonos Art. 2'!N11</f>
        <v>0</v>
      </c>
      <c r="F8" s="9">
        <f>+'24-01-337 Ind. Bonos Art. 2'!O11</f>
        <v>0</v>
      </c>
      <c r="G8" s="9">
        <f>+'24-01-337 Ind. Bonos Art. 2'!R11</f>
        <v>0</v>
      </c>
      <c r="H8" s="9">
        <f>+'24-01-337 Ind. Bonos Art. 2'!S11</f>
        <v>0</v>
      </c>
      <c r="I8" s="9">
        <f>+'24-01-337 Ind. Bonos Art. 2'!T11</f>
        <v>0</v>
      </c>
      <c r="J8" s="9">
        <f>+'24-01-337 Ind. Bonos Art. 2'!U11</f>
        <v>0</v>
      </c>
      <c r="K8" s="9">
        <f>+'24-01-337 Ind. Bonos Art. 2'!V11</f>
        <v>0</v>
      </c>
      <c r="L8" s="9">
        <f>+'24-01-337 Ind. Bonos Art. 2'!W11</f>
        <v>0</v>
      </c>
      <c r="M8" s="9">
        <f>+'24-01-337 Ind. Bonos Art. 2'!X11</f>
        <v>0</v>
      </c>
      <c r="N8" s="9">
        <f>+'24-01-337 Ind. Bonos Art. 2'!Y11</f>
        <v>0</v>
      </c>
      <c r="O8" s="9">
        <f>+'24-01-337 Ind. Bonos Art. 2'!Z11</f>
        <v>0</v>
      </c>
      <c r="P8" s="9">
        <f>+'24-01-337 Ind. Bonos Art. 2'!AA11</f>
        <v>0</v>
      </c>
      <c r="Q8" s="9">
        <f>+'24-01-337 Ind. Bonos Art. 2'!AB11</f>
        <v>0</v>
      </c>
      <c r="R8" s="9">
        <f>+'24-01-337 Ind. Bonos Art. 2'!AC11</f>
        <v>0</v>
      </c>
      <c r="S8" s="9">
        <f>+'24-01-337 Ind. Bonos Art. 2'!AD11</f>
        <v>0</v>
      </c>
      <c r="T8" s="9">
        <f>+'24-01-337 Ind. Bonos Art. 2'!AE11</f>
        <v>0</v>
      </c>
      <c r="U8" s="9">
        <f>+'24-01-337 Ind. Bonos Art. 2'!AF11</f>
        <v>0</v>
      </c>
      <c r="V8" s="9">
        <f>+'24-01-337 Ind. Bonos Art. 2'!AG11</f>
        <v>0</v>
      </c>
      <c r="W8" s="9">
        <f>+'24-01-337 Ind. Bonos Art. 2'!AH11</f>
        <v>0</v>
      </c>
      <c r="X8" s="16">
        <f>+'24-01-337 Ind. Bonos Art. 2'!AI11</f>
        <v>0</v>
      </c>
      <c r="Y8" s="16">
        <f>+'24-01-337 Ind. Bonos Art. 2'!AJ11</f>
        <v>0</v>
      </c>
    </row>
    <row r="9" spans="1:25" ht="24.75" customHeight="1">
      <c r="A9" s="8" t="s">
        <v>48</v>
      </c>
      <c r="B9" s="9">
        <f>+'24-01-337 Ind. Bonos Art. 2'!J15</f>
        <v>0</v>
      </c>
      <c r="C9" s="9">
        <f>+'24-01-337 Ind. Bonos Art. 2'!K15</f>
        <v>0</v>
      </c>
      <c r="D9" s="9">
        <f>+'24-01-337 Ind. Bonos Art. 2'!M15</f>
        <v>0</v>
      </c>
      <c r="E9" s="9">
        <f>+'24-01-337 Ind. Bonos Art. 2'!N15</f>
        <v>0</v>
      </c>
      <c r="F9" s="9">
        <f>+'24-01-337 Ind. Bonos Art. 2'!O15</f>
        <v>0</v>
      </c>
      <c r="G9" s="9">
        <f>+'24-01-337 Ind. Bonos Art. 2'!R15</f>
        <v>0</v>
      </c>
      <c r="H9" s="9">
        <f>+'24-01-337 Ind. Bonos Art. 2'!S15</f>
        <v>0</v>
      </c>
      <c r="I9" s="9">
        <f>+'24-01-337 Ind. Bonos Art. 2'!T15</f>
        <v>0</v>
      </c>
      <c r="J9" s="9">
        <f>+'24-01-337 Ind. Bonos Art. 2'!U15</f>
        <v>0</v>
      </c>
      <c r="K9" s="9">
        <f>+'24-01-337 Ind. Bonos Art. 2'!V15</f>
        <v>0</v>
      </c>
      <c r="L9" s="9">
        <f>+'24-01-337 Ind. Bonos Art. 2'!W15</f>
        <v>0</v>
      </c>
      <c r="M9" s="9">
        <f>+'24-01-337 Ind. Bonos Art. 2'!X15</f>
        <v>0</v>
      </c>
      <c r="N9" s="9">
        <f>+'24-01-337 Ind. Bonos Art. 2'!Y15</f>
        <v>0</v>
      </c>
      <c r="O9" s="9">
        <f>+'24-01-337 Ind. Bonos Art. 2'!Z15</f>
        <v>0</v>
      </c>
      <c r="P9" s="9">
        <f>+'24-01-337 Ind. Bonos Art. 2'!AA15</f>
        <v>0</v>
      </c>
      <c r="Q9" s="9">
        <f>+'24-01-337 Ind. Bonos Art. 2'!AB15</f>
        <v>0</v>
      </c>
      <c r="R9" s="9">
        <f>+'24-01-337 Ind. Bonos Art. 2'!AC15</f>
        <v>0</v>
      </c>
      <c r="S9" s="9">
        <f>+'24-01-337 Ind. Bonos Art. 2'!AD15</f>
        <v>0</v>
      </c>
      <c r="T9" s="9">
        <f>+'24-01-337 Ind. Bonos Art. 2'!AE15</f>
        <v>0</v>
      </c>
      <c r="U9" s="9">
        <f>+'24-01-337 Ind. Bonos Art. 2'!AF15</f>
        <v>0</v>
      </c>
      <c r="V9" s="9">
        <f>+'24-01-337 Ind. Bonos Art. 2'!AG15</f>
        <v>0</v>
      </c>
      <c r="W9" s="9">
        <f>+'24-01-337 Ind. Bonos Art. 2'!AH15</f>
        <v>0</v>
      </c>
      <c r="X9" s="16">
        <f>+'24-01-337 Ind. Bonos Art. 2'!AI15</f>
        <v>0</v>
      </c>
      <c r="Y9" s="16">
        <f>+'24-01-337 Ind. Bonos Art. 2'!AJ15</f>
        <v>0</v>
      </c>
    </row>
    <row r="10" spans="1:25" ht="24.75" customHeight="1">
      <c r="A10" s="8" t="s">
        <v>50</v>
      </c>
      <c r="B10" s="9">
        <f>+'24-01-337 Ind. Bonos Art. 2'!J19</f>
        <v>0</v>
      </c>
      <c r="C10" s="9">
        <f>+'24-01-337 Ind. Bonos Art. 2'!K19</f>
        <v>0</v>
      </c>
      <c r="D10" s="9">
        <f>+'24-01-337 Ind. Bonos Art. 2'!M19</f>
        <v>0</v>
      </c>
      <c r="E10" s="9">
        <f>+'24-01-337 Ind. Bonos Art. 2'!N19</f>
        <v>0</v>
      </c>
      <c r="F10" s="9">
        <f>+'24-01-337 Ind. Bonos Art. 2'!O19</f>
        <v>0</v>
      </c>
      <c r="G10" s="9">
        <f>+'24-01-337 Ind. Bonos Art. 2'!R19</f>
        <v>0</v>
      </c>
      <c r="H10" s="9">
        <f>+'24-01-337 Ind. Bonos Art. 2'!S19</f>
        <v>0</v>
      </c>
      <c r="I10" s="9">
        <f>+'24-01-337 Ind. Bonos Art. 2'!T19</f>
        <v>0</v>
      </c>
      <c r="J10" s="9">
        <f>+'24-01-337 Ind. Bonos Art. 2'!U19</f>
        <v>0</v>
      </c>
      <c r="K10" s="9">
        <f>+'24-01-337 Ind. Bonos Art. 2'!V19</f>
        <v>0</v>
      </c>
      <c r="L10" s="9">
        <f>+'24-01-337 Ind. Bonos Art. 2'!W19</f>
        <v>0</v>
      </c>
      <c r="M10" s="9">
        <f>+'24-01-337 Ind. Bonos Art. 2'!X19</f>
        <v>0</v>
      </c>
      <c r="N10" s="9">
        <f>+'24-01-337 Ind. Bonos Art. 2'!Y19</f>
        <v>0</v>
      </c>
      <c r="O10" s="9">
        <f>+'24-01-337 Ind. Bonos Art. 2'!Z19</f>
        <v>0</v>
      </c>
      <c r="P10" s="9">
        <f>+'24-01-337 Ind. Bonos Art. 2'!AA19</f>
        <v>0</v>
      </c>
      <c r="Q10" s="9">
        <f>+'24-01-337 Ind. Bonos Art. 2'!AB19</f>
        <v>0</v>
      </c>
      <c r="R10" s="9">
        <f>+'24-01-337 Ind. Bonos Art. 2'!AC19</f>
        <v>0</v>
      </c>
      <c r="S10" s="9">
        <f>+'24-01-337 Ind. Bonos Art. 2'!AD19</f>
        <v>0</v>
      </c>
      <c r="T10" s="9">
        <f>+'24-01-337 Ind. Bonos Art. 2'!AE19</f>
        <v>0</v>
      </c>
      <c r="U10" s="9">
        <f>+'24-01-337 Ind. Bonos Art. 2'!AF19</f>
        <v>0</v>
      </c>
      <c r="V10" s="9">
        <f>+'24-01-337 Ind. Bonos Art. 2'!AG19</f>
        <v>0</v>
      </c>
      <c r="W10" s="9">
        <f>+'24-01-337 Ind. Bonos Art. 2'!AH19</f>
        <v>0</v>
      </c>
      <c r="X10" s="16">
        <f>+'24-01-337 Ind. Bonos Art. 2'!AI19</f>
        <v>0</v>
      </c>
      <c r="Y10" s="16">
        <f>+'24-01-337 Ind. Bonos Art. 2'!AJ19</f>
        <v>0</v>
      </c>
    </row>
    <row r="11" spans="1:25" ht="24.75" customHeight="1">
      <c r="A11" s="8" t="s">
        <v>52</v>
      </c>
      <c r="B11" s="9">
        <f>+'24-01-337 Ind. Bonos Art. 2'!J23</f>
        <v>0</v>
      </c>
      <c r="C11" s="9">
        <f>+'24-01-337 Ind. Bonos Art. 2'!K23</f>
        <v>0</v>
      </c>
      <c r="D11" s="9">
        <f>+'24-01-337 Ind. Bonos Art. 2'!M23</f>
        <v>0</v>
      </c>
      <c r="E11" s="9">
        <f>+'24-01-337 Ind. Bonos Art. 2'!N23</f>
        <v>0</v>
      </c>
      <c r="F11" s="9">
        <f>+'24-01-337 Ind. Bonos Art. 2'!O23</f>
        <v>0</v>
      </c>
      <c r="G11" s="9">
        <f>+'24-01-337 Ind. Bonos Art. 2'!R23</f>
        <v>0</v>
      </c>
      <c r="H11" s="9">
        <f>+'24-01-337 Ind. Bonos Art. 2'!S23</f>
        <v>0</v>
      </c>
      <c r="I11" s="9">
        <f>+'24-01-337 Ind. Bonos Art. 2'!T23</f>
        <v>0</v>
      </c>
      <c r="J11" s="9">
        <f>+'24-01-337 Ind. Bonos Art. 2'!U23</f>
        <v>0</v>
      </c>
      <c r="K11" s="9">
        <f>+'24-01-337 Ind. Bonos Art. 2'!V23</f>
        <v>0</v>
      </c>
      <c r="L11" s="9">
        <f>+'24-01-337 Ind. Bonos Art. 2'!W23</f>
        <v>0</v>
      </c>
      <c r="M11" s="9">
        <f>+'24-01-337 Ind. Bonos Art. 2'!X23</f>
        <v>0</v>
      </c>
      <c r="N11" s="9">
        <f>+'24-01-337 Ind. Bonos Art. 2'!Y23</f>
        <v>0</v>
      </c>
      <c r="O11" s="9">
        <f>+'24-01-337 Ind. Bonos Art. 2'!Z23</f>
        <v>0</v>
      </c>
      <c r="P11" s="9">
        <f>+'24-01-337 Ind. Bonos Art. 2'!AA23</f>
        <v>0</v>
      </c>
      <c r="Q11" s="9">
        <f>+'24-01-337 Ind. Bonos Art. 2'!AB23</f>
        <v>0</v>
      </c>
      <c r="R11" s="9">
        <f>+'24-01-337 Ind. Bonos Art. 2'!AC23</f>
        <v>0</v>
      </c>
      <c r="S11" s="9">
        <f>+'24-01-337 Ind. Bonos Art. 2'!AD23</f>
        <v>0</v>
      </c>
      <c r="T11" s="9">
        <f>+'24-01-337 Ind. Bonos Art. 2'!AE23</f>
        <v>0</v>
      </c>
      <c r="U11" s="9">
        <f>+'24-01-337 Ind. Bonos Art. 2'!AF23</f>
        <v>0</v>
      </c>
      <c r="V11" s="9">
        <f>+'24-01-337 Ind. Bonos Art. 2'!AG23</f>
        <v>0</v>
      </c>
      <c r="W11" s="9">
        <f>+'24-01-337 Ind. Bonos Art. 2'!AH23</f>
        <v>0</v>
      </c>
      <c r="X11" s="16">
        <f>+'24-01-337 Ind. Bonos Art. 2'!AI23</f>
        <v>0</v>
      </c>
      <c r="Y11" s="16">
        <f>+'24-01-337 Ind. Bonos Art. 2'!AJ23</f>
        <v>0</v>
      </c>
    </row>
    <row r="12" spans="1:25" ht="24.75" customHeight="1">
      <c r="A12" s="8" t="s">
        <v>54</v>
      </c>
      <c r="B12" s="9">
        <f>+'24-01-337 Ind. Bonos Art. 2'!J27</f>
        <v>0</v>
      </c>
      <c r="C12" s="9">
        <f>+'24-01-337 Ind. Bonos Art. 2'!K27</f>
        <v>0</v>
      </c>
      <c r="D12" s="9">
        <f>+'24-01-337 Ind. Bonos Art. 2'!M27</f>
        <v>0</v>
      </c>
      <c r="E12" s="9">
        <f>+'24-01-337 Ind. Bonos Art. 2'!N27</f>
        <v>0</v>
      </c>
      <c r="F12" s="9">
        <f>+'24-01-337 Ind. Bonos Art. 2'!O27</f>
        <v>0</v>
      </c>
      <c r="G12" s="9">
        <f>+'24-01-337 Ind. Bonos Art. 2'!R27</f>
        <v>0</v>
      </c>
      <c r="H12" s="9">
        <f>+'24-01-337 Ind. Bonos Art. 2'!S27</f>
        <v>0</v>
      </c>
      <c r="I12" s="9">
        <f>+'24-01-337 Ind. Bonos Art. 2'!T27</f>
        <v>0</v>
      </c>
      <c r="J12" s="9">
        <f>+'24-01-337 Ind. Bonos Art. 2'!U27</f>
        <v>0</v>
      </c>
      <c r="K12" s="9">
        <f>+'24-01-337 Ind. Bonos Art. 2'!V27</f>
        <v>0</v>
      </c>
      <c r="L12" s="9">
        <f>+'24-01-337 Ind. Bonos Art. 2'!W27</f>
        <v>0</v>
      </c>
      <c r="M12" s="9">
        <f>+'24-01-337 Ind. Bonos Art. 2'!X27</f>
        <v>0</v>
      </c>
      <c r="N12" s="9">
        <f>+'24-01-337 Ind. Bonos Art. 2'!Y27</f>
        <v>0</v>
      </c>
      <c r="O12" s="9">
        <f>+'24-01-337 Ind. Bonos Art. 2'!Z27</f>
        <v>0</v>
      </c>
      <c r="P12" s="9">
        <f>+'24-01-337 Ind. Bonos Art. 2'!AA27</f>
        <v>0</v>
      </c>
      <c r="Q12" s="9">
        <f>+'24-01-337 Ind. Bonos Art. 2'!AB27</f>
        <v>0</v>
      </c>
      <c r="R12" s="9">
        <f>+'24-01-337 Ind. Bonos Art. 2'!AC27</f>
        <v>0</v>
      </c>
      <c r="S12" s="9">
        <f>+'24-01-337 Ind. Bonos Art. 2'!AD27</f>
        <v>0</v>
      </c>
      <c r="T12" s="9">
        <f>+'24-01-337 Ind. Bonos Art. 2'!AE27</f>
        <v>0</v>
      </c>
      <c r="U12" s="9">
        <f>+'24-01-337 Ind. Bonos Art. 2'!AF27</f>
        <v>0</v>
      </c>
      <c r="V12" s="9">
        <f>+'24-01-337 Ind. Bonos Art. 2'!AG27</f>
        <v>0</v>
      </c>
      <c r="W12" s="9">
        <f>+'24-01-337 Ind. Bonos Art. 2'!AH27</f>
        <v>0</v>
      </c>
      <c r="X12" s="16">
        <f>+'24-01-337 Ind. Bonos Art. 2'!AI27</f>
        <v>0</v>
      </c>
      <c r="Y12" s="16">
        <f>+'24-01-337 Ind. Bonos Art. 2'!AJ27</f>
        <v>0</v>
      </c>
    </row>
    <row r="13" spans="1:25" ht="24.75" customHeight="1">
      <c r="A13" s="8" t="s">
        <v>57</v>
      </c>
      <c r="B13" s="9">
        <f>+'24-01-337 Ind. Bonos Art. 2'!J31</f>
        <v>0</v>
      </c>
      <c r="C13" s="9">
        <f>+'24-01-337 Ind. Bonos Art. 2'!K31</f>
        <v>0</v>
      </c>
      <c r="D13" s="9">
        <f>+'24-01-337 Ind. Bonos Art. 2'!M31</f>
        <v>0</v>
      </c>
      <c r="E13" s="9">
        <f>+'24-01-337 Ind. Bonos Art. 2'!N31</f>
        <v>0</v>
      </c>
      <c r="F13" s="9">
        <f>+'24-01-337 Ind. Bonos Art. 2'!O31</f>
        <v>0</v>
      </c>
      <c r="G13" s="9">
        <f>+'24-01-337 Ind. Bonos Art. 2'!R31</f>
        <v>0</v>
      </c>
      <c r="H13" s="9">
        <f>+'24-01-337 Ind. Bonos Art. 2'!S31</f>
        <v>0</v>
      </c>
      <c r="I13" s="9">
        <f>+'24-01-337 Ind. Bonos Art. 2'!T31</f>
        <v>0</v>
      </c>
      <c r="J13" s="9">
        <f>+'24-01-337 Ind. Bonos Art. 2'!U31</f>
        <v>0</v>
      </c>
      <c r="K13" s="9">
        <f>+'24-01-337 Ind. Bonos Art. 2'!V31</f>
        <v>0</v>
      </c>
      <c r="L13" s="9">
        <f>+'24-01-337 Ind. Bonos Art. 2'!W31</f>
        <v>0</v>
      </c>
      <c r="M13" s="9">
        <f>+'24-01-337 Ind. Bonos Art. 2'!X31</f>
        <v>0</v>
      </c>
      <c r="N13" s="9">
        <f>+'24-01-337 Ind. Bonos Art. 2'!Y31</f>
        <v>0</v>
      </c>
      <c r="O13" s="9">
        <f>+'24-01-337 Ind. Bonos Art. 2'!Z31</f>
        <v>0</v>
      </c>
      <c r="P13" s="9">
        <f>+'24-01-337 Ind. Bonos Art. 2'!AA31</f>
        <v>0</v>
      </c>
      <c r="Q13" s="9">
        <f>+'24-01-337 Ind. Bonos Art. 2'!AB31</f>
        <v>0</v>
      </c>
      <c r="R13" s="9">
        <f>+'24-01-337 Ind. Bonos Art. 2'!AC31</f>
        <v>0</v>
      </c>
      <c r="S13" s="9">
        <f>+'24-01-337 Ind. Bonos Art. 2'!AD31</f>
        <v>0</v>
      </c>
      <c r="T13" s="9">
        <f>+'24-01-337 Ind. Bonos Art. 2'!AE31</f>
        <v>0</v>
      </c>
      <c r="U13" s="9">
        <f>+'24-01-337 Ind. Bonos Art. 2'!AF31</f>
        <v>0</v>
      </c>
      <c r="V13" s="9">
        <f>+'24-01-337 Ind. Bonos Art. 2'!AG31</f>
        <v>0</v>
      </c>
      <c r="W13" s="9">
        <f>+'24-01-337 Ind. Bonos Art. 2'!AH31</f>
        <v>0</v>
      </c>
      <c r="X13" s="16">
        <f>+'24-01-337 Ind. Bonos Art. 2'!AI31</f>
        <v>0</v>
      </c>
      <c r="Y13" s="16">
        <f>+'24-01-337 Ind. Bonos Art. 2'!AJ31</f>
        <v>0</v>
      </c>
    </row>
    <row r="14" spans="1:25" ht="24.75" customHeight="1">
      <c r="A14" s="8" t="s">
        <v>59</v>
      </c>
      <c r="B14" s="9">
        <f>+'24-01-337 Ind. Bonos Art. 2'!J35</f>
        <v>0</v>
      </c>
      <c r="C14" s="9">
        <f>+'24-01-337 Ind. Bonos Art. 2'!K35</f>
        <v>0</v>
      </c>
      <c r="D14" s="9">
        <f>+'24-01-337 Ind. Bonos Art. 2'!M35</f>
        <v>0</v>
      </c>
      <c r="E14" s="9">
        <f>+'24-01-337 Ind. Bonos Art. 2'!N35</f>
        <v>0</v>
      </c>
      <c r="F14" s="9">
        <f>+'24-01-337 Ind. Bonos Art. 2'!O35</f>
        <v>0</v>
      </c>
      <c r="G14" s="9">
        <f>+'24-01-337 Ind. Bonos Art. 2'!R35</f>
        <v>0</v>
      </c>
      <c r="H14" s="9">
        <f>+'24-01-337 Ind. Bonos Art. 2'!S35</f>
        <v>0</v>
      </c>
      <c r="I14" s="9">
        <f>+'24-01-337 Ind. Bonos Art. 2'!T35</f>
        <v>0</v>
      </c>
      <c r="J14" s="9">
        <f>+'24-01-337 Ind. Bonos Art. 2'!U35</f>
        <v>0</v>
      </c>
      <c r="K14" s="9">
        <f>+'24-01-337 Ind. Bonos Art. 2'!V35</f>
        <v>0</v>
      </c>
      <c r="L14" s="9">
        <f>+'24-01-337 Ind. Bonos Art. 2'!W35</f>
        <v>0</v>
      </c>
      <c r="M14" s="9">
        <f>+'24-01-337 Ind. Bonos Art. 2'!X35</f>
        <v>0</v>
      </c>
      <c r="N14" s="9">
        <f>+'24-01-337 Ind. Bonos Art. 2'!Y35</f>
        <v>0</v>
      </c>
      <c r="O14" s="9">
        <f>+'24-01-337 Ind. Bonos Art. 2'!Z35</f>
        <v>0</v>
      </c>
      <c r="P14" s="9">
        <f>+'24-01-337 Ind. Bonos Art. 2'!AA35</f>
        <v>0</v>
      </c>
      <c r="Q14" s="9">
        <f>+'24-01-337 Ind. Bonos Art. 2'!AB35</f>
        <v>0</v>
      </c>
      <c r="R14" s="9">
        <f>+'24-01-337 Ind. Bonos Art. 2'!AC35</f>
        <v>0</v>
      </c>
      <c r="S14" s="9">
        <f>+'24-01-337 Ind. Bonos Art. 2'!AD35</f>
        <v>0</v>
      </c>
      <c r="T14" s="9">
        <f>+'24-01-337 Ind. Bonos Art. 2'!AE35</f>
        <v>0</v>
      </c>
      <c r="U14" s="9">
        <f>+'24-01-337 Ind. Bonos Art. 2'!AF35</f>
        <v>0</v>
      </c>
      <c r="V14" s="9">
        <f>+'24-01-337 Ind. Bonos Art. 2'!AG35</f>
        <v>0</v>
      </c>
      <c r="W14" s="9">
        <f>+'24-01-337 Ind. Bonos Art. 2'!AH35</f>
        <v>0</v>
      </c>
      <c r="X14" s="16">
        <f>+'24-01-337 Ind. Bonos Art. 2'!AI35</f>
        <v>0</v>
      </c>
      <c r="Y14" s="16">
        <f>+'24-01-337 Ind. Bonos Art. 2'!AJ35</f>
        <v>0</v>
      </c>
    </row>
    <row r="15" spans="1:25" ht="24.75" customHeight="1">
      <c r="A15" s="8" t="s">
        <v>61</v>
      </c>
      <c r="B15" s="9">
        <f>+'24-01-337 Ind. Bonos Art. 2'!J39</f>
        <v>0</v>
      </c>
      <c r="C15" s="9">
        <f>+'24-01-337 Ind. Bonos Art. 2'!K39</f>
        <v>0</v>
      </c>
      <c r="D15" s="9">
        <f>+'24-01-337 Ind. Bonos Art. 2'!M39</f>
        <v>0</v>
      </c>
      <c r="E15" s="9">
        <f>+'24-01-337 Ind. Bonos Art. 2'!N39</f>
        <v>0</v>
      </c>
      <c r="F15" s="9">
        <f>+'24-01-337 Ind. Bonos Art. 2'!O39</f>
        <v>0</v>
      </c>
      <c r="G15" s="9">
        <f>+'24-01-337 Ind. Bonos Art. 2'!R39</f>
        <v>0</v>
      </c>
      <c r="H15" s="9">
        <f>+'24-01-337 Ind. Bonos Art. 2'!S39</f>
        <v>0</v>
      </c>
      <c r="I15" s="9">
        <f>+'24-01-337 Ind. Bonos Art. 2'!T39</f>
        <v>0</v>
      </c>
      <c r="J15" s="9">
        <f>+'24-01-337 Ind. Bonos Art. 2'!U39</f>
        <v>0</v>
      </c>
      <c r="K15" s="9">
        <f>+'24-01-337 Ind. Bonos Art. 2'!V39</f>
        <v>0</v>
      </c>
      <c r="L15" s="9">
        <f>+'24-01-337 Ind. Bonos Art. 2'!W39</f>
        <v>0</v>
      </c>
      <c r="M15" s="9">
        <f>+'24-01-337 Ind. Bonos Art. 2'!X39</f>
        <v>0</v>
      </c>
      <c r="N15" s="9">
        <f>+'24-01-337 Ind. Bonos Art. 2'!Y39</f>
        <v>0</v>
      </c>
      <c r="O15" s="9">
        <f>+'24-01-337 Ind. Bonos Art. 2'!Z39</f>
        <v>0</v>
      </c>
      <c r="P15" s="9">
        <f>+'24-01-337 Ind. Bonos Art. 2'!AA39</f>
        <v>0</v>
      </c>
      <c r="Q15" s="9">
        <f>+'24-01-337 Ind. Bonos Art. 2'!AB39</f>
        <v>0</v>
      </c>
      <c r="R15" s="9">
        <f>+'24-01-337 Ind. Bonos Art. 2'!AC39</f>
        <v>0</v>
      </c>
      <c r="S15" s="9">
        <f>+'24-01-337 Ind. Bonos Art. 2'!AD39</f>
        <v>0</v>
      </c>
      <c r="T15" s="9">
        <f>+'24-01-337 Ind. Bonos Art. 2'!AE39</f>
        <v>0</v>
      </c>
      <c r="U15" s="9">
        <f>+'24-01-337 Ind. Bonos Art. 2'!AF39</f>
        <v>0</v>
      </c>
      <c r="V15" s="9">
        <f>+'24-01-337 Ind. Bonos Art. 2'!AG39</f>
        <v>0</v>
      </c>
      <c r="W15" s="9">
        <f>+'24-01-337 Ind. Bonos Art. 2'!AH39</f>
        <v>0</v>
      </c>
      <c r="X15" s="16">
        <f>+'24-01-337 Ind. Bonos Art. 2'!AI39</f>
        <v>0</v>
      </c>
      <c r="Y15" s="16">
        <f>+'24-01-337 Ind. Bonos Art. 2'!AJ39</f>
        <v>0</v>
      </c>
    </row>
    <row r="16" spans="1:25" ht="24.75" customHeight="1">
      <c r="A16" s="8" t="s">
        <v>63</v>
      </c>
      <c r="B16" s="9">
        <f>+'24-01-337 Ind. Bonos Art. 2'!J43</f>
        <v>0</v>
      </c>
      <c r="C16" s="9">
        <f>+'24-01-337 Ind. Bonos Art. 2'!K43</f>
        <v>0</v>
      </c>
      <c r="D16" s="9">
        <f>+'24-01-337 Ind. Bonos Art. 2'!M43</f>
        <v>0</v>
      </c>
      <c r="E16" s="9">
        <f>+'24-01-337 Ind. Bonos Art. 2'!N43</f>
        <v>0</v>
      </c>
      <c r="F16" s="9">
        <f>+'24-01-337 Ind. Bonos Art. 2'!O43</f>
        <v>0</v>
      </c>
      <c r="G16" s="9">
        <f>+'24-01-337 Ind. Bonos Art. 2'!R43</f>
        <v>0</v>
      </c>
      <c r="H16" s="9">
        <f>+'24-01-337 Ind. Bonos Art. 2'!S43</f>
        <v>0</v>
      </c>
      <c r="I16" s="9">
        <f>+'24-01-337 Ind. Bonos Art. 2'!T43</f>
        <v>0</v>
      </c>
      <c r="J16" s="9">
        <f>+'24-01-337 Ind. Bonos Art. 2'!U43</f>
        <v>0</v>
      </c>
      <c r="K16" s="9">
        <f>+'24-01-337 Ind. Bonos Art. 2'!V43</f>
        <v>0</v>
      </c>
      <c r="L16" s="9">
        <f>+'24-01-337 Ind. Bonos Art. 2'!W43</f>
        <v>0</v>
      </c>
      <c r="M16" s="9">
        <f>+'24-01-337 Ind. Bonos Art. 2'!X43</f>
        <v>0</v>
      </c>
      <c r="N16" s="9">
        <f>+'24-01-337 Ind. Bonos Art. 2'!Y43</f>
        <v>0</v>
      </c>
      <c r="O16" s="9">
        <f>+'24-01-337 Ind. Bonos Art. 2'!Z43</f>
        <v>0</v>
      </c>
      <c r="P16" s="9">
        <f>+'24-01-337 Ind. Bonos Art. 2'!AA43</f>
        <v>0</v>
      </c>
      <c r="Q16" s="9">
        <f>+'24-01-337 Ind. Bonos Art. 2'!AB43</f>
        <v>0</v>
      </c>
      <c r="R16" s="9">
        <f>+'24-01-337 Ind. Bonos Art. 2'!AC43</f>
        <v>0</v>
      </c>
      <c r="S16" s="9">
        <f>+'24-01-337 Ind. Bonos Art. 2'!AD43</f>
        <v>0</v>
      </c>
      <c r="T16" s="9">
        <f>+'24-01-337 Ind. Bonos Art. 2'!AE43</f>
        <v>0</v>
      </c>
      <c r="U16" s="9">
        <f>+'24-01-337 Ind. Bonos Art. 2'!AF43</f>
        <v>0</v>
      </c>
      <c r="V16" s="9">
        <f>+'24-01-337 Ind. Bonos Art. 2'!AG43</f>
        <v>0</v>
      </c>
      <c r="W16" s="9">
        <f>+'24-01-337 Ind. Bonos Art. 2'!AH43</f>
        <v>0</v>
      </c>
      <c r="X16" s="16">
        <f>+'24-01-337 Ind. Bonos Art. 2'!AI43</f>
        <v>0</v>
      </c>
      <c r="Y16" s="16">
        <f>+'24-01-337 Ind. Bonos Art. 2'!AJ43</f>
        <v>0</v>
      </c>
    </row>
    <row r="17" spans="1:25" ht="24.75" customHeight="1">
      <c r="A17" s="8" t="s">
        <v>66</v>
      </c>
      <c r="B17" s="9">
        <f>+'24-01-337 Ind. Bonos Art. 2'!J47</f>
        <v>0</v>
      </c>
      <c r="C17" s="9">
        <f>+'24-01-337 Ind. Bonos Art. 2'!K47</f>
        <v>0</v>
      </c>
      <c r="D17" s="9">
        <f>+'24-01-337 Ind. Bonos Art. 2'!M47</f>
        <v>0</v>
      </c>
      <c r="E17" s="9">
        <f>+'24-01-337 Ind. Bonos Art. 2'!N47</f>
        <v>0</v>
      </c>
      <c r="F17" s="9">
        <f>+'24-01-337 Ind. Bonos Art. 2'!O47</f>
        <v>0</v>
      </c>
      <c r="G17" s="9">
        <f>+'24-01-337 Ind. Bonos Art. 2'!R47</f>
        <v>0</v>
      </c>
      <c r="H17" s="9">
        <f>+'24-01-337 Ind. Bonos Art. 2'!S47</f>
        <v>0</v>
      </c>
      <c r="I17" s="9">
        <f>+'24-01-337 Ind. Bonos Art. 2'!T47</f>
        <v>0</v>
      </c>
      <c r="J17" s="9">
        <f>+'24-01-337 Ind. Bonos Art. 2'!U47</f>
        <v>0</v>
      </c>
      <c r="K17" s="9">
        <f>+'24-01-337 Ind. Bonos Art. 2'!V47</f>
        <v>0</v>
      </c>
      <c r="L17" s="9">
        <f>+'24-01-337 Ind. Bonos Art. 2'!W47</f>
        <v>0</v>
      </c>
      <c r="M17" s="9">
        <f>+'24-01-337 Ind. Bonos Art. 2'!X47</f>
        <v>0</v>
      </c>
      <c r="N17" s="9">
        <f>+'24-01-337 Ind. Bonos Art. 2'!Y47</f>
        <v>0</v>
      </c>
      <c r="O17" s="9">
        <f>+'24-01-337 Ind. Bonos Art. 2'!Z47</f>
        <v>0</v>
      </c>
      <c r="P17" s="9">
        <f>+'24-01-337 Ind. Bonos Art. 2'!AA47</f>
        <v>0</v>
      </c>
      <c r="Q17" s="9">
        <f>+'24-01-337 Ind. Bonos Art. 2'!AB47</f>
        <v>0</v>
      </c>
      <c r="R17" s="9">
        <f>+'24-01-337 Ind. Bonos Art. 2'!AC47</f>
        <v>0</v>
      </c>
      <c r="S17" s="9">
        <f>+'24-01-337 Ind. Bonos Art. 2'!AD47</f>
        <v>0</v>
      </c>
      <c r="T17" s="9">
        <f>+'24-01-337 Ind. Bonos Art. 2'!AE47</f>
        <v>0</v>
      </c>
      <c r="U17" s="9">
        <f>+'24-01-337 Ind. Bonos Art. 2'!AF47</f>
        <v>0</v>
      </c>
      <c r="V17" s="9">
        <f>+'24-01-337 Ind. Bonos Art. 2'!AG47</f>
        <v>0</v>
      </c>
      <c r="W17" s="9">
        <f>+'24-01-337 Ind. Bonos Art. 2'!AH47</f>
        <v>0</v>
      </c>
      <c r="X17" s="16">
        <f>+'24-01-337 Ind. Bonos Art. 2'!AI47</f>
        <v>0</v>
      </c>
      <c r="Y17" s="16">
        <f>+'24-01-337 Ind. Bonos Art. 2'!AJ44</f>
        <v>0</v>
      </c>
    </row>
    <row r="18" spans="1:25" ht="24.75" customHeight="1">
      <c r="A18" s="8" t="s">
        <v>68</v>
      </c>
      <c r="B18" s="9">
        <f>+'24-01-337 Ind. Bonos Art. 2'!J51</f>
        <v>0</v>
      </c>
      <c r="C18" s="9">
        <f>+'24-01-337 Ind. Bonos Art. 2'!K51</f>
        <v>0</v>
      </c>
      <c r="D18" s="9">
        <f>+'24-01-337 Ind. Bonos Art. 2'!M51</f>
        <v>0</v>
      </c>
      <c r="E18" s="9">
        <f>+'24-01-337 Ind. Bonos Art. 2'!N51</f>
        <v>0</v>
      </c>
      <c r="F18" s="9">
        <f>+'24-01-337 Ind. Bonos Art. 2'!O51</f>
        <v>0</v>
      </c>
      <c r="G18" s="9">
        <f>+'24-01-337 Ind. Bonos Art. 2'!R51</f>
        <v>0</v>
      </c>
      <c r="H18" s="9">
        <f>+'24-01-337 Ind. Bonos Art. 2'!S51</f>
        <v>0</v>
      </c>
      <c r="I18" s="9">
        <f>+'24-01-337 Ind. Bonos Art. 2'!T51</f>
        <v>0</v>
      </c>
      <c r="J18" s="9">
        <f>+'24-01-337 Ind. Bonos Art. 2'!U51</f>
        <v>0</v>
      </c>
      <c r="K18" s="9">
        <f>+'24-01-337 Ind. Bonos Art. 2'!V51</f>
        <v>0</v>
      </c>
      <c r="L18" s="9">
        <f>+'24-01-337 Ind. Bonos Art. 2'!W51</f>
        <v>0</v>
      </c>
      <c r="M18" s="9">
        <f>+'24-01-337 Ind. Bonos Art. 2'!X51</f>
        <v>0</v>
      </c>
      <c r="N18" s="9">
        <f>+'24-01-337 Ind. Bonos Art. 2'!Y51</f>
        <v>0</v>
      </c>
      <c r="O18" s="9">
        <f>+'24-01-337 Ind. Bonos Art. 2'!Z51</f>
        <v>0</v>
      </c>
      <c r="P18" s="9">
        <f>+'24-01-337 Ind. Bonos Art. 2'!AA51</f>
        <v>0</v>
      </c>
      <c r="Q18" s="9">
        <f>+'24-01-337 Ind. Bonos Art. 2'!AB51</f>
        <v>0</v>
      </c>
      <c r="R18" s="9">
        <f>+'24-01-337 Ind. Bonos Art. 2'!AC51</f>
        <v>0</v>
      </c>
      <c r="S18" s="9">
        <f>+'24-01-337 Ind. Bonos Art. 2'!AD51</f>
        <v>0</v>
      </c>
      <c r="T18" s="9">
        <f>+'24-01-337 Ind. Bonos Art. 2'!AE51</f>
        <v>0</v>
      </c>
      <c r="U18" s="9">
        <f>+'24-01-337 Ind. Bonos Art. 2'!AF51</f>
        <v>0</v>
      </c>
      <c r="V18" s="9">
        <f>+'24-01-337 Ind. Bonos Art. 2'!AG51</f>
        <v>0</v>
      </c>
      <c r="W18" s="9">
        <f>+'24-01-337 Ind. Bonos Art. 2'!AH51</f>
        <v>0</v>
      </c>
      <c r="X18" s="16">
        <f>+'24-01-337 Ind. Bonos Art. 2'!AI51</f>
        <v>0</v>
      </c>
      <c r="Y18" s="16">
        <f>+'24-01-337 Ind. Bonos Art. 2'!AJ51</f>
        <v>0</v>
      </c>
    </row>
    <row r="19" spans="1:25" ht="24.75" customHeight="1">
      <c r="A19" s="8" t="s">
        <v>70</v>
      </c>
      <c r="B19" s="9">
        <f>+'24-01-337 Ind. Bonos Art. 2'!J55</f>
        <v>0</v>
      </c>
      <c r="C19" s="9">
        <f>+'24-01-337 Ind. Bonos Art. 2'!K55</f>
        <v>0</v>
      </c>
      <c r="D19" s="9">
        <f>+'24-01-337 Ind. Bonos Art. 2'!M55</f>
        <v>0</v>
      </c>
      <c r="E19" s="9">
        <f>+'24-01-337 Ind. Bonos Art. 2'!N55</f>
        <v>0</v>
      </c>
      <c r="F19" s="9">
        <f>+'24-01-337 Ind. Bonos Art. 2'!O55</f>
        <v>0</v>
      </c>
      <c r="G19" s="9">
        <f>+'24-01-337 Ind. Bonos Art. 2'!R55</f>
        <v>0</v>
      </c>
      <c r="H19" s="9">
        <f>+'24-01-337 Ind. Bonos Art. 2'!S55</f>
        <v>0</v>
      </c>
      <c r="I19" s="9">
        <f>+'24-01-337 Ind. Bonos Art. 2'!T55</f>
        <v>0</v>
      </c>
      <c r="J19" s="9">
        <f>+'24-01-337 Ind. Bonos Art. 2'!U55</f>
        <v>0</v>
      </c>
      <c r="K19" s="9">
        <f>+'24-01-337 Ind. Bonos Art. 2'!V55</f>
        <v>0</v>
      </c>
      <c r="L19" s="9">
        <f>+'24-01-337 Ind. Bonos Art. 2'!W55</f>
        <v>0</v>
      </c>
      <c r="M19" s="9">
        <f>+'24-01-337 Ind. Bonos Art. 2'!X55</f>
        <v>0</v>
      </c>
      <c r="N19" s="9">
        <f>+'24-01-337 Ind. Bonos Art. 2'!Y55</f>
        <v>0</v>
      </c>
      <c r="O19" s="9">
        <f>+'24-01-337 Ind. Bonos Art. 2'!Z55</f>
        <v>0</v>
      </c>
      <c r="P19" s="9">
        <f>+'24-01-337 Ind. Bonos Art. 2'!AA55</f>
        <v>0</v>
      </c>
      <c r="Q19" s="9">
        <f>+'24-01-337 Ind. Bonos Art. 2'!AB55</f>
        <v>0</v>
      </c>
      <c r="R19" s="9">
        <f>+'24-01-337 Ind. Bonos Art. 2'!AC55</f>
        <v>0</v>
      </c>
      <c r="S19" s="9">
        <f>+'24-01-337 Ind. Bonos Art. 2'!AD55</f>
        <v>0</v>
      </c>
      <c r="T19" s="9">
        <f>+'24-01-337 Ind. Bonos Art. 2'!AE55</f>
        <v>0</v>
      </c>
      <c r="U19" s="9">
        <f>+'24-01-337 Ind. Bonos Art. 2'!AF55</f>
        <v>0</v>
      </c>
      <c r="V19" s="9">
        <f>+'24-01-337 Ind. Bonos Art. 2'!AG55</f>
        <v>0</v>
      </c>
      <c r="W19" s="9">
        <f>+'24-01-337 Ind. Bonos Art. 2'!AH55</f>
        <v>0</v>
      </c>
      <c r="X19" s="16">
        <f>+'24-01-337 Ind. Bonos Art. 2'!AI55</f>
        <v>0</v>
      </c>
      <c r="Y19" s="16">
        <f>+'24-01-337 Ind. Bonos Art. 2'!AJ55</f>
        <v>0</v>
      </c>
    </row>
    <row r="20" spans="1:25" ht="24.75" customHeight="1">
      <c r="A20" s="10" t="s">
        <v>72</v>
      </c>
      <c r="B20" s="9">
        <f>+'24-01-337 Ind. Bonos Art. 2'!J59</f>
        <v>0</v>
      </c>
      <c r="C20" s="9">
        <f>+'24-01-337 Ind. Bonos Art. 2'!K59</f>
        <v>0</v>
      </c>
      <c r="D20" s="9">
        <f>+'24-01-337 Ind. Bonos Art. 2'!M59</f>
        <v>0</v>
      </c>
      <c r="E20" s="9">
        <f>+'24-01-337 Ind. Bonos Art. 2'!N59</f>
        <v>0</v>
      </c>
      <c r="F20" s="9">
        <f>+'24-01-337 Ind. Bonos Art. 2'!O59</f>
        <v>0</v>
      </c>
      <c r="G20" s="9">
        <f>+'24-01-337 Ind. Bonos Art. 2'!R59</f>
        <v>0</v>
      </c>
      <c r="H20" s="9">
        <f>+'24-01-337 Ind. Bonos Art. 2'!S59</f>
        <v>0</v>
      </c>
      <c r="I20" s="9">
        <f>+'24-01-337 Ind. Bonos Art. 2'!T59</f>
        <v>0</v>
      </c>
      <c r="J20" s="9">
        <f>+'24-01-337 Ind. Bonos Art. 2'!U59</f>
        <v>0</v>
      </c>
      <c r="K20" s="9">
        <f>+'24-01-337 Ind. Bonos Art. 2'!V59</f>
        <v>0</v>
      </c>
      <c r="L20" s="9">
        <f>+'24-01-337 Ind. Bonos Art. 2'!W59</f>
        <v>0</v>
      </c>
      <c r="M20" s="9">
        <f>+'24-01-337 Ind. Bonos Art. 2'!X59</f>
        <v>0</v>
      </c>
      <c r="N20" s="9">
        <f>+'24-01-337 Ind. Bonos Art. 2'!Y59</f>
        <v>0</v>
      </c>
      <c r="O20" s="9">
        <f>+'24-01-337 Ind. Bonos Art. 2'!Z59</f>
        <v>0</v>
      </c>
      <c r="P20" s="9">
        <f>+'24-01-337 Ind. Bonos Art. 2'!AA59</f>
        <v>0</v>
      </c>
      <c r="Q20" s="9">
        <f>+'24-01-337 Ind. Bonos Art. 2'!AB59</f>
        <v>0</v>
      </c>
      <c r="R20" s="9">
        <f>+'24-01-337 Ind. Bonos Art. 2'!AC59</f>
        <v>0</v>
      </c>
      <c r="S20" s="9">
        <f>+'24-01-337 Ind. Bonos Art. 2'!AD59</f>
        <v>0</v>
      </c>
      <c r="T20" s="9">
        <f>+'24-01-337 Ind. Bonos Art. 2'!AE59</f>
        <v>0</v>
      </c>
      <c r="U20" s="9">
        <f>+'24-01-337 Ind. Bonos Art. 2'!AF59</f>
        <v>0</v>
      </c>
      <c r="V20" s="9">
        <f>+'24-01-337 Ind. Bonos Art. 2'!AG59</f>
        <v>0</v>
      </c>
      <c r="W20" s="9">
        <f>+'24-01-337 Ind. Bonos Art. 2'!AH59</f>
        <v>0</v>
      </c>
      <c r="X20" s="16">
        <f>+'24-01-337 Ind. Bonos Art. 2'!AI59</f>
        <v>0</v>
      </c>
      <c r="Y20" s="16">
        <f>+'24-01-337 Ind. Bonos Art. 2'!AJ59</f>
        <v>0</v>
      </c>
    </row>
    <row r="21" spans="1:25" ht="24.75" customHeight="1">
      <c r="A21" s="10" t="s">
        <v>74</v>
      </c>
      <c r="B21" s="9">
        <f>+'24-01-337 Ind. Bonos Art. 2'!J63</f>
        <v>0</v>
      </c>
      <c r="C21" s="9">
        <f>+'24-01-337 Ind. Bonos Art. 2'!K63</f>
        <v>0</v>
      </c>
      <c r="D21" s="9">
        <f>+'24-01-337 Ind. Bonos Art. 2'!M63</f>
        <v>0</v>
      </c>
      <c r="E21" s="9">
        <f>+'24-01-337 Ind. Bonos Art. 2'!N63</f>
        <v>0</v>
      </c>
      <c r="F21" s="9">
        <f>+'24-01-337 Ind. Bonos Art. 2'!O63</f>
        <v>0</v>
      </c>
      <c r="G21" s="9">
        <f>+'24-01-337 Ind. Bonos Art. 2'!R63</f>
        <v>0</v>
      </c>
      <c r="H21" s="9">
        <f>+'24-01-337 Ind. Bonos Art. 2'!S63</f>
        <v>0</v>
      </c>
      <c r="I21" s="9">
        <f>+'24-01-337 Ind. Bonos Art. 2'!T63</f>
        <v>0</v>
      </c>
      <c r="J21" s="9">
        <f>+'24-01-337 Ind. Bonos Art. 2'!U63</f>
        <v>0</v>
      </c>
      <c r="K21" s="9">
        <f>+'24-01-337 Ind. Bonos Art. 2'!V63</f>
        <v>0</v>
      </c>
      <c r="L21" s="9">
        <f>+'24-01-337 Ind. Bonos Art. 2'!W63</f>
        <v>0</v>
      </c>
      <c r="M21" s="9">
        <f>+'24-01-337 Ind. Bonos Art. 2'!X63</f>
        <v>0</v>
      </c>
      <c r="N21" s="9">
        <f>+'24-01-337 Ind. Bonos Art. 2'!Y63</f>
        <v>0</v>
      </c>
      <c r="O21" s="9">
        <f>+'24-01-337 Ind. Bonos Art. 2'!Z63</f>
        <v>0</v>
      </c>
      <c r="P21" s="9">
        <f>+'24-01-337 Ind. Bonos Art. 2'!AA63</f>
        <v>0</v>
      </c>
      <c r="Q21" s="9">
        <f>+'24-01-337 Ind. Bonos Art. 2'!AB63</f>
        <v>0</v>
      </c>
      <c r="R21" s="9">
        <f>+'24-01-337 Ind. Bonos Art. 2'!AC63</f>
        <v>0</v>
      </c>
      <c r="S21" s="9">
        <f>+'24-01-337 Ind. Bonos Art. 2'!AD63</f>
        <v>0</v>
      </c>
      <c r="T21" s="9">
        <f>+'24-01-337 Ind. Bonos Art. 2'!AE63</f>
        <v>0</v>
      </c>
      <c r="U21" s="9">
        <f>+'24-01-337 Ind. Bonos Art. 2'!AF63</f>
        <v>0</v>
      </c>
      <c r="V21" s="9">
        <f>+'24-01-337 Ind. Bonos Art. 2'!AG63</f>
        <v>0</v>
      </c>
      <c r="W21" s="9">
        <f>+'24-01-337 Ind. Bonos Art. 2'!AH63</f>
        <v>0</v>
      </c>
      <c r="X21" s="16">
        <f>+'24-01-337 Ind. Bonos Art. 2'!AI63</f>
        <v>0</v>
      </c>
      <c r="Y21" s="16">
        <f>+'24-01-337 Ind. Bonos Art. 2'!AJ63</f>
        <v>0</v>
      </c>
    </row>
    <row r="22" spans="1:25" ht="24.75" customHeight="1">
      <c r="A22" s="10" t="s">
        <v>76</v>
      </c>
      <c r="B22" s="9">
        <f>+'24-01-337 Ind. Bonos Art. 2'!J67</f>
        <v>0</v>
      </c>
      <c r="C22" s="9">
        <f>+'24-01-337 Ind. Bonos Art. 2'!K64</f>
        <v>0</v>
      </c>
      <c r="D22" s="9">
        <f>+'24-01-337 Ind. Bonos Art. 2'!M64</f>
        <v>0</v>
      </c>
      <c r="E22" s="9">
        <f>+'24-01-337 Ind. Bonos Art. 2'!N64</f>
        <v>0</v>
      </c>
      <c r="F22" s="9">
        <f>+'24-01-337 Ind. Bonos Art. 2'!O64</f>
        <v>0</v>
      </c>
      <c r="G22" s="9">
        <f>+'24-01-337 Ind. Bonos Art. 2'!R64</f>
        <v>0</v>
      </c>
      <c r="H22" s="9">
        <f>+'24-01-337 Ind. Bonos Art. 2'!S64</f>
        <v>0</v>
      </c>
      <c r="I22" s="9">
        <f>+'24-01-337 Ind. Bonos Art. 2'!T64</f>
        <v>0</v>
      </c>
      <c r="J22" s="9">
        <f>+'24-01-337 Ind. Bonos Art. 2'!U67</f>
        <v>0</v>
      </c>
      <c r="K22" s="9">
        <f>+'24-01-337 Ind. Bonos Art. 2'!V64</f>
        <v>0</v>
      </c>
      <c r="L22" s="9">
        <f>+'24-01-337 Ind. Bonos Art. 2'!W64</f>
        <v>0</v>
      </c>
      <c r="M22" s="9">
        <f>+'24-01-337 Ind. Bonos Art. 2'!X64</f>
        <v>0</v>
      </c>
      <c r="N22" s="9">
        <f>+'24-01-337 Ind. Bonos Art. 2'!Y67</f>
        <v>0</v>
      </c>
      <c r="O22" s="9">
        <f>+'24-01-337 Ind. Bonos Art. 2'!Z64</f>
        <v>0</v>
      </c>
      <c r="P22" s="9">
        <f>+'24-01-337 Ind. Bonos Art. 2'!AA64</f>
        <v>0</v>
      </c>
      <c r="Q22" s="9">
        <f>+'24-01-337 Ind. Bonos Art. 2'!AB64</f>
        <v>0</v>
      </c>
      <c r="R22" s="9">
        <f>+'24-01-337 Ind. Bonos Art. 2'!AC67</f>
        <v>0</v>
      </c>
      <c r="S22" s="9">
        <f>+'24-01-337 Ind. Bonos Art. 2'!AD64</f>
        <v>0</v>
      </c>
      <c r="T22" s="9">
        <f>+'24-01-337 Ind. Bonos Art. 2'!AE64</f>
        <v>0</v>
      </c>
      <c r="U22" s="9">
        <f>+'24-01-337 Ind. Bonos Art. 2'!AF64</f>
        <v>0</v>
      </c>
      <c r="V22" s="9">
        <f>+'24-01-337 Ind. Bonos Art. 2'!AG67</f>
        <v>0</v>
      </c>
      <c r="W22" s="9">
        <f>+'24-01-337 Ind. Bonos Art. 2'!AH67</f>
        <v>0</v>
      </c>
      <c r="X22" s="16">
        <f>+'24-01-337 Ind. Bonos Art. 2'!AI67</f>
        <v>0</v>
      </c>
      <c r="Y22" s="16">
        <f>+'24-01-337 Ind. Bonos Art. 2'!AJ67</f>
        <v>0</v>
      </c>
    </row>
    <row r="23" spans="1:25" ht="24.75" customHeight="1">
      <c r="A23" s="10" t="s">
        <v>78</v>
      </c>
      <c r="B23" s="9">
        <f>+'24-01-337 Ind. Bonos Art. 2'!J71</f>
        <v>0</v>
      </c>
      <c r="C23" s="9">
        <f>+'24-01-337 Ind. Bonos Art. 2'!K71</f>
        <v>0</v>
      </c>
      <c r="D23" s="9">
        <f>+'24-01-337 Ind. Bonos Art. 2'!M71</f>
        <v>0</v>
      </c>
      <c r="E23" s="9">
        <f>+'24-01-337 Ind. Bonos Art. 2'!N71</f>
        <v>0</v>
      </c>
      <c r="F23" s="9">
        <f>+'24-01-337 Ind. Bonos Art. 2'!O71</f>
        <v>0</v>
      </c>
      <c r="G23" s="9">
        <f>+'24-01-337 Ind. Bonos Art. 2'!R71</f>
        <v>0</v>
      </c>
      <c r="H23" s="9">
        <f>+'24-01-337 Ind. Bonos Art. 2'!S71</f>
        <v>0</v>
      </c>
      <c r="I23" s="9">
        <f>+'24-01-337 Ind. Bonos Art. 2'!T71</f>
        <v>0</v>
      </c>
      <c r="J23" s="9">
        <f>+'24-01-337 Ind. Bonos Art. 2'!U71</f>
        <v>0</v>
      </c>
      <c r="K23" s="9">
        <f>+'24-01-337 Ind. Bonos Art. 2'!V71</f>
        <v>0</v>
      </c>
      <c r="L23" s="9">
        <f>+'24-01-337 Ind. Bonos Art. 2'!W71</f>
        <v>0</v>
      </c>
      <c r="M23" s="9">
        <f>+'24-01-337 Ind. Bonos Art. 2'!X71</f>
        <v>0</v>
      </c>
      <c r="N23" s="9">
        <f>+'24-01-337 Ind. Bonos Art. 2'!Y71</f>
        <v>0</v>
      </c>
      <c r="O23" s="9">
        <f>+'24-01-337 Ind. Bonos Art. 2'!Z71</f>
        <v>0</v>
      </c>
      <c r="P23" s="9">
        <f>+'24-01-337 Ind. Bonos Art. 2'!AA71</f>
        <v>0</v>
      </c>
      <c r="Q23" s="9">
        <f>+'24-01-337 Ind. Bonos Art. 2'!AB71</f>
        <v>0</v>
      </c>
      <c r="R23" s="9">
        <f>+'24-01-337 Ind. Bonos Art. 2'!AC71</f>
        <v>0</v>
      </c>
      <c r="S23" s="9">
        <f>+'24-01-337 Ind. Bonos Art. 2'!AD71</f>
        <v>0</v>
      </c>
      <c r="T23" s="9">
        <f>+'24-01-337 Ind. Bonos Art. 2'!AE71</f>
        <v>0</v>
      </c>
      <c r="U23" s="9">
        <f>+'24-01-337 Ind. Bonos Art. 2'!AF71</f>
        <v>0</v>
      </c>
      <c r="V23" s="9">
        <f>+'24-01-337 Ind. Bonos Art. 2'!AG71</f>
        <v>0</v>
      </c>
      <c r="W23" s="9">
        <f>+'24-01-337 Ind. Bonos Art. 2'!AH71</f>
        <v>0</v>
      </c>
      <c r="X23" s="16">
        <f>+'24-01-337 Ind. Bonos Art. 2'!AI71</f>
        <v>0</v>
      </c>
      <c r="Y23" s="16">
        <f>+'24-01-337 Ind. Bonos Art. 2'!AJ71</f>
        <v>0</v>
      </c>
    </row>
    <row r="24" spans="1:25" ht="24.75" customHeight="1">
      <c r="A24" s="11" t="s">
        <v>80</v>
      </c>
      <c r="B24" s="9">
        <f>+'24-01-337 Ind. Bonos Art. 2'!J75</f>
        <v>27347150000</v>
      </c>
      <c r="C24" s="9">
        <f>+'24-01-337 Ind. Bonos Art. 2'!K75</f>
        <v>27347150000</v>
      </c>
      <c r="D24" s="9">
        <f>+'24-01-337 Ind. Bonos Art. 2'!M75</f>
        <v>0</v>
      </c>
      <c r="E24" s="9">
        <f>+'24-01-337 Ind. Bonos Art. 2'!N75</f>
        <v>0</v>
      </c>
      <c r="F24" s="9">
        <f>+'24-01-337 Ind. Bonos Art. 2'!O75</f>
        <v>0</v>
      </c>
      <c r="G24" s="9">
        <f>+'24-01-337 Ind. Bonos Art. 2'!R75</f>
        <v>0</v>
      </c>
      <c r="H24" s="9">
        <f>+'24-01-337 Ind. Bonos Art. 2'!S75</f>
        <v>0</v>
      </c>
      <c r="I24" s="9">
        <f>+'24-01-337 Ind. Bonos Art. 2'!T75</f>
        <v>0</v>
      </c>
      <c r="J24" s="9">
        <f>+'24-01-337 Ind. Bonos Art. 2'!U75</f>
        <v>0</v>
      </c>
      <c r="K24" s="9">
        <f>+'24-01-337 Ind. Bonos Art. 2'!V75</f>
        <v>12111505200</v>
      </c>
      <c r="L24" s="9">
        <f>+'24-01-337 Ind. Bonos Art. 2'!W75</f>
        <v>0</v>
      </c>
      <c r="M24" s="9">
        <f>+'24-01-337 Ind. Bonos Art. 2'!X75</f>
        <v>0</v>
      </c>
      <c r="N24" s="9">
        <f>+'24-01-337 Ind. Bonos Art. 2'!Y75</f>
        <v>12111505200</v>
      </c>
      <c r="O24" s="9">
        <f>+'24-01-337 Ind. Bonos Art. 2'!Z75</f>
        <v>9083628900</v>
      </c>
      <c r="P24" s="9">
        <f>+'24-01-337 Ind. Bonos Art. 2'!AA75</f>
        <v>0</v>
      </c>
      <c r="Q24" s="9">
        <f>+'24-01-337 Ind. Bonos Art. 2'!AB75</f>
        <v>0</v>
      </c>
      <c r="R24" s="9">
        <f>+'24-01-337 Ind. Bonos Art. 2'!AC75</f>
        <v>9083628900</v>
      </c>
      <c r="S24" s="9">
        <f>+'24-01-337 Ind. Bonos Art. 2'!AD75</f>
        <v>0</v>
      </c>
      <c r="T24" s="9">
        <f>+'24-01-337 Ind. Bonos Art. 2'!AE75</f>
        <v>0</v>
      </c>
      <c r="U24" s="9">
        <f>+'24-01-337 Ind. Bonos Art. 2'!AF75</f>
        <v>6152015900</v>
      </c>
      <c r="V24" s="9">
        <f>+'24-01-337 Ind. Bonos Art. 2'!AG75</f>
        <v>6152015900</v>
      </c>
      <c r="W24" s="9">
        <f>+'24-01-337 Ind. Bonos Art. 2'!AH75</f>
        <v>27347150000</v>
      </c>
      <c r="X24" s="16">
        <f>+'24-01-337 Ind. Bonos Art. 2'!AI75</f>
        <v>1</v>
      </c>
      <c r="Y24" s="16">
        <f>+'24-01-337 Ind. Bonos Art. 2'!AJ75</f>
        <v>1</v>
      </c>
    </row>
    <row r="25" spans="1:25" ht="34.5" customHeight="1">
      <c r="A25" s="12" t="str">
        <f>"TOTAL ASIG."&amp;" "&amp;$A$5</f>
        <v>TOTAL ASIG. 24-01-337 "Bonos Art. 2 Transitorio, Ley N°19,949"</v>
      </c>
      <c r="B25" s="13">
        <f>SUM(B8:B24)</f>
        <v>27347150000</v>
      </c>
      <c r="C25" s="13">
        <f t="shared" ref="C25:W25" si="0">SUM(C8:C24)</f>
        <v>27347150000</v>
      </c>
      <c r="D25" s="13">
        <f t="shared" si="0"/>
        <v>0</v>
      </c>
      <c r="E25" s="13">
        <f t="shared" si="0"/>
        <v>0</v>
      </c>
      <c r="F25" s="13">
        <f t="shared" si="0"/>
        <v>0</v>
      </c>
      <c r="G25" s="13">
        <f t="shared" si="0"/>
        <v>0</v>
      </c>
      <c r="H25" s="13">
        <f t="shared" si="0"/>
        <v>0</v>
      </c>
      <c r="I25" s="13">
        <f t="shared" si="0"/>
        <v>0</v>
      </c>
      <c r="J25" s="13">
        <f t="shared" si="0"/>
        <v>0</v>
      </c>
      <c r="K25" s="13">
        <f t="shared" si="0"/>
        <v>12111505200</v>
      </c>
      <c r="L25" s="13">
        <f t="shared" si="0"/>
        <v>0</v>
      </c>
      <c r="M25" s="13">
        <f t="shared" si="0"/>
        <v>0</v>
      </c>
      <c r="N25" s="13">
        <f t="shared" si="0"/>
        <v>12111505200</v>
      </c>
      <c r="O25" s="13">
        <f t="shared" si="0"/>
        <v>9083628900</v>
      </c>
      <c r="P25" s="13">
        <f t="shared" si="0"/>
        <v>0</v>
      </c>
      <c r="Q25" s="13">
        <f t="shared" si="0"/>
        <v>0</v>
      </c>
      <c r="R25" s="13">
        <f t="shared" si="0"/>
        <v>9083628900</v>
      </c>
      <c r="S25" s="13">
        <f t="shared" si="0"/>
        <v>0</v>
      </c>
      <c r="T25" s="13">
        <f t="shared" si="0"/>
        <v>0</v>
      </c>
      <c r="U25" s="13">
        <f t="shared" si="0"/>
        <v>6152015900</v>
      </c>
      <c r="V25" s="13">
        <f t="shared" si="0"/>
        <v>6152015900</v>
      </c>
      <c r="W25" s="13">
        <f t="shared" si="0"/>
        <v>27347150000</v>
      </c>
      <c r="X25" s="17">
        <f>+'24-01-337 Ind. Bonos Art. 2'!AI76</f>
        <v>1</v>
      </c>
      <c r="Y25" s="17">
        <f>'24-01-337 Ind. Bonos Art. 2'!AJ76</f>
        <v>1</v>
      </c>
    </row>
    <row r="26" spans="1:25">
      <c r="B26" s="14"/>
      <c r="G26" s="14"/>
      <c r="H26" s="14"/>
      <c r="I26" s="14"/>
      <c r="K26" s="14"/>
      <c r="L26" s="14"/>
      <c r="M26" s="14"/>
      <c r="O26" s="14"/>
      <c r="P26" s="14"/>
      <c r="Q26" s="14"/>
      <c r="S26" s="14"/>
      <c r="T26" s="14"/>
      <c r="U26" s="14"/>
    </row>
    <row r="27" spans="1:25">
      <c r="B27" s="14"/>
      <c r="G27" s="14"/>
      <c r="H27" s="14"/>
      <c r="I27" s="14"/>
      <c r="K27" s="14"/>
      <c r="L27" s="14"/>
      <c r="M27" s="14"/>
      <c r="O27" s="14"/>
      <c r="P27" s="14"/>
      <c r="Q27" s="14"/>
      <c r="S27" s="14"/>
      <c r="T27" s="14"/>
      <c r="U27" s="14"/>
    </row>
    <row r="28" spans="1:25">
      <c r="B28" s="14"/>
      <c r="G28" s="14"/>
      <c r="H28" s="14"/>
      <c r="I28" s="14"/>
      <c r="K28" s="14"/>
      <c r="L28" s="14"/>
      <c r="M28" s="14"/>
      <c r="O28" s="14"/>
      <c r="P28" s="14"/>
      <c r="Q28" s="14"/>
      <c r="S28" s="14"/>
      <c r="T28" s="14"/>
      <c r="U28" s="14"/>
    </row>
    <row r="29" spans="1:25">
      <c r="B29" s="14"/>
      <c r="G29" s="14"/>
      <c r="H29" s="14"/>
      <c r="I29" s="14"/>
      <c r="K29" s="14"/>
      <c r="L29" s="14"/>
      <c r="M29" s="14"/>
      <c r="O29" s="14"/>
      <c r="P29" s="14"/>
      <c r="Q29" s="14"/>
      <c r="S29" s="14"/>
      <c r="T29" s="14"/>
      <c r="U29" s="14"/>
    </row>
    <row r="30" spans="1:25">
      <c r="B30" s="14"/>
      <c r="G30" s="14"/>
      <c r="H30" s="14"/>
      <c r="I30" s="14"/>
      <c r="K30" s="14"/>
      <c r="L30" s="14"/>
      <c r="M30" s="14"/>
      <c r="O30" s="14"/>
      <c r="P30" s="14"/>
      <c r="Q30" s="14"/>
      <c r="S30" s="14"/>
      <c r="T30" s="14"/>
      <c r="U30" s="14"/>
    </row>
    <row r="31" spans="1:25">
      <c r="B31" s="14"/>
      <c r="G31" s="14"/>
      <c r="H31" s="14"/>
      <c r="I31" s="14"/>
      <c r="K31" s="14"/>
      <c r="L31" s="14"/>
      <c r="M31" s="14"/>
      <c r="O31" s="14"/>
      <c r="P31" s="14"/>
      <c r="Q31" s="14"/>
      <c r="S31" s="14"/>
      <c r="T31" s="14"/>
      <c r="U31" s="14"/>
    </row>
    <row r="32" spans="1:25">
      <c r="B32" s="14"/>
      <c r="G32" s="14"/>
      <c r="H32" s="14"/>
      <c r="I32" s="14"/>
      <c r="K32" s="14"/>
      <c r="L32" s="14"/>
      <c r="M32" s="14"/>
      <c r="O32" s="14"/>
      <c r="P32" s="14"/>
      <c r="Q32" s="14"/>
      <c r="S32" s="14"/>
      <c r="T32" s="14"/>
      <c r="U32" s="14"/>
    </row>
    <row r="33" spans="1:25">
      <c r="B33" s="14"/>
      <c r="G33" s="14"/>
      <c r="H33" s="14"/>
      <c r="I33" s="14"/>
      <c r="K33" s="14"/>
      <c r="L33" s="14"/>
      <c r="M33" s="14"/>
      <c r="O33" s="14"/>
      <c r="P33" s="14"/>
      <c r="Q33" s="14"/>
      <c r="S33" s="14"/>
      <c r="T33" s="14"/>
      <c r="U33" s="14"/>
    </row>
    <row r="34" spans="1:25">
      <c r="A34" s="5"/>
      <c r="B34" s="14"/>
      <c r="G34" s="14"/>
      <c r="H34" s="14"/>
      <c r="I34" s="14"/>
      <c r="K34" s="14"/>
      <c r="L34" s="14"/>
      <c r="M34" s="14"/>
      <c r="O34" s="14"/>
      <c r="P34" s="14"/>
      <c r="Q34" s="14"/>
      <c r="S34" s="14"/>
      <c r="T34" s="14"/>
      <c r="U34" s="14"/>
      <c r="V34" s="5"/>
      <c r="W34" s="5"/>
      <c r="X34" s="2"/>
      <c r="Y34" s="2"/>
    </row>
    <row r="35" spans="1:25">
      <c r="A35" s="5"/>
      <c r="B35" s="14"/>
      <c r="G35" s="14"/>
      <c r="H35" s="14"/>
      <c r="I35" s="14"/>
      <c r="K35" s="14"/>
      <c r="L35" s="14"/>
      <c r="M35" s="14"/>
      <c r="O35" s="14"/>
      <c r="P35" s="14"/>
      <c r="Q35" s="14"/>
      <c r="S35" s="14"/>
      <c r="T35" s="14"/>
      <c r="U35" s="14"/>
      <c r="V35" s="5"/>
      <c r="W35" s="5"/>
      <c r="X35" s="2"/>
      <c r="Y35" s="2"/>
    </row>
    <row r="36" spans="1:25">
      <c r="A36" s="5"/>
      <c r="B36" s="14"/>
      <c r="G36" s="14"/>
      <c r="H36" s="14"/>
      <c r="I36" s="14"/>
      <c r="K36" s="14"/>
      <c r="L36" s="14"/>
      <c r="M36" s="14"/>
      <c r="O36" s="14"/>
      <c r="P36" s="14"/>
      <c r="Q36" s="14"/>
      <c r="S36" s="14"/>
      <c r="T36" s="14"/>
      <c r="U36" s="14"/>
      <c r="V36" s="5"/>
      <c r="W36" s="5"/>
      <c r="X36" s="2"/>
      <c r="Y36" s="2"/>
    </row>
    <row r="37" spans="1:25">
      <c r="A37" s="5"/>
      <c r="B37" s="14"/>
      <c r="G37" s="14"/>
      <c r="H37" s="14"/>
      <c r="I37" s="14"/>
      <c r="K37" s="14"/>
      <c r="L37" s="14"/>
      <c r="M37" s="14"/>
      <c r="O37" s="14"/>
      <c r="P37" s="14"/>
      <c r="Q37" s="14"/>
      <c r="S37" s="14"/>
      <c r="T37" s="14"/>
      <c r="U37" s="14"/>
      <c r="V37" s="5"/>
      <c r="W37" s="5"/>
      <c r="X37" s="2"/>
      <c r="Y37" s="2"/>
    </row>
    <row r="38" spans="1:25">
      <c r="A38" s="5"/>
      <c r="B38" s="14"/>
      <c r="G38" s="14"/>
      <c r="H38" s="14"/>
      <c r="I38" s="14"/>
      <c r="K38" s="14"/>
      <c r="L38" s="14"/>
      <c r="M38" s="14"/>
      <c r="O38" s="14"/>
      <c r="P38" s="14"/>
      <c r="Q38" s="14"/>
      <c r="S38" s="14"/>
      <c r="T38" s="14"/>
      <c r="U38" s="14"/>
      <c r="V38" s="5"/>
      <c r="W38" s="5"/>
      <c r="X38" s="2"/>
      <c r="Y38" s="2"/>
    </row>
    <row r="39" spans="1:25">
      <c r="A39" s="5"/>
      <c r="B39" s="14"/>
      <c r="G39" s="14"/>
      <c r="H39" s="14"/>
      <c r="I39" s="14"/>
      <c r="K39" s="14"/>
      <c r="L39" s="14"/>
      <c r="M39" s="14"/>
      <c r="O39" s="14"/>
      <c r="P39" s="14"/>
      <c r="Q39" s="14"/>
      <c r="S39" s="14"/>
      <c r="T39" s="14"/>
      <c r="U39" s="14"/>
      <c r="V39" s="5"/>
      <c r="W39" s="5"/>
      <c r="X39" s="2"/>
      <c r="Y39" s="2"/>
    </row>
    <row r="40" spans="1:25">
      <c r="A40" s="5"/>
      <c r="B40" s="14"/>
      <c r="G40" s="14"/>
      <c r="H40" s="14"/>
      <c r="I40" s="14"/>
      <c r="K40" s="14"/>
      <c r="L40" s="14"/>
      <c r="M40" s="14"/>
      <c r="O40" s="14"/>
      <c r="P40" s="14"/>
      <c r="Q40" s="14"/>
      <c r="S40" s="14"/>
      <c r="T40" s="14"/>
      <c r="U40" s="14"/>
      <c r="V40" s="5"/>
      <c r="W40" s="5"/>
      <c r="X40" s="2"/>
      <c r="Y40" s="2"/>
    </row>
    <row r="41" spans="1:25">
      <c r="A41" s="5"/>
      <c r="B41" s="14"/>
      <c r="G41" s="14"/>
      <c r="H41" s="14"/>
      <c r="I41" s="14"/>
      <c r="K41" s="14"/>
      <c r="L41" s="14"/>
      <c r="M41" s="14"/>
      <c r="O41" s="14"/>
      <c r="P41" s="14"/>
      <c r="Q41" s="14"/>
      <c r="S41" s="14"/>
      <c r="T41" s="14"/>
      <c r="U41" s="14"/>
      <c r="V41" s="5"/>
      <c r="W41" s="5"/>
      <c r="X41" s="2"/>
      <c r="Y41" s="2"/>
    </row>
    <row r="42" spans="1:25">
      <c r="A42" s="5"/>
      <c r="B42" s="14"/>
      <c r="G42" s="14"/>
      <c r="H42" s="14"/>
      <c r="I42" s="14"/>
      <c r="K42" s="14"/>
      <c r="L42" s="14"/>
      <c r="M42" s="14"/>
      <c r="O42" s="14"/>
      <c r="P42" s="14"/>
      <c r="Q42" s="14"/>
      <c r="S42" s="14"/>
      <c r="T42" s="14"/>
      <c r="U42" s="14"/>
      <c r="V42" s="5"/>
      <c r="W42" s="5"/>
      <c r="X42" s="2"/>
      <c r="Y42" s="2"/>
    </row>
  </sheetData>
  <mergeCells count="19">
    <mergeCell ref="A1:Y1"/>
    <mergeCell ref="A2:Y2"/>
    <mergeCell ref="A3:Y3"/>
    <mergeCell ref="A4:Y4"/>
    <mergeCell ref="A5:Y5"/>
    <mergeCell ref="X6:Y6"/>
    <mergeCell ref="A6:A7"/>
    <mergeCell ref="B6:B7"/>
    <mergeCell ref="C6:C7"/>
    <mergeCell ref="J6:J7"/>
    <mergeCell ref="N6:N7"/>
    <mergeCell ref="R6:R7"/>
    <mergeCell ref="V6:V7"/>
    <mergeCell ref="W6:W7"/>
    <mergeCell ref="D6:F6"/>
    <mergeCell ref="G6:I6"/>
    <mergeCell ref="K6:M6"/>
    <mergeCell ref="O6:Q6"/>
    <mergeCell ref="S6:U6"/>
  </mergeCells>
  <printOptions horizontalCentered="1" verticalCentered="1"/>
  <pageMargins left="0" right="0" top="0.74803149606299202" bottom="0.74803149606299202" header="0.31496062992126" footer="0.31496062992126"/>
  <pageSetup paperSize="41" scale="56" orientation="landscape"/>
  <legacyDrawingHF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007DB5"/>
    <pageSetUpPr fitToPage="1"/>
  </sheetPr>
  <dimension ref="A1:DB95"/>
  <sheetViews>
    <sheetView topLeftCell="A61" zoomScale="85" zoomScaleNormal="85" workbookViewId="0">
      <selection activeCell="AF76" activeCellId="1" sqref="Y76 AF76"/>
    </sheetView>
  </sheetViews>
  <sheetFormatPr baseColWidth="10" defaultColWidth="11.42578125" defaultRowHeight="10.5" outlineLevelRow="1" outlineLevelCol="1"/>
  <cols>
    <col min="1" max="1" width="3.5703125" style="2" customWidth="1"/>
    <col min="2" max="2" width="8" style="2" hidden="1" customWidth="1"/>
    <col min="3" max="3" width="11.85546875" style="2" customWidth="1"/>
    <col min="4" max="4" width="10.42578125" style="2" customWidth="1"/>
    <col min="5" max="5" width="23" style="5" customWidth="1"/>
    <col min="6" max="6" width="17.42578125" style="5" customWidth="1"/>
    <col min="7" max="7" width="11.140625" style="2" customWidth="1"/>
    <col min="8" max="9" width="9.85546875" style="2" hidden="1" customWidth="1"/>
    <col min="10" max="10" width="15.7109375" style="3" customWidth="1"/>
    <col min="11" max="11" width="15.7109375" style="14" customWidth="1"/>
    <col min="12" max="12" width="14.85546875" style="5" customWidth="1"/>
    <col min="13" max="13" width="10.42578125" style="2" hidden="1" customWidth="1"/>
    <col min="14" max="14" width="9.140625" style="2" hidden="1" customWidth="1"/>
    <col min="15" max="15" width="13" style="2" hidden="1" customWidth="1"/>
    <col min="16" max="16" width="10.5703125" style="2" hidden="1" customWidth="1"/>
    <col min="17" max="17" width="10.5703125" style="21" hidden="1" customWidth="1"/>
    <col min="18" max="18" width="12.85546875" style="3" hidden="1" customWidth="1" outlineLevel="1"/>
    <col min="19" max="20" width="12" style="3" hidden="1" customWidth="1" outlineLevel="1"/>
    <col min="21" max="21" width="20.7109375" style="3" customWidth="1" collapsed="1"/>
    <col min="22" max="24" width="20.7109375" style="3" hidden="1" customWidth="1" outlineLevel="1"/>
    <col min="25" max="25" width="20.7109375" style="3" customWidth="1" collapsed="1"/>
    <col min="26" max="28" width="20.7109375" style="3" hidden="1" customWidth="1" outlineLevel="1"/>
    <col min="29" max="29" width="20.7109375" style="3" customWidth="1" collapsed="1"/>
    <col min="30" max="32" width="20.7109375" style="3" customWidth="1" outlineLevel="1"/>
    <col min="33" max="34" width="20.7109375" style="3" customWidth="1"/>
    <col min="35" max="36" width="20.7109375" style="22" customWidth="1"/>
    <col min="37" max="16384" width="11.42578125" style="5"/>
  </cols>
  <sheetData>
    <row r="1" spans="1:106" s="1" customFormat="1" ht="16.5" customHeight="1">
      <c r="A1" s="120" t="s">
        <v>0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</row>
    <row r="2" spans="1:106" s="1" customFormat="1" ht="16.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</row>
    <row r="3" spans="1:106" s="1" customFormat="1" ht="16.5" customHeight="1">
      <c r="A3" s="122" t="s">
        <v>2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106" s="1" customFormat="1" ht="16.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</row>
    <row r="5" spans="1:106" ht="54.75" customHeight="1">
      <c r="A5" s="124" t="s">
        <v>93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</row>
    <row r="6" spans="1:106" s="18" customFormat="1" ht="22.5" customHeight="1">
      <c r="A6" s="112" t="s">
        <v>5</v>
      </c>
      <c r="B6" s="112" t="s">
        <v>6</v>
      </c>
      <c r="C6" s="6" t="s">
        <v>7</v>
      </c>
      <c r="D6" s="112" t="s">
        <v>8</v>
      </c>
      <c r="E6" s="112" t="s">
        <v>9</v>
      </c>
      <c r="F6" s="112" t="s">
        <v>10</v>
      </c>
      <c r="G6" s="112" t="s">
        <v>11</v>
      </c>
      <c r="H6" s="112" t="s">
        <v>12</v>
      </c>
      <c r="I6" s="112"/>
      <c r="J6" s="111" t="s">
        <v>13</v>
      </c>
      <c r="K6" s="111" t="s">
        <v>14</v>
      </c>
      <c r="L6" s="112" t="s">
        <v>15</v>
      </c>
      <c r="M6" s="111" t="s">
        <v>16</v>
      </c>
      <c r="N6" s="111"/>
      <c r="O6" s="111"/>
      <c r="P6" s="112" t="s">
        <v>17</v>
      </c>
      <c r="Q6" s="112" t="s">
        <v>18</v>
      </c>
      <c r="R6" s="111" t="s">
        <v>19</v>
      </c>
      <c r="S6" s="111"/>
      <c r="T6" s="111"/>
      <c r="U6" s="111" t="s">
        <v>20</v>
      </c>
      <c r="V6" s="111" t="s">
        <v>19</v>
      </c>
      <c r="W6" s="111"/>
      <c r="X6" s="111"/>
      <c r="Y6" s="111" t="s">
        <v>21</v>
      </c>
      <c r="Z6" s="111" t="s">
        <v>19</v>
      </c>
      <c r="AA6" s="111"/>
      <c r="AB6" s="111"/>
      <c r="AC6" s="111" t="s">
        <v>22</v>
      </c>
      <c r="AD6" s="111" t="s">
        <v>19</v>
      </c>
      <c r="AE6" s="111"/>
      <c r="AF6" s="111"/>
      <c r="AG6" s="111" t="s">
        <v>23</v>
      </c>
      <c r="AH6" s="111" t="s">
        <v>24</v>
      </c>
      <c r="AI6" s="125" t="s">
        <v>25</v>
      </c>
      <c r="AJ6" s="125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18" customFormat="1" ht="27.75" customHeight="1">
      <c r="A7" s="112"/>
      <c r="B7" s="112"/>
      <c r="C7" s="6" t="s">
        <v>26</v>
      </c>
      <c r="D7" s="112"/>
      <c r="E7" s="112"/>
      <c r="F7" s="112"/>
      <c r="G7" s="112"/>
      <c r="H7" s="6" t="s">
        <v>27</v>
      </c>
      <c r="I7" s="6" t="s">
        <v>28</v>
      </c>
      <c r="J7" s="111"/>
      <c r="K7" s="111"/>
      <c r="L7" s="112"/>
      <c r="M7" s="7" t="s">
        <v>29</v>
      </c>
      <c r="N7" s="7" t="s">
        <v>30</v>
      </c>
      <c r="O7" s="7" t="s">
        <v>31</v>
      </c>
      <c r="P7" s="112"/>
      <c r="Q7" s="112"/>
      <c r="R7" s="7" t="s">
        <v>32</v>
      </c>
      <c r="S7" s="7" t="s">
        <v>33</v>
      </c>
      <c r="T7" s="7" t="s">
        <v>34</v>
      </c>
      <c r="U7" s="111"/>
      <c r="V7" s="7" t="s">
        <v>35</v>
      </c>
      <c r="W7" s="7" t="s">
        <v>36</v>
      </c>
      <c r="X7" s="7" t="s">
        <v>37</v>
      </c>
      <c r="Y7" s="111"/>
      <c r="Z7" s="7" t="s">
        <v>38</v>
      </c>
      <c r="AA7" s="7" t="s">
        <v>39</v>
      </c>
      <c r="AB7" s="7" t="s">
        <v>40</v>
      </c>
      <c r="AC7" s="111"/>
      <c r="AD7" s="7" t="s">
        <v>41</v>
      </c>
      <c r="AE7" s="7" t="s">
        <v>42</v>
      </c>
      <c r="AF7" s="7" t="s">
        <v>43</v>
      </c>
      <c r="AG7" s="111"/>
      <c r="AH7" s="111"/>
      <c r="AI7" s="15" t="s">
        <v>44</v>
      </c>
      <c r="AJ7" s="15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>
      <c r="A8" s="118" t="s">
        <v>46</v>
      </c>
      <c r="B8" s="118"/>
      <c r="C8" s="118"/>
      <c r="D8" s="118"/>
      <c r="E8" s="118"/>
      <c r="F8" s="23"/>
      <c r="G8" s="24"/>
      <c r="H8" s="25"/>
      <c r="I8" s="25"/>
      <c r="J8" s="88"/>
      <c r="K8" s="43"/>
      <c r="L8" s="44"/>
      <c r="M8" s="45"/>
      <c r="N8" s="45"/>
      <c r="O8" s="45"/>
      <c r="P8" s="24"/>
      <c r="Q8" s="55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57"/>
      <c r="AJ8" s="58"/>
    </row>
    <row r="9" spans="1:106" ht="24.95" customHeight="1" outlineLevel="1">
      <c r="A9" s="26">
        <v>1</v>
      </c>
      <c r="B9" s="26"/>
      <c r="C9" s="27"/>
      <c r="D9" s="28"/>
      <c r="E9" s="27"/>
      <c r="F9" s="27"/>
      <c r="G9" s="27"/>
      <c r="H9" s="28"/>
      <c r="I9" s="28"/>
      <c r="J9" s="110"/>
      <c r="K9" s="47"/>
      <c r="L9" s="27"/>
      <c r="M9" s="48"/>
      <c r="N9" s="48"/>
      <c r="O9" s="48"/>
      <c r="P9" s="27"/>
      <c r="Q9" s="27"/>
      <c r="R9" s="48"/>
      <c r="S9" s="48"/>
      <c r="T9" s="48"/>
      <c r="U9" s="43">
        <f>SUM(R9:T9)</f>
        <v>0</v>
      </c>
      <c r="V9" s="48"/>
      <c r="W9" s="48"/>
      <c r="X9" s="48"/>
      <c r="Y9" s="43">
        <f>SUM(V9:X9)</f>
        <v>0</v>
      </c>
      <c r="Z9" s="48"/>
      <c r="AA9" s="48"/>
      <c r="AB9" s="48"/>
      <c r="AC9" s="43">
        <f>SUM(Z9:AB9)</f>
        <v>0</v>
      </c>
      <c r="AD9" s="48"/>
      <c r="AE9" s="48"/>
      <c r="AF9" s="48"/>
      <c r="AG9" s="43">
        <f>SUM(AD9:AF9)</f>
        <v>0</v>
      </c>
      <c r="AH9" s="43">
        <f>SUM(U9,Y9,AC9,AG9)</f>
        <v>0</v>
      </c>
      <c r="AI9" s="59">
        <f>IF(ISERROR(AH9/J9),0,AH9/J9)</f>
        <v>0</v>
      </c>
      <c r="AJ9" s="60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>
      <c r="A10" s="26">
        <v>2</v>
      </c>
      <c r="B10" s="26"/>
      <c r="C10" s="27"/>
      <c r="D10" s="28"/>
      <c r="E10" s="27"/>
      <c r="F10" s="27"/>
      <c r="G10" s="27"/>
      <c r="H10" s="28"/>
      <c r="I10" s="28"/>
      <c r="J10" s="110"/>
      <c r="K10" s="47"/>
      <c r="L10" s="27"/>
      <c r="M10" s="48"/>
      <c r="N10" s="48"/>
      <c r="O10" s="48"/>
      <c r="P10" s="27"/>
      <c r="Q10" s="27"/>
      <c r="R10" s="48"/>
      <c r="S10" s="48"/>
      <c r="T10" s="48"/>
      <c r="U10" s="43">
        <f>SUM(R10:T10)</f>
        <v>0</v>
      </c>
      <c r="V10" s="48"/>
      <c r="W10" s="48"/>
      <c r="X10" s="48"/>
      <c r="Y10" s="43">
        <f>SUM(V10:X10)</f>
        <v>0</v>
      </c>
      <c r="Z10" s="48"/>
      <c r="AA10" s="48"/>
      <c r="AB10" s="48"/>
      <c r="AC10" s="43">
        <f>SUM(Z10:AB10)</f>
        <v>0</v>
      </c>
      <c r="AD10" s="48"/>
      <c r="AE10" s="48"/>
      <c r="AF10" s="48"/>
      <c r="AG10" s="43">
        <f>SUM(AD10:AF10)</f>
        <v>0</v>
      </c>
      <c r="AH10" s="43">
        <f>SUM(U10,Y10,AC10,AG10)</f>
        <v>0</v>
      </c>
      <c r="AI10" s="59">
        <f>IF(ISERROR(AH10/J10),0,AH10/J10)</f>
        <v>0</v>
      </c>
      <c r="AJ10" s="59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19" customFormat="1" ht="24.95" customHeight="1">
      <c r="A11" s="117" t="s">
        <v>47</v>
      </c>
      <c r="B11" s="117"/>
      <c r="C11" s="117"/>
      <c r="D11" s="117"/>
      <c r="E11" s="117"/>
      <c r="F11" s="117"/>
      <c r="G11" s="117"/>
      <c r="H11" s="117"/>
      <c r="I11" s="117"/>
      <c r="J11" s="49">
        <f>SUM(J9:J10)</f>
        <v>0</v>
      </c>
      <c r="K11" s="49">
        <f>SUM(K9:K10)</f>
        <v>0</v>
      </c>
      <c r="L11" s="29"/>
      <c r="M11" s="49">
        <f>SUM(M9:M10)</f>
        <v>0</v>
      </c>
      <c r="N11" s="49">
        <f>SUM(N9:N10)</f>
        <v>0</v>
      </c>
      <c r="O11" s="49">
        <f>SUM(O9:O10)</f>
        <v>0</v>
      </c>
      <c r="P11" s="50"/>
      <c r="Q11" s="56"/>
      <c r="R11" s="49">
        <f>SUM(R9:R10)</f>
        <v>0</v>
      </c>
      <c r="S11" s="49">
        <f t="shared" ref="S11:AH11" si="0">SUM(S9:S10)</f>
        <v>0</v>
      </c>
      <c r="T11" s="49">
        <f t="shared" si="0"/>
        <v>0</v>
      </c>
      <c r="U11" s="49">
        <f t="shared" si="0"/>
        <v>0</v>
      </c>
      <c r="V11" s="49">
        <f t="shared" si="0"/>
        <v>0</v>
      </c>
      <c r="W11" s="49">
        <f t="shared" si="0"/>
        <v>0</v>
      </c>
      <c r="X11" s="49">
        <f t="shared" si="0"/>
        <v>0</v>
      </c>
      <c r="Y11" s="49">
        <f t="shared" si="0"/>
        <v>0</v>
      </c>
      <c r="Z11" s="49">
        <f t="shared" si="0"/>
        <v>0</v>
      </c>
      <c r="AA11" s="49">
        <f t="shared" si="0"/>
        <v>0</v>
      </c>
      <c r="AB11" s="49">
        <f t="shared" si="0"/>
        <v>0</v>
      </c>
      <c r="AC11" s="49">
        <f t="shared" si="0"/>
        <v>0</v>
      </c>
      <c r="AD11" s="49">
        <f t="shared" si="0"/>
        <v>0</v>
      </c>
      <c r="AE11" s="49">
        <f t="shared" si="0"/>
        <v>0</v>
      </c>
      <c r="AF11" s="49">
        <f t="shared" si="0"/>
        <v>0</v>
      </c>
      <c r="AG11" s="49">
        <f t="shared" si="0"/>
        <v>0</v>
      </c>
      <c r="AH11" s="49">
        <f t="shared" si="0"/>
        <v>0</v>
      </c>
      <c r="AI11" s="61">
        <f>IF(ISERROR(AH11/J11),0,AH11/J11)</f>
        <v>0</v>
      </c>
      <c r="AJ11" s="61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>
      <c r="A12" s="118" t="s">
        <v>48</v>
      </c>
      <c r="B12" s="118"/>
      <c r="C12" s="118"/>
      <c r="D12" s="118"/>
      <c r="E12" s="118"/>
      <c r="F12" s="23"/>
      <c r="G12" s="24"/>
      <c r="H12" s="25"/>
      <c r="I12" s="25"/>
      <c r="J12" s="89"/>
      <c r="K12" s="43"/>
      <c r="L12" s="44"/>
      <c r="M12" s="45"/>
      <c r="N12" s="45"/>
      <c r="O12" s="45"/>
      <c r="P12" s="24"/>
      <c r="Q12" s="55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57"/>
      <c r="AJ12" s="58"/>
    </row>
    <row r="13" spans="1:106" ht="24.95" customHeight="1" outlineLevel="1">
      <c r="A13" s="26">
        <v>1</v>
      </c>
      <c r="B13" s="26"/>
      <c r="C13" s="27"/>
      <c r="D13" s="28"/>
      <c r="E13" s="27"/>
      <c r="F13" s="27"/>
      <c r="G13" s="27"/>
      <c r="H13" s="28"/>
      <c r="I13" s="28"/>
      <c r="J13" s="116"/>
      <c r="K13" s="47"/>
      <c r="L13" s="27"/>
      <c r="M13" s="48"/>
      <c r="N13" s="48"/>
      <c r="O13" s="48"/>
      <c r="P13" s="27"/>
      <c r="Q13" s="27"/>
      <c r="R13" s="48"/>
      <c r="S13" s="48"/>
      <c r="T13" s="48"/>
      <c r="U13" s="43">
        <f>SUM(R13:T13)</f>
        <v>0</v>
      </c>
      <c r="V13" s="48"/>
      <c r="W13" s="48"/>
      <c r="X13" s="48"/>
      <c r="Y13" s="43">
        <f>SUM(V13:X13)</f>
        <v>0</v>
      </c>
      <c r="Z13" s="48"/>
      <c r="AA13" s="48"/>
      <c r="AB13" s="48"/>
      <c r="AC13" s="43">
        <f>SUM(Z13:AB13)</f>
        <v>0</v>
      </c>
      <c r="AD13" s="48"/>
      <c r="AE13" s="48"/>
      <c r="AF13" s="48"/>
      <c r="AG13" s="43">
        <f>SUM(AD13:AF13)</f>
        <v>0</v>
      </c>
      <c r="AH13" s="43">
        <f>SUM(U13,Y13,AC13,AG13)</f>
        <v>0</v>
      </c>
      <c r="AI13" s="59">
        <f>IF(ISERROR(AH13/J13),0,AH13/J13)</f>
        <v>0</v>
      </c>
      <c r="AJ13" s="59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>
      <c r="A14" s="26">
        <v>2</v>
      </c>
      <c r="B14" s="26"/>
      <c r="C14" s="27"/>
      <c r="D14" s="28"/>
      <c r="E14" s="27"/>
      <c r="F14" s="27"/>
      <c r="G14" s="27"/>
      <c r="H14" s="28"/>
      <c r="I14" s="28"/>
      <c r="J14" s="116"/>
      <c r="K14" s="47"/>
      <c r="L14" s="27"/>
      <c r="M14" s="48"/>
      <c r="N14" s="48"/>
      <c r="O14" s="48"/>
      <c r="P14" s="27"/>
      <c r="Q14" s="27"/>
      <c r="R14" s="48"/>
      <c r="S14" s="48"/>
      <c r="T14" s="48"/>
      <c r="U14" s="43">
        <f>SUM(R14:T14)</f>
        <v>0</v>
      </c>
      <c r="V14" s="48"/>
      <c r="W14" s="48"/>
      <c r="X14" s="48"/>
      <c r="Y14" s="43">
        <f>SUM(V14:X14)</f>
        <v>0</v>
      </c>
      <c r="Z14" s="48"/>
      <c r="AA14" s="48"/>
      <c r="AB14" s="48"/>
      <c r="AC14" s="43">
        <f>SUM(Z14:AB14)</f>
        <v>0</v>
      </c>
      <c r="AD14" s="48"/>
      <c r="AE14" s="48"/>
      <c r="AF14" s="48"/>
      <c r="AG14" s="43">
        <f>SUM(AD14:AF14)</f>
        <v>0</v>
      </c>
      <c r="AH14" s="43">
        <f>SUM(U14,Y14,AC14,AG14)</f>
        <v>0</v>
      </c>
      <c r="AI14" s="59">
        <f>IF(ISERROR(AH14/J14),0,AH14/J14)</f>
        <v>0</v>
      </c>
      <c r="AJ14" s="59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19" customFormat="1" ht="24.95" customHeight="1">
      <c r="A15" s="117" t="s">
        <v>49</v>
      </c>
      <c r="B15" s="117"/>
      <c r="C15" s="117"/>
      <c r="D15" s="117"/>
      <c r="E15" s="117"/>
      <c r="F15" s="117"/>
      <c r="G15" s="117"/>
      <c r="H15" s="117"/>
      <c r="I15" s="117"/>
      <c r="J15" s="49">
        <f>SUM(J13:J14)</f>
        <v>0</v>
      </c>
      <c r="K15" s="49">
        <f>SUM(K13:K14)</f>
        <v>0</v>
      </c>
      <c r="L15" s="29"/>
      <c r="M15" s="49">
        <f>SUM(M13:M14)</f>
        <v>0</v>
      </c>
      <c r="N15" s="49">
        <f>SUM(N13:N14)</f>
        <v>0</v>
      </c>
      <c r="O15" s="49">
        <f>SUM(O13:O14)</f>
        <v>0</v>
      </c>
      <c r="P15" s="50"/>
      <c r="Q15" s="56"/>
      <c r="R15" s="49">
        <f t="shared" ref="R15:AH15" si="1">SUM(R13:R14)</f>
        <v>0</v>
      </c>
      <c r="S15" s="49">
        <f t="shared" si="1"/>
        <v>0</v>
      </c>
      <c r="T15" s="49">
        <f t="shared" si="1"/>
        <v>0</v>
      </c>
      <c r="U15" s="49">
        <f t="shared" si="1"/>
        <v>0</v>
      </c>
      <c r="V15" s="49">
        <f t="shared" si="1"/>
        <v>0</v>
      </c>
      <c r="W15" s="49">
        <f t="shared" si="1"/>
        <v>0</v>
      </c>
      <c r="X15" s="49">
        <f t="shared" si="1"/>
        <v>0</v>
      </c>
      <c r="Y15" s="49">
        <f t="shared" si="1"/>
        <v>0</v>
      </c>
      <c r="Z15" s="49">
        <f t="shared" si="1"/>
        <v>0</v>
      </c>
      <c r="AA15" s="49">
        <f t="shared" si="1"/>
        <v>0</v>
      </c>
      <c r="AB15" s="49">
        <f t="shared" si="1"/>
        <v>0</v>
      </c>
      <c r="AC15" s="49">
        <f t="shared" si="1"/>
        <v>0</v>
      </c>
      <c r="AD15" s="49">
        <f t="shared" si="1"/>
        <v>0</v>
      </c>
      <c r="AE15" s="49">
        <f t="shared" si="1"/>
        <v>0</v>
      </c>
      <c r="AF15" s="49">
        <f t="shared" si="1"/>
        <v>0</v>
      </c>
      <c r="AG15" s="49">
        <f t="shared" si="1"/>
        <v>0</v>
      </c>
      <c r="AH15" s="49">
        <f t="shared" si="1"/>
        <v>0</v>
      </c>
      <c r="AI15" s="61">
        <f>IF(ISERROR(AH15/J15),0,AH15/J15)</f>
        <v>0</v>
      </c>
      <c r="AJ15" s="61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>
      <c r="A16" s="118" t="s">
        <v>50</v>
      </c>
      <c r="B16" s="118"/>
      <c r="C16" s="118"/>
      <c r="D16" s="118"/>
      <c r="E16" s="118"/>
      <c r="F16" s="23"/>
      <c r="G16" s="24"/>
      <c r="H16" s="25"/>
      <c r="I16" s="25"/>
      <c r="J16" s="88"/>
      <c r="K16" s="43"/>
      <c r="L16" s="44"/>
      <c r="M16" s="45"/>
      <c r="N16" s="45"/>
      <c r="O16" s="45"/>
      <c r="P16" s="24"/>
      <c r="Q16" s="55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57"/>
      <c r="AJ16" s="58"/>
    </row>
    <row r="17" spans="1:106" ht="24.95" customHeight="1" outlineLevel="1">
      <c r="A17" s="26">
        <v>1</v>
      </c>
      <c r="B17" s="26"/>
      <c r="C17" s="27"/>
      <c r="D17" s="28"/>
      <c r="E17" s="27"/>
      <c r="F17" s="27"/>
      <c r="G17" s="27"/>
      <c r="H17" s="28"/>
      <c r="I17" s="28"/>
      <c r="J17" s="110"/>
      <c r="K17" s="47"/>
      <c r="L17" s="27"/>
      <c r="M17" s="48"/>
      <c r="N17" s="48"/>
      <c r="O17" s="48"/>
      <c r="P17" s="27"/>
      <c r="Q17" s="27"/>
      <c r="R17" s="48"/>
      <c r="S17" s="48"/>
      <c r="T17" s="48"/>
      <c r="U17" s="43">
        <f>SUM(R17:T17)</f>
        <v>0</v>
      </c>
      <c r="V17" s="48"/>
      <c r="W17" s="48"/>
      <c r="X17" s="48"/>
      <c r="Y17" s="43">
        <f>SUM(V17:X17)</f>
        <v>0</v>
      </c>
      <c r="Z17" s="48"/>
      <c r="AA17" s="48"/>
      <c r="AB17" s="48"/>
      <c r="AC17" s="43">
        <f>SUM(Z17:AB17)</f>
        <v>0</v>
      </c>
      <c r="AD17" s="48"/>
      <c r="AE17" s="48"/>
      <c r="AF17" s="48"/>
      <c r="AG17" s="43">
        <f>SUM(AD17:AF17)</f>
        <v>0</v>
      </c>
      <c r="AH17" s="43">
        <f>SUM(U17,Y17,AC17,AG17)</f>
        <v>0</v>
      </c>
      <c r="AI17" s="59">
        <f>IF(ISERROR(AH17/J17),0,AH17/J17)</f>
        <v>0</v>
      </c>
      <c r="AJ17" s="59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>
      <c r="A18" s="26">
        <v>2</v>
      </c>
      <c r="B18" s="26"/>
      <c r="C18" s="27"/>
      <c r="D18" s="28"/>
      <c r="E18" s="27"/>
      <c r="F18" s="27"/>
      <c r="G18" s="27"/>
      <c r="H18" s="28"/>
      <c r="I18" s="28"/>
      <c r="J18" s="110"/>
      <c r="K18" s="47"/>
      <c r="L18" s="27"/>
      <c r="M18" s="48"/>
      <c r="N18" s="48"/>
      <c r="O18" s="48"/>
      <c r="P18" s="27"/>
      <c r="Q18" s="27"/>
      <c r="R18" s="48"/>
      <c r="S18" s="48"/>
      <c r="T18" s="48"/>
      <c r="U18" s="43">
        <f>SUM(R18:T18)</f>
        <v>0</v>
      </c>
      <c r="V18" s="48"/>
      <c r="W18" s="48"/>
      <c r="X18" s="48"/>
      <c r="Y18" s="43">
        <f>SUM(V18:X18)</f>
        <v>0</v>
      </c>
      <c r="Z18" s="48"/>
      <c r="AA18" s="48"/>
      <c r="AB18" s="48"/>
      <c r="AC18" s="43">
        <f>SUM(Z18:AB18)</f>
        <v>0</v>
      </c>
      <c r="AD18" s="48"/>
      <c r="AE18" s="48"/>
      <c r="AF18" s="48"/>
      <c r="AG18" s="43">
        <f>SUM(AD18:AF18)</f>
        <v>0</v>
      </c>
      <c r="AH18" s="43">
        <f>SUM(U18,Y18,AC18,AG18)</f>
        <v>0</v>
      </c>
      <c r="AI18" s="59">
        <f>IF(ISERROR(AH18/J18),0,AH18/J18)</f>
        <v>0</v>
      </c>
      <c r="AJ18" s="59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19" customFormat="1" ht="24.95" customHeight="1">
      <c r="A19" s="117" t="s">
        <v>51</v>
      </c>
      <c r="B19" s="117"/>
      <c r="C19" s="117"/>
      <c r="D19" s="117"/>
      <c r="E19" s="117"/>
      <c r="F19" s="117"/>
      <c r="G19" s="117"/>
      <c r="H19" s="117"/>
      <c r="I19" s="117"/>
      <c r="J19" s="49">
        <f>SUM(J17:J18)</f>
        <v>0</v>
      </c>
      <c r="K19" s="49">
        <f>SUM(K17:K18)</f>
        <v>0</v>
      </c>
      <c r="L19" s="29"/>
      <c r="M19" s="49">
        <f>SUM(M17:M18)</f>
        <v>0</v>
      </c>
      <c r="N19" s="49">
        <f>SUM(N17:N18)</f>
        <v>0</v>
      </c>
      <c r="O19" s="49">
        <f>SUM(O17:O18)</f>
        <v>0</v>
      </c>
      <c r="P19" s="50"/>
      <c r="Q19" s="56"/>
      <c r="R19" s="49">
        <f t="shared" ref="R19:AH19" si="2">SUM(R17:R18)</f>
        <v>0</v>
      </c>
      <c r="S19" s="49">
        <f t="shared" si="2"/>
        <v>0</v>
      </c>
      <c r="T19" s="49">
        <f t="shared" si="2"/>
        <v>0</v>
      </c>
      <c r="U19" s="49">
        <f t="shared" si="2"/>
        <v>0</v>
      </c>
      <c r="V19" s="49">
        <f t="shared" si="2"/>
        <v>0</v>
      </c>
      <c r="W19" s="49">
        <f t="shared" si="2"/>
        <v>0</v>
      </c>
      <c r="X19" s="49">
        <f t="shared" si="2"/>
        <v>0</v>
      </c>
      <c r="Y19" s="49">
        <f t="shared" si="2"/>
        <v>0</v>
      </c>
      <c r="Z19" s="49">
        <f t="shared" si="2"/>
        <v>0</v>
      </c>
      <c r="AA19" s="49">
        <f t="shared" si="2"/>
        <v>0</v>
      </c>
      <c r="AB19" s="49">
        <f t="shared" si="2"/>
        <v>0</v>
      </c>
      <c r="AC19" s="49">
        <f t="shared" si="2"/>
        <v>0</v>
      </c>
      <c r="AD19" s="49">
        <f t="shared" si="2"/>
        <v>0</v>
      </c>
      <c r="AE19" s="49">
        <f t="shared" si="2"/>
        <v>0</v>
      </c>
      <c r="AF19" s="49">
        <f t="shared" si="2"/>
        <v>0</v>
      </c>
      <c r="AG19" s="49">
        <f t="shared" si="2"/>
        <v>0</v>
      </c>
      <c r="AH19" s="49">
        <f t="shared" si="2"/>
        <v>0</v>
      </c>
      <c r="AI19" s="61">
        <f>IF(ISERROR(AH19/J19),0,AH19/J19)</f>
        <v>0</v>
      </c>
      <c r="AJ19" s="61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>
      <c r="A20" s="118" t="s">
        <v>52</v>
      </c>
      <c r="B20" s="118"/>
      <c r="C20" s="118"/>
      <c r="D20" s="118"/>
      <c r="E20" s="118"/>
      <c r="F20" s="23"/>
      <c r="G20" s="24"/>
      <c r="H20" s="25"/>
      <c r="I20" s="25"/>
      <c r="J20" s="88"/>
      <c r="K20" s="43"/>
      <c r="L20" s="44"/>
      <c r="M20" s="45"/>
      <c r="N20" s="45"/>
      <c r="O20" s="45"/>
      <c r="P20" s="24"/>
      <c r="Q20" s="55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57"/>
      <c r="AJ20" s="58"/>
    </row>
    <row r="21" spans="1:106" ht="24.95" customHeight="1" outlineLevel="1">
      <c r="A21" s="26">
        <v>1</v>
      </c>
      <c r="B21" s="26"/>
      <c r="C21" s="27"/>
      <c r="D21" s="28"/>
      <c r="E21" s="27"/>
      <c r="F21" s="27"/>
      <c r="G21" s="27"/>
      <c r="H21" s="28"/>
      <c r="I21" s="28"/>
      <c r="J21" s="110"/>
      <c r="K21" s="47"/>
      <c r="L21" s="27"/>
      <c r="M21" s="48"/>
      <c r="N21" s="48"/>
      <c r="O21" s="48"/>
      <c r="P21" s="27"/>
      <c r="Q21" s="27"/>
      <c r="R21" s="48"/>
      <c r="S21" s="48"/>
      <c r="T21" s="48"/>
      <c r="U21" s="43">
        <f>SUM(R21:T21)</f>
        <v>0</v>
      </c>
      <c r="V21" s="48"/>
      <c r="W21" s="48"/>
      <c r="X21" s="48"/>
      <c r="Y21" s="43">
        <f>SUM(V21:X21)</f>
        <v>0</v>
      </c>
      <c r="Z21" s="48"/>
      <c r="AA21" s="48"/>
      <c r="AB21" s="48"/>
      <c r="AC21" s="43">
        <f>SUM(Z21:AB21)</f>
        <v>0</v>
      </c>
      <c r="AD21" s="48"/>
      <c r="AE21" s="48"/>
      <c r="AF21" s="48"/>
      <c r="AG21" s="43">
        <f>SUM(AD21:AF21)</f>
        <v>0</v>
      </c>
      <c r="AH21" s="43">
        <f>SUM(U21,Y21,AC21,AG21)</f>
        <v>0</v>
      </c>
      <c r="AI21" s="59">
        <f>IF(ISERROR(AH21/J21),0,AH21/J21)</f>
        <v>0</v>
      </c>
      <c r="AJ21" s="59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>
      <c r="A22" s="26">
        <v>2</v>
      </c>
      <c r="B22" s="26"/>
      <c r="C22" s="27"/>
      <c r="D22" s="28"/>
      <c r="E22" s="27"/>
      <c r="F22" s="27"/>
      <c r="G22" s="27"/>
      <c r="H22" s="28"/>
      <c r="I22" s="28"/>
      <c r="J22" s="110"/>
      <c r="K22" s="47"/>
      <c r="L22" s="27"/>
      <c r="M22" s="48"/>
      <c r="N22" s="48"/>
      <c r="O22" s="48"/>
      <c r="P22" s="27"/>
      <c r="Q22" s="27"/>
      <c r="R22" s="48"/>
      <c r="S22" s="48"/>
      <c r="T22" s="48"/>
      <c r="U22" s="43">
        <f>SUM(R22:T22)</f>
        <v>0</v>
      </c>
      <c r="V22" s="48"/>
      <c r="W22" s="48"/>
      <c r="X22" s="48"/>
      <c r="Y22" s="43">
        <f>SUM(V22:X22)</f>
        <v>0</v>
      </c>
      <c r="Z22" s="48"/>
      <c r="AA22" s="48"/>
      <c r="AB22" s="48"/>
      <c r="AC22" s="43">
        <f>SUM(Z22:AB22)</f>
        <v>0</v>
      </c>
      <c r="AD22" s="48"/>
      <c r="AE22" s="48"/>
      <c r="AF22" s="48"/>
      <c r="AG22" s="43">
        <f>SUM(AD22:AF22)</f>
        <v>0</v>
      </c>
      <c r="AH22" s="43">
        <f>SUM(U22,Y22,AC22,AG22)</f>
        <v>0</v>
      </c>
      <c r="AI22" s="59">
        <f>IF(ISERROR(AH22/J22),0,AH22/J22)</f>
        <v>0</v>
      </c>
      <c r="AJ22" s="59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19" customFormat="1" ht="24.95" customHeight="1">
      <c r="A23" s="117" t="s">
        <v>53</v>
      </c>
      <c r="B23" s="117"/>
      <c r="C23" s="117"/>
      <c r="D23" s="117"/>
      <c r="E23" s="117"/>
      <c r="F23" s="117"/>
      <c r="G23" s="117"/>
      <c r="H23" s="117"/>
      <c r="I23" s="117"/>
      <c r="J23" s="49">
        <f>SUM(J21:J22)</f>
        <v>0</v>
      </c>
      <c r="K23" s="49">
        <f>SUM(K21:K22)</f>
        <v>0</v>
      </c>
      <c r="L23" s="29"/>
      <c r="M23" s="49">
        <f>SUM(M21:M22)</f>
        <v>0</v>
      </c>
      <c r="N23" s="49">
        <f>SUM(N21:N22)</f>
        <v>0</v>
      </c>
      <c r="O23" s="49">
        <f>SUM(O21:O22)</f>
        <v>0</v>
      </c>
      <c r="P23" s="50"/>
      <c r="Q23" s="56"/>
      <c r="R23" s="49">
        <f t="shared" ref="R23:AH23" si="3">SUM(R21:R22)</f>
        <v>0</v>
      </c>
      <c r="S23" s="49">
        <f t="shared" si="3"/>
        <v>0</v>
      </c>
      <c r="T23" s="49">
        <f t="shared" si="3"/>
        <v>0</v>
      </c>
      <c r="U23" s="49">
        <f t="shared" si="3"/>
        <v>0</v>
      </c>
      <c r="V23" s="49">
        <f t="shared" si="3"/>
        <v>0</v>
      </c>
      <c r="W23" s="49">
        <f t="shared" si="3"/>
        <v>0</v>
      </c>
      <c r="X23" s="49">
        <f t="shared" si="3"/>
        <v>0</v>
      </c>
      <c r="Y23" s="49">
        <f t="shared" si="3"/>
        <v>0</v>
      </c>
      <c r="Z23" s="49">
        <f t="shared" si="3"/>
        <v>0</v>
      </c>
      <c r="AA23" s="49">
        <f t="shared" si="3"/>
        <v>0</v>
      </c>
      <c r="AB23" s="49">
        <f t="shared" si="3"/>
        <v>0</v>
      </c>
      <c r="AC23" s="49">
        <f t="shared" si="3"/>
        <v>0</v>
      </c>
      <c r="AD23" s="49">
        <f t="shared" si="3"/>
        <v>0</v>
      </c>
      <c r="AE23" s="49">
        <f t="shared" si="3"/>
        <v>0</v>
      </c>
      <c r="AF23" s="49">
        <f t="shared" si="3"/>
        <v>0</v>
      </c>
      <c r="AG23" s="49">
        <f t="shared" si="3"/>
        <v>0</v>
      </c>
      <c r="AH23" s="49">
        <f t="shared" si="3"/>
        <v>0</v>
      </c>
      <c r="AI23" s="61">
        <f>IF(ISERROR(AH23/J23),0,AH23/J23)</f>
        <v>0</v>
      </c>
      <c r="AJ23" s="61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>
      <c r="A24" s="118" t="s">
        <v>54</v>
      </c>
      <c r="B24" s="118"/>
      <c r="C24" s="118"/>
      <c r="D24" s="118"/>
      <c r="E24" s="118"/>
      <c r="F24" s="23"/>
      <c r="G24" s="24"/>
      <c r="H24" s="25"/>
      <c r="I24" s="25"/>
      <c r="J24" s="88"/>
      <c r="K24" s="43"/>
      <c r="L24" s="44"/>
      <c r="M24" s="45"/>
      <c r="N24" s="45"/>
      <c r="O24" s="45"/>
      <c r="P24" s="24"/>
      <c r="Q24" s="55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57"/>
      <c r="AJ24" s="58"/>
    </row>
    <row r="25" spans="1:106" ht="24.95" customHeight="1" outlineLevel="1">
      <c r="A25" s="26">
        <v>1</v>
      </c>
      <c r="B25" s="26"/>
      <c r="C25" s="30"/>
      <c r="D25" s="31"/>
      <c r="E25" s="32"/>
      <c r="F25" s="33"/>
      <c r="G25" s="33"/>
      <c r="H25" s="34"/>
      <c r="I25" s="34"/>
      <c r="J25" s="110"/>
      <c r="K25" s="51"/>
      <c r="L25" s="41"/>
      <c r="M25" s="52"/>
      <c r="N25" s="53"/>
      <c r="O25" s="52"/>
      <c r="P25" s="33"/>
      <c r="Q25" s="33"/>
      <c r="R25" s="48"/>
      <c r="S25" s="48"/>
      <c r="T25" s="48"/>
      <c r="U25" s="43">
        <f>SUM(R25:T25)</f>
        <v>0</v>
      </c>
      <c r="V25" s="48"/>
      <c r="W25" s="48"/>
      <c r="X25" s="48"/>
      <c r="Y25" s="43">
        <f>SUM(V25:X25)</f>
        <v>0</v>
      </c>
      <c r="Z25" s="48"/>
      <c r="AA25" s="48"/>
      <c r="AB25" s="48"/>
      <c r="AC25" s="43">
        <f>SUM(Z25:AB25)</f>
        <v>0</v>
      </c>
      <c r="AD25" s="48"/>
      <c r="AE25" s="48">
        <v>0</v>
      </c>
      <c r="AF25" s="48">
        <v>0</v>
      </c>
      <c r="AG25" s="43">
        <f>SUM(AD25:AF25)</f>
        <v>0</v>
      </c>
      <c r="AH25" s="43">
        <f>SUM(U25,Y25,AC25,AG25)</f>
        <v>0</v>
      </c>
      <c r="AI25" s="59">
        <f>IF(ISERROR(AH25/J25),0,AH25/J25)</f>
        <v>0</v>
      </c>
      <c r="AJ25" s="59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>
      <c r="A26" s="26">
        <v>2</v>
      </c>
      <c r="B26" s="26"/>
      <c r="C26" s="35"/>
      <c r="D26" s="36"/>
      <c r="E26" s="37"/>
      <c r="F26" s="33"/>
      <c r="G26" s="33"/>
      <c r="H26" s="38"/>
      <c r="I26" s="34"/>
      <c r="J26" s="110"/>
      <c r="K26" s="51"/>
      <c r="L26" s="41"/>
      <c r="M26" s="52"/>
      <c r="N26" s="53"/>
      <c r="O26" s="52"/>
      <c r="P26" s="33"/>
      <c r="Q26" s="33"/>
      <c r="R26" s="48"/>
      <c r="S26" s="48"/>
      <c r="T26" s="48"/>
      <c r="U26" s="43">
        <f>SUM(R26:T26)</f>
        <v>0</v>
      </c>
      <c r="V26" s="48"/>
      <c r="W26" s="48"/>
      <c r="X26" s="48"/>
      <c r="Y26" s="43">
        <f>SUM(V26:X26)</f>
        <v>0</v>
      </c>
      <c r="Z26" s="48"/>
      <c r="AA26" s="48"/>
      <c r="AB26" s="48"/>
      <c r="AC26" s="43">
        <f>SUM(Z26:AB26)</f>
        <v>0</v>
      </c>
      <c r="AD26" s="48"/>
      <c r="AE26" s="48">
        <v>0</v>
      </c>
      <c r="AF26" s="48">
        <v>0</v>
      </c>
      <c r="AG26" s="43">
        <f>SUM(AD26:AF26)</f>
        <v>0</v>
      </c>
      <c r="AH26" s="43">
        <f>SUM(U26,Y26,AC26,AG26)</f>
        <v>0</v>
      </c>
      <c r="AI26" s="59">
        <f>IF(ISERROR(AH26/J26),0,AH26/J26)</f>
        <v>0</v>
      </c>
      <c r="AJ26" s="59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19" customFormat="1" ht="24.95" customHeight="1">
      <c r="A27" s="117" t="s">
        <v>56</v>
      </c>
      <c r="B27" s="117"/>
      <c r="C27" s="117"/>
      <c r="D27" s="117"/>
      <c r="E27" s="117"/>
      <c r="F27" s="117"/>
      <c r="G27" s="117"/>
      <c r="H27" s="117"/>
      <c r="I27" s="117"/>
      <c r="J27" s="49">
        <f>SUM(J25:J26)</f>
        <v>0</v>
      </c>
      <c r="K27" s="49">
        <f>SUM(K25:K26)</f>
        <v>0</v>
      </c>
      <c r="L27" s="29"/>
      <c r="M27" s="49">
        <f>SUM(M25:M26)</f>
        <v>0</v>
      </c>
      <c r="N27" s="49">
        <f>SUM(N25:N26)</f>
        <v>0</v>
      </c>
      <c r="O27" s="49">
        <f>SUM(O25:O26)</f>
        <v>0</v>
      </c>
      <c r="P27" s="50"/>
      <c r="Q27" s="56"/>
      <c r="R27" s="49">
        <f t="shared" ref="R27:AH27" si="4">SUM(R25:R26)</f>
        <v>0</v>
      </c>
      <c r="S27" s="49">
        <f t="shared" si="4"/>
        <v>0</v>
      </c>
      <c r="T27" s="49">
        <f t="shared" si="4"/>
        <v>0</v>
      </c>
      <c r="U27" s="49">
        <f t="shared" si="4"/>
        <v>0</v>
      </c>
      <c r="V27" s="49">
        <f t="shared" si="4"/>
        <v>0</v>
      </c>
      <c r="W27" s="49">
        <f t="shared" si="4"/>
        <v>0</v>
      </c>
      <c r="X27" s="49">
        <f t="shared" si="4"/>
        <v>0</v>
      </c>
      <c r="Y27" s="49">
        <f t="shared" si="4"/>
        <v>0</v>
      </c>
      <c r="Z27" s="49">
        <f t="shared" si="4"/>
        <v>0</v>
      </c>
      <c r="AA27" s="49">
        <f t="shared" si="4"/>
        <v>0</v>
      </c>
      <c r="AB27" s="49">
        <f t="shared" si="4"/>
        <v>0</v>
      </c>
      <c r="AC27" s="49">
        <f t="shared" si="4"/>
        <v>0</v>
      </c>
      <c r="AD27" s="49">
        <f t="shared" si="4"/>
        <v>0</v>
      </c>
      <c r="AE27" s="49">
        <f t="shared" si="4"/>
        <v>0</v>
      </c>
      <c r="AF27" s="49">
        <f t="shared" si="4"/>
        <v>0</v>
      </c>
      <c r="AG27" s="49">
        <f t="shared" si="4"/>
        <v>0</v>
      </c>
      <c r="AH27" s="49">
        <f t="shared" si="4"/>
        <v>0</v>
      </c>
      <c r="AI27" s="61">
        <f>IF(ISERROR(AH27/J27),0,AH27/J27)</f>
        <v>0</v>
      </c>
      <c r="AJ27" s="61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>
      <c r="A28" s="118" t="s">
        <v>57</v>
      </c>
      <c r="B28" s="118"/>
      <c r="C28" s="118"/>
      <c r="D28" s="118"/>
      <c r="E28" s="118"/>
      <c r="F28" s="23"/>
      <c r="G28" s="24"/>
      <c r="H28" s="25"/>
      <c r="I28" s="25"/>
      <c r="J28" s="88"/>
      <c r="K28" s="43"/>
      <c r="L28" s="44"/>
      <c r="M28" s="45"/>
      <c r="N28" s="45"/>
      <c r="O28" s="45"/>
      <c r="P28" s="24"/>
      <c r="Q28" s="55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57"/>
      <c r="AJ28" s="58"/>
    </row>
    <row r="29" spans="1:106" ht="24.95" customHeight="1" outlineLevel="1">
      <c r="A29" s="26">
        <v>1</v>
      </c>
      <c r="B29" s="26"/>
      <c r="C29" s="27"/>
      <c r="D29" s="28"/>
      <c r="E29" s="27"/>
      <c r="F29" s="27"/>
      <c r="G29" s="27"/>
      <c r="H29" s="28"/>
      <c r="I29" s="28"/>
      <c r="J29" s="110"/>
      <c r="K29" s="47"/>
      <c r="L29" s="27"/>
      <c r="M29" s="48"/>
      <c r="N29" s="48"/>
      <c r="O29" s="48"/>
      <c r="P29" s="27"/>
      <c r="Q29" s="27"/>
      <c r="R29" s="48"/>
      <c r="S29" s="48"/>
      <c r="T29" s="48"/>
      <c r="U29" s="43">
        <f>SUM(R29:T29)</f>
        <v>0</v>
      </c>
      <c r="V29" s="48"/>
      <c r="W29" s="48"/>
      <c r="X29" s="48"/>
      <c r="Y29" s="43">
        <f>SUM(V29:X29)</f>
        <v>0</v>
      </c>
      <c r="Z29" s="48"/>
      <c r="AA29" s="48"/>
      <c r="AB29" s="48"/>
      <c r="AC29" s="43">
        <f>SUM(Z29:AB29)</f>
        <v>0</v>
      </c>
      <c r="AD29" s="48"/>
      <c r="AE29" s="48"/>
      <c r="AF29" s="48"/>
      <c r="AG29" s="43">
        <f>SUM(AD29:AF29)</f>
        <v>0</v>
      </c>
      <c r="AH29" s="43">
        <f>SUM(U29,Y29,AC29,AG29)</f>
        <v>0</v>
      </c>
      <c r="AI29" s="59">
        <f>IF(ISERROR(AH29/J29),0,AH29/J29)</f>
        <v>0</v>
      </c>
      <c r="AJ29" s="59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>
      <c r="A30" s="26">
        <v>2</v>
      </c>
      <c r="B30" s="26"/>
      <c r="C30" s="27"/>
      <c r="D30" s="28"/>
      <c r="E30" s="27"/>
      <c r="F30" s="27"/>
      <c r="G30" s="27"/>
      <c r="H30" s="28"/>
      <c r="I30" s="28"/>
      <c r="J30" s="110"/>
      <c r="K30" s="47"/>
      <c r="L30" s="27"/>
      <c r="M30" s="48"/>
      <c r="N30" s="48"/>
      <c r="O30" s="48"/>
      <c r="P30" s="27"/>
      <c r="Q30" s="27"/>
      <c r="R30" s="48"/>
      <c r="S30" s="48"/>
      <c r="T30" s="48"/>
      <c r="U30" s="43">
        <f>SUM(R30:T30)</f>
        <v>0</v>
      </c>
      <c r="V30" s="48"/>
      <c r="W30" s="48"/>
      <c r="X30" s="48"/>
      <c r="Y30" s="43">
        <f>SUM(V30:X30)</f>
        <v>0</v>
      </c>
      <c r="Z30" s="48"/>
      <c r="AA30" s="48"/>
      <c r="AB30" s="48"/>
      <c r="AC30" s="43">
        <f>SUM(Z30:AB30)</f>
        <v>0</v>
      </c>
      <c r="AD30" s="48"/>
      <c r="AE30" s="48"/>
      <c r="AF30" s="48"/>
      <c r="AG30" s="43">
        <f>SUM(AD30:AF30)</f>
        <v>0</v>
      </c>
      <c r="AH30" s="43">
        <f>SUM(U30,Y30,AC30,AG30)</f>
        <v>0</v>
      </c>
      <c r="AI30" s="59">
        <f>IF(ISERROR(AH30/J30),0,AH30/J30)</f>
        <v>0</v>
      </c>
      <c r="AJ30" s="59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19" customFormat="1" ht="24.95" customHeight="1">
      <c r="A31" s="117" t="s">
        <v>58</v>
      </c>
      <c r="B31" s="117"/>
      <c r="C31" s="117"/>
      <c r="D31" s="117"/>
      <c r="E31" s="117"/>
      <c r="F31" s="117"/>
      <c r="G31" s="117"/>
      <c r="H31" s="117"/>
      <c r="I31" s="117"/>
      <c r="J31" s="49">
        <f>SUM(J29:J30)</f>
        <v>0</v>
      </c>
      <c r="K31" s="49">
        <f>SUM(K29:K30)</f>
        <v>0</v>
      </c>
      <c r="L31" s="29"/>
      <c r="M31" s="49">
        <f>SUM(M29:M30)</f>
        <v>0</v>
      </c>
      <c r="N31" s="49">
        <f>SUM(N29:N30)</f>
        <v>0</v>
      </c>
      <c r="O31" s="49">
        <f>SUM(O29:O30)</f>
        <v>0</v>
      </c>
      <c r="P31" s="50"/>
      <c r="Q31" s="56"/>
      <c r="R31" s="49">
        <f t="shared" ref="R31:AH31" si="5">SUM(R29:R30)</f>
        <v>0</v>
      </c>
      <c r="S31" s="49">
        <f t="shared" si="5"/>
        <v>0</v>
      </c>
      <c r="T31" s="49">
        <f t="shared" si="5"/>
        <v>0</v>
      </c>
      <c r="U31" s="49">
        <f t="shared" si="5"/>
        <v>0</v>
      </c>
      <c r="V31" s="49">
        <f t="shared" si="5"/>
        <v>0</v>
      </c>
      <c r="W31" s="49">
        <f t="shared" si="5"/>
        <v>0</v>
      </c>
      <c r="X31" s="49">
        <f t="shared" si="5"/>
        <v>0</v>
      </c>
      <c r="Y31" s="49">
        <f t="shared" si="5"/>
        <v>0</v>
      </c>
      <c r="Z31" s="49">
        <f t="shared" si="5"/>
        <v>0</v>
      </c>
      <c r="AA31" s="49">
        <f t="shared" si="5"/>
        <v>0</v>
      </c>
      <c r="AB31" s="49">
        <f t="shared" si="5"/>
        <v>0</v>
      </c>
      <c r="AC31" s="49">
        <f t="shared" si="5"/>
        <v>0</v>
      </c>
      <c r="AD31" s="49">
        <f t="shared" si="5"/>
        <v>0</v>
      </c>
      <c r="AE31" s="49">
        <f t="shared" si="5"/>
        <v>0</v>
      </c>
      <c r="AF31" s="49">
        <f t="shared" si="5"/>
        <v>0</v>
      </c>
      <c r="AG31" s="49">
        <f t="shared" si="5"/>
        <v>0</v>
      </c>
      <c r="AH31" s="49">
        <f t="shared" si="5"/>
        <v>0</v>
      </c>
      <c r="AI31" s="61">
        <f>IF(ISERROR(AH31/J31),0,AH31/J31)</f>
        <v>0</v>
      </c>
      <c r="AJ31" s="61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>
      <c r="A32" s="118" t="s">
        <v>59</v>
      </c>
      <c r="B32" s="118"/>
      <c r="C32" s="118"/>
      <c r="D32" s="118"/>
      <c r="E32" s="118"/>
      <c r="F32" s="23"/>
      <c r="G32" s="24"/>
      <c r="H32" s="25"/>
      <c r="I32" s="25"/>
      <c r="J32" s="88"/>
      <c r="K32" s="43"/>
      <c r="L32" s="44"/>
      <c r="M32" s="45"/>
      <c r="N32" s="45"/>
      <c r="O32" s="45"/>
      <c r="P32" s="24"/>
      <c r="Q32" s="55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57"/>
      <c r="AJ32" s="58"/>
    </row>
    <row r="33" spans="1:106" ht="24.95" customHeight="1" outlineLevel="1">
      <c r="A33" s="26">
        <v>1</v>
      </c>
      <c r="B33" s="26"/>
      <c r="C33" s="27"/>
      <c r="D33" s="28"/>
      <c r="E33" s="27"/>
      <c r="F33" s="27"/>
      <c r="G33" s="27"/>
      <c r="H33" s="28"/>
      <c r="I33" s="28"/>
      <c r="J33" s="110"/>
      <c r="K33" s="47"/>
      <c r="L33" s="27"/>
      <c r="M33" s="48"/>
      <c r="N33" s="48"/>
      <c r="O33" s="48"/>
      <c r="P33" s="27"/>
      <c r="Q33" s="27"/>
      <c r="R33" s="48"/>
      <c r="S33" s="48"/>
      <c r="T33" s="48"/>
      <c r="U33" s="43">
        <f>SUM(R33:T33)</f>
        <v>0</v>
      </c>
      <c r="V33" s="48"/>
      <c r="W33" s="48"/>
      <c r="X33" s="48"/>
      <c r="Y33" s="43">
        <f>SUM(V33:X33)</f>
        <v>0</v>
      </c>
      <c r="Z33" s="48"/>
      <c r="AA33" s="48"/>
      <c r="AB33" s="48"/>
      <c r="AC33" s="43">
        <f>SUM(Z33:AB33)</f>
        <v>0</v>
      </c>
      <c r="AD33" s="48"/>
      <c r="AE33" s="48"/>
      <c r="AF33" s="48"/>
      <c r="AG33" s="43">
        <f>SUM(AD33:AF33)</f>
        <v>0</v>
      </c>
      <c r="AH33" s="43">
        <f>SUM(U33,Y33,AC33,AG33)</f>
        <v>0</v>
      </c>
      <c r="AI33" s="59">
        <f>IF(ISERROR(AH33/J33),0,AH33/J33)</f>
        <v>0</v>
      </c>
      <c r="AJ33" s="59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>
      <c r="A34" s="26">
        <v>2</v>
      </c>
      <c r="B34" s="26"/>
      <c r="C34" s="27"/>
      <c r="D34" s="28"/>
      <c r="E34" s="27"/>
      <c r="F34" s="27"/>
      <c r="G34" s="27"/>
      <c r="H34" s="28"/>
      <c r="I34" s="28"/>
      <c r="J34" s="110"/>
      <c r="K34" s="47"/>
      <c r="L34" s="27"/>
      <c r="M34" s="48"/>
      <c r="N34" s="48"/>
      <c r="O34" s="48"/>
      <c r="P34" s="27"/>
      <c r="Q34" s="27"/>
      <c r="R34" s="48"/>
      <c r="S34" s="48"/>
      <c r="T34" s="48"/>
      <c r="U34" s="43">
        <f>SUM(R34:T34)</f>
        <v>0</v>
      </c>
      <c r="V34" s="48"/>
      <c r="W34" s="48"/>
      <c r="X34" s="48"/>
      <c r="Y34" s="43">
        <f>SUM(V34:X34)</f>
        <v>0</v>
      </c>
      <c r="Z34" s="48"/>
      <c r="AA34" s="48"/>
      <c r="AB34" s="48"/>
      <c r="AC34" s="43">
        <f>SUM(Z34:AB34)</f>
        <v>0</v>
      </c>
      <c r="AD34" s="48"/>
      <c r="AE34" s="48"/>
      <c r="AF34" s="48"/>
      <c r="AG34" s="43">
        <f>SUM(AD34:AF34)</f>
        <v>0</v>
      </c>
      <c r="AH34" s="43">
        <f>SUM(U34,Y34,AC34,AG34)</f>
        <v>0</v>
      </c>
      <c r="AI34" s="59">
        <f>IF(ISERROR(AH34/J34),0,AH34/J34)</f>
        <v>0</v>
      </c>
      <c r="AJ34" s="59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19" customFormat="1" ht="24.95" customHeight="1">
      <c r="A35" s="117" t="s">
        <v>60</v>
      </c>
      <c r="B35" s="117"/>
      <c r="C35" s="117"/>
      <c r="D35" s="117"/>
      <c r="E35" s="117"/>
      <c r="F35" s="117"/>
      <c r="G35" s="117"/>
      <c r="H35" s="117"/>
      <c r="I35" s="117"/>
      <c r="J35" s="49">
        <f>SUM(J33:J34)</f>
        <v>0</v>
      </c>
      <c r="K35" s="49">
        <f>SUM(K33:K34)</f>
        <v>0</v>
      </c>
      <c r="L35" s="29"/>
      <c r="M35" s="49">
        <f>SUM(M33:M34)</f>
        <v>0</v>
      </c>
      <c r="N35" s="49">
        <f>SUM(N33:N34)</f>
        <v>0</v>
      </c>
      <c r="O35" s="49">
        <f>SUM(O33:O34)</f>
        <v>0</v>
      </c>
      <c r="P35" s="50"/>
      <c r="Q35" s="56"/>
      <c r="R35" s="49">
        <f t="shared" ref="R35:AH35" si="6">SUM(R33:R34)</f>
        <v>0</v>
      </c>
      <c r="S35" s="49">
        <f t="shared" si="6"/>
        <v>0</v>
      </c>
      <c r="T35" s="49">
        <f t="shared" si="6"/>
        <v>0</v>
      </c>
      <c r="U35" s="49">
        <f t="shared" si="6"/>
        <v>0</v>
      </c>
      <c r="V35" s="49">
        <f t="shared" si="6"/>
        <v>0</v>
      </c>
      <c r="W35" s="49">
        <f t="shared" si="6"/>
        <v>0</v>
      </c>
      <c r="X35" s="49">
        <f t="shared" si="6"/>
        <v>0</v>
      </c>
      <c r="Y35" s="49">
        <f t="shared" si="6"/>
        <v>0</v>
      </c>
      <c r="Z35" s="49">
        <f t="shared" si="6"/>
        <v>0</v>
      </c>
      <c r="AA35" s="49">
        <f t="shared" si="6"/>
        <v>0</v>
      </c>
      <c r="AB35" s="49">
        <f t="shared" si="6"/>
        <v>0</v>
      </c>
      <c r="AC35" s="49">
        <f t="shared" si="6"/>
        <v>0</v>
      </c>
      <c r="AD35" s="49">
        <f t="shared" si="6"/>
        <v>0</v>
      </c>
      <c r="AE35" s="49">
        <f t="shared" si="6"/>
        <v>0</v>
      </c>
      <c r="AF35" s="49">
        <f t="shared" si="6"/>
        <v>0</v>
      </c>
      <c r="AG35" s="49">
        <f t="shared" si="6"/>
        <v>0</v>
      </c>
      <c r="AH35" s="49">
        <f t="shared" si="6"/>
        <v>0</v>
      </c>
      <c r="AI35" s="61">
        <f>IF(ISERROR(AH35/J35),0,AH35/J35)</f>
        <v>0</v>
      </c>
      <c r="AJ35" s="61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>
      <c r="A36" s="118" t="s">
        <v>61</v>
      </c>
      <c r="B36" s="118"/>
      <c r="C36" s="118"/>
      <c r="D36" s="118"/>
      <c r="E36" s="118"/>
      <c r="F36" s="23"/>
      <c r="G36" s="24"/>
      <c r="H36" s="39"/>
      <c r="I36" s="39"/>
      <c r="J36" s="88"/>
      <c r="K36" s="43"/>
      <c r="L36" s="44"/>
      <c r="M36" s="45"/>
      <c r="N36" s="45"/>
      <c r="O36" s="45"/>
      <c r="P36" s="24"/>
      <c r="Q36" s="55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57"/>
      <c r="AJ36" s="58"/>
    </row>
    <row r="37" spans="1:106" ht="24.95" customHeight="1" outlineLevel="1">
      <c r="A37" s="26">
        <v>1</v>
      </c>
      <c r="B37" s="26"/>
      <c r="C37" s="27"/>
      <c r="D37" s="28"/>
      <c r="E37" s="27"/>
      <c r="F37" s="27"/>
      <c r="G37" s="27"/>
      <c r="H37" s="28"/>
      <c r="I37" s="28"/>
      <c r="J37" s="110"/>
      <c r="K37" s="47"/>
      <c r="L37" s="27"/>
      <c r="M37" s="48"/>
      <c r="N37" s="48"/>
      <c r="O37" s="48"/>
      <c r="P37" s="27"/>
      <c r="Q37" s="27"/>
      <c r="R37" s="48"/>
      <c r="S37" s="48"/>
      <c r="T37" s="48"/>
      <c r="U37" s="43">
        <f>SUM(R37:T37)</f>
        <v>0</v>
      </c>
      <c r="V37" s="48"/>
      <c r="W37" s="48"/>
      <c r="X37" s="48"/>
      <c r="Y37" s="43">
        <f>SUM(V37:X37)</f>
        <v>0</v>
      </c>
      <c r="Z37" s="48"/>
      <c r="AA37" s="48"/>
      <c r="AB37" s="48"/>
      <c r="AC37" s="43">
        <f>SUM(Z37:AB37)</f>
        <v>0</v>
      </c>
      <c r="AD37" s="48"/>
      <c r="AE37" s="48"/>
      <c r="AF37" s="48"/>
      <c r="AG37" s="43">
        <f>SUM(AD37:AF37)</f>
        <v>0</v>
      </c>
      <c r="AH37" s="43">
        <f>SUM(U37,Y37,AC37,AG37)</f>
        <v>0</v>
      </c>
      <c r="AI37" s="59">
        <f>IF(ISERROR(AH37/J37),0,AH37/J37)</f>
        <v>0</v>
      </c>
      <c r="AJ37" s="59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>
      <c r="A38" s="26">
        <v>2</v>
      </c>
      <c r="B38" s="26"/>
      <c r="C38" s="27"/>
      <c r="D38" s="28"/>
      <c r="E38" s="27"/>
      <c r="F38" s="27"/>
      <c r="G38" s="27"/>
      <c r="H38" s="28"/>
      <c r="I38" s="28"/>
      <c r="J38" s="110"/>
      <c r="K38" s="47"/>
      <c r="L38" s="27"/>
      <c r="M38" s="48"/>
      <c r="N38" s="48"/>
      <c r="O38" s="48"/>
      <c r="P38" s="27"/>
      <c r="Q38" s="27"/>
      <c r="R38" s="48"/>
      <c r="S38" s="48"/>
      <c r="T38" s="48"/>
      <c r="U38" s="43">
        <f>SUM(R38:T38)</f>
        <v>0</v>
      </c>
      <c r="V38" s="48"/>
      <c r="W38" s="48"/>
      <c r="X38" s="48"/>
      <c r="Y38" s="43">
        <f>SUM(V38:X38)</f>
        <v>0</v>
      </c>
      <c r="Z38" s="48"/>
      <c r="AA38" s="48"/>
      <c r="AB38" s="48"/>
      <c r="AC38" s="43">
        <f>SUM(Z38:AB38)</f>
        <v>0</v>
      </c>
      <c r="AD38" s="48"/>
      <c r="AE38" s="48"/>
      <c r="AF38" s="48"/>
      <c r="AG38" s="43">
        <f>SUM(AD38:AF38)</f>
        <v>0</v>
      </c>
      <c r="AH38" s="43">
        <f>SUM(U38,Y38,AC38,AG38)</f>
        <v>0</v>
      </c>
      <c r="AI38" s="59">
        <f>IF(ISERROR(AH38/J38),0,AH38/J38)</f>
        <v>0</v>
      </c>
      <c r="AJ38" s="59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19" customFormat="1" ht="24.95" customHeight="1">
      <c r="A39" s="117" t="s">
        <v>62</v>
      </c>
      <c r="B39" s="117"/>
      <c r="C39" s="117"/>
      <c r="D39" s="117"/>
      <c r="E39" s="117"/>
      <c r="F39" s="117"/>
      <c r="G39" s="117"/>
      <c r="H39" s="117"/>
      <c r="I39" s="117"/>
      <c r="J39" s="49">
        <f>SUM(J37:J38)</f>
        <v>0</v>
      </c>
      <c r="K39" s="49">
        <f>SUM(K37:K38)</f>
        <v>0</v>
      </c>
      <c r="L39" s="29"/>
      <c r="M39" s="49">
        <f>SUM(M37:M38)</f>
        <v>0</v>
      </c>
      <c r="N39" s="49">
        <f>SUM(N37:N38)</f>
        <v>0</v>
      </c>
      <c r="O39" s="49">
        <f>SUM(O37:O38)</f>
        <v>0</v>
      </c>
      <c r="P39" s="50"/>
      <c r="Q39" s="56"/>
      <c r="R39" s="49">
        <f t="shared" ref="R39:AH39" si="7">SUM(R37:R38)</f>
        <v>0</v>
      </c>
      <c r="S39" s="49">
        <f t="shared" si="7"/>
        <v>0</v>
      </c>
      <c r="T39" s="49">
        <f t="shared" si="7"/>
        <v>0</v>
      </c>
      <c r="U39" s="49">
        <f t="shared" si="7"/>
        <v>0</v>
      </c>
      <c r="V39" s="49">
        <f t="shared" si="7"/>
        <v>0</v>
      </c>
      <c r="W39" s="49">
        <f t="shared" si="7"/>
        <v>0</v>
      </c>
      <c r="X39" s="49">
        <f t="shared" si="7"/>
        <v>0</v>
      </c>
      <c r="Y39" s="49">
        <f t="shared" si="7"/>
        <v>0</v>
      </c>
      <c r="Z39" s="49">
        <f t="shared" si="7"/>
        <v>0</v>
      </c>
      <c r="AA39" s="49">
        <f t="shared" si="7"/>
        <v>0</v>
      </c>
      <c r="AB39" s="49">
        <f t="shared" si="7"/>
        <v>0</v>
      </c>
      <c r="AC39" s="49">
        <f t="shared" si="7"/>
        <v>0</v>
      </c>
      <c r="AD39" s="49">
        <f t="shared" si="7"/>
        <v>0</v>
      </c>
      <c r="AE39" s="49">
        <f t="shared" si="7"/>
        <v>0</v>
      </c>
      <c r="AF39" s="49">
        <f t="shared" si="7"/>
        <v>0</v>
      </c>
      <c r="AG39" s="49">
        <f t="shared" si="7"/>
        <v>0</v>
      </c>
      <c r="AH39" s="49">
        <f t="shared" si="7"/>
        <v>0</v>
      </c>
      <c r="AI39" s="61">
        <f>IF(ISERROR(AH39/J39),0,AH39/J39)</f>
        <v>0</v>
      </c>
      <c r="AJ39" s="61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>
      <c r="A40" s="118" t="s">
        <v>63</v>
      </c>
      <c r="B40" s="118"/>
      <c r="C40" s="118"/>
      <c r="D40" s="118"/>
      <c r="E40" s="118"/>
      <c r="F40" s="23"/>
      <c r="G40" s="24"/>
      <c r="H40" s="25"/>
      <c r="I40" s="25"/>
      <c r="J40" s="88"/>
      <c r="K40" s="43"/>
      <c r="L40" s="44"/>
      <c r="M40" s="45"/>
      <c r="N40" s="45"/>
      <c r="O40" s="45"/>
      <c r="P40" s="24"/>
      <c r="Q40" s="55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57"/>
      <c r="AJ40" s="58"/>
    </row>
    <row r="41" spans="1:106" ht="24.95" customHeight="1" outlineLevel="1">
      <c r="A41" s="26">
        <v>1</v>
      </c>
      <c r="B41" s="26"/>
      <c r="C41" s="30"/>
      <c r="D41" s="31"/>
      <c r="E41" s="32"/>
      <c r="F41" s="33"/>
      <c r="G41" s="33"/>
      <c r="H41" s="40"/>
      <c r="I41" s="40"/>
      <c r="J41" s="110"/>
      <c r="K41" s="51"/>
      <c r="L41" s="41"/>
      <c r="M41" s="52"/>
      <c r="N41" s="53"/>
      <c r="O41" s="52"/>
      <c r="P41" s="33"/>
      <c r="Q41" s="33"/>
      <c r="R41" s="48"/>
      <c r="S41" s="48"/>
      <c r="T41" s="48"/>
      <c r="U41" s="43">
        <f>SUM(R41:T41)</f>
        <v>0</v>
      </c>
      <c r="V41" s="48"/>
      <c r="W41" s="48"/>
      <c r="X41" s="48"/>
      <c r="Y41" s="43">
        <f>SUM(V41:X41)</f>
        <v>0</v>
      </c>
      <c r="Z41" s="48"/>
      <c r="AA41" s="48"/>
      <c r="AB41" s="48"/>
      <c r="AC41" s="43">
        <f>SUM(Z41:AB41)</f>
        <v>0</v>
      </c>
      <c r="AD41" s="48"/>
      <c r="AE41" s="48">
        <v>0</v>
      </c>
      <c r="AF41" s="48">
        <v>0</v>
      </c>
      <c r="AG41" s="43">
        <f>SUM(AD41:AF41)</f>
        <v>0</v>
      </c>
      <c r="AH41" s="43">
        <f>SUM(U41,Y41,AC41,AG41)</f>
        <v>0</v>
      </c>
      <c r="AI41" s="59">
        <f>IF(ISERROR(AH41/J41),0,AH41/J41)</f>
        <v>0</v>
      </c>
      <c r="AJ41" s="59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>
      <c r="A42" s="26">
        <v>2</v>
      </c>
      <c r="B42" s="26"/>
      <c r="C42" s="27"/>
      <c r="D42" s="28"/>
      <c r="E42" s="27"/>
      <c r="F42" s="27"/>
      <c r="G42" s="27"/>
      <c r="H42" s="28"/>
      <c r="I42" s="28"/>
      <c r="J42" s="110"/>
      <c r="K42" s="47"/>
      <c r="L42" s="27"/>
      <c r="M42" s="48"/>
      <c r="N42" s="48"/>
      <c r="O42" s="48"/>
      <c r="P42" s="27"/>
      <c r="Q42" s="27"/>
      <c r="R42" s="48"/>
      <c r="S42" s="48"/>
      <c r="T42" s="48"/>
      <c r="U42" s="43">
        <f>SUM(R42:T42)</f>
        <v>0</v>
      </c>
      <c r="V42" s="48"/>
      <c r="W42" s="48"/>
      <c r="X42" s="48"/>
      <c r="Y42" s="43">
        <f>SUM(V42:X42)</f>
        <v>0</v>
      </c>
      <c r="Z42" s="48"/>
      <c r="AA42" s="48"/>
      <c r="AB42" s="48"/>
      <c r="AC42" s="43">
        <f>SUM(Z42:AB42)</f>
        <v>0</v>
      </c>
      <c r="AD42" s="48"/>
      <c r="AE42" s="48"/>
      <c r="AF42" s="48"/>
      <c r="AG42" s="43">
        <f>SUM(AD42:AF42)</f>
        <v>0</v>
      </c>
      <c r="AH42" s="43">
        <f>SUM(U42,Y42,AC42,AG42)</f>
        <v>0</v>
      </c>
      <c r="AI42" s="59">
        <f>IF(ISERROR(AH42/J42),0,AH42/J42)</f>
        <v>0</v>
      </c>
      <c r="AJ42" s="59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19" customFormat="1" ht="24.95" customHeight="1">
      <c r="A43" s="117" t="s">
        <v>65</v>
      </c>
      <c r="B43" s="117"/>
      <c r="C43" s="117"/>
      <c r="D43" s="117"/>
      <c r="E43" s="117"/>
      <c r="F43" s="117"/>
      <c r="G43" s="117"/>
      <c r="H43" s="117"/>
      <c r="I43" s="117"/>
      <c r="J43" s="49">
        <f>SUM(J41:J42)</f>
        <v>0</v>
      </c>
      <c r="K43" s="49">
        <f>SUM(K41:K42)</f>
        <v>0</v>
      </c>
      <c r="L43" s="29"/>
      <c r="M43" s="49">
        <f>SUM(M41:M42)</f>
        <v>0</v>
      </c>
      <c r="N43" s="49">
        <f>SUM(N41:N42)</f>
        <v>0</v>
      </c>
      <c r="O43" s="49">
        <f>SUM(O41:O42)</f>
        <v>0</v>
      </c>
      <c r="P43" s="50"/>
      <c r="Q43" s="56"/>
      <c r="R43" s="49">
        <f t="shared" ref="R43:AH43" si="8">SUM(R41:R42)</f>
        <v>0</v>
      </c>
      <c r="S43" s="49">
        <f t="shared" si="8"/>
        <v>0</v>
      </c>
      <c r="T43" s="49">
        <f t="shared" si="8"/>
        <v>0</v>
      </c>
      <c r="U43" s="49">
        <f t="shared" si="8"/>
        <v>0</v>
      </c>
      <c r="V43" s="49">
        <f t="shared" si="8"/>
        <v>0</v>
      </c>
      <c r="W43" s="49">
        <f t="shared" si="8"/>
        <v>0</v>
      </c>
      <c r="X43" s="49">
        <f t="shared" si="8"/>
        <v>0</v>
      </c>
      <c r="Y43" s="49">
        <f t="shared" si="8"/>
        <v>0</v>
      </c>
      <c r="Z43" s="49">
        <f t="shared" si="8"/>
        <v>0</v>
      </c>
      <c r="AA43" s="49">
        <f t="shared" si="8"/>
        <v>0</v>
      </c>
      <c r="AB43" s="49">
        <f t="shared" si="8"/>
        <v>0</v>
      </c>
      <c r="AC43" s="49">
        <f t="shared" si="8"/>
        <v>0</v>
      </c>
      <c r="AD43" s="49">
        <f t="shared" si="8"/>
        <v>0</v>
      </c>
      <c r="AE43" s="49">
        <f t="shared" si="8"/>
        <v>0</v>
      </c>
      <c r="AF43" s="49">
        <f t="shared" si="8"/>
        <v>0</v>
      </c>
      <c r="AG43" s="49">
        <f t="shared" si="8"/>
        <v>0</v>
      </c>
      <c r="AH43" s="49">
        <f t="shared" si="8"/>
        <v>0</v>
      </c>
      <c r="AI43" s="61">
        <f>IF(ISERROR(AH43/J43),0,AH43/J43)</f>
        <v>0</v>
      </c>
      <c r="AJ43" s="61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>
      <c r="A44" s="118" t="s">
        <v>66</v>
      </c>
      <c r="B44" s="118"/>
      <c r="C44" s="118"/>
      <c r="D44" s="118"/>
      <c r="E44" s="118"/>
      <c r="F44" s="23"/>
      <c r="G44" s="24"/>
      <c r="H44" s="25"/>
      <c r="I44" s="25"/>
      <c r="J44" s="88"/>
      <c r="K44" s="43"/>
      <c r="L44" s="44"/>
      <c r="M44" s="45"/>
      <c r="N44" s="45"/>
      <c r="O44" s="45"/>
      <c r="P44" s="24"/>
      <c r="Q44" s="55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57"/>
      <c r="AJ44" s="58"/>
    </row>
    <row r="45" spans="1:106" ht="24.95" customHeight="1" outlineLevel="1">
      <c r="A45" s="26">
        <v>1</v>
      </c>
      <c r="B45" s="26"/>
      <c r="C45" s="30"/>
      <c r="D45" s="31"/>
      <c r="E45" s="32"/>
      <c r="F45" s="33"/>
      <c r="G45" s="33"/>
      <c r="H45" s="40"/>
      <c r="I45" s="40"/>
      <c r="J45" s="110"/>
      <c r="K45" s="51"/>
      <c r="L45" s="41"/>
      <c r="M45" s="52"/>
      <c r="N45" s="53"/>
      <c r="O45" s="52"/>
      <c r="P45" s="33"/>
      <c r="Q45" s="33"/>
      <c r="R45" s="48">
        <v>0</v>
      </c>
      <c r="S45" s="48">
        <v>0</v>
      </c>
      <c r="T45" s="48">
        <v>0</v>
      </c>
      <c r="U45" s="43">
        <f>SUM(R45:T45)</f>
        <v>0</v>
      </c>
      <c r="V45" s="48">
        <v>0</v>
      </c>
      <c r="W45" s="48">
        <v>0</v>
      </c>
      <c r="X45" s="48">
        <v>0</v>
      </c>
      <c r="Y45" s="43">
        <f>SUM(V45:X45)</f>
        <v>0</v>
      </c>
      <c r="Z45" s="48">
        <v>0</v>
      </c>
      <c r="AA45" s="48">
        <v>0</v>
      </c>
      <c r="AB45" s="48">
        <v>0</v>
      </c>
      <c r="AC45" s="43">
        <f>SUM(Z45:AB45)</f>
        <v>0</v>
      </c>
      <c r="AD45" s="48">
        <v>0</v>
      </c>
      <c r="AE45" s="48">
        <v>0</v>
      </c>
      <c r="AF45" s="48">
        <v>0</v>
      </c>
      <c r="AG45" s="43">
        <f>SUM(AD45:AF45)</f>
        <v>0</v>
      </c>
      <c r="AH45" s="43">
        <f>SUM(U45,Y45,AC45,AG45)</f>
        <v>0</v>
      </c>
      <c r="AI45" s="59">
        <f>IF(ISERROR(AH45/J45),0,AH45/J45)</f>
        <v>0</v>
      </c>
      <c r="AJ45" s="59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>
      <c r="A46" s="26">
        <v>2</v>
      </c>
      <c r="B46" s="26"/>
      <c r="C46" s="27"/>
      <c r="D46" s="28"/>
      <c r="E46" s="27"/>
      <c r="F46" s="27"/>
      <c r="G46" s="27"/>
      <c r="H46" s="28"/>
      <c r="I46" s="28"/>
      <c r="J46" s="110"/>
      <c r="K46" s="51"/>
      <c r="L46" s="27"/>
      <c r="M46" s="48"/>
      <c r="N46" s="48"/>
      <c r="O46" s="48"/>
      <c r="P46" s="27"/>
      <c r="Q46" s="27"/>
      <c r="R46" s="48"/>
      <c r="S46" s="48"/>
      <c r="T46" s="48"/>
      <c r="U46" s="43">
        <f>SUM(R46:T46)</f>
        <v>0</v>
      </c>
      <c r="V46" s="48"/>
      <c r="W46" s="48"/>
      <c r="X46" s="48"/>
      <c r="Y46" s="43">
        <f>SUM(V46:X46)</f>
        <v>0</v>
      </c>
      <c r="Z46" s="48"/>
      <c r="AA46" s="48"/>
      <c r="AB46" s="48"/>
      <c r="AC46" s="43">
        <f>SUM(Z46:AB46)</f>
        <v>0</v>
      </c>
      <c r="AD46" s="48"/>
      <c r="AE46" s="48"/>
      <c r="AF46" s="48"/>
      <c r="AG46" s="43">
        <f>SUM(AD46:AF46)</f>
        <v>0</v>
      </c>
      <c r="AH46" s="43">
        <f>SUM(U46,Y46,AC46,AG46)</f>
        <v>0</v>
      </c>
      <c r="AI46" s="59">
        <f>IF(ISERROR(AH46/J46),0,AH46/J46)</f>
        <v>0</v>
      </c>
      <c r="AJ46" s="59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19" customFormat="1" ht="24.95" customHeight="1">
      <c r="A47" s="117" t="s">
        <v>67</v>
      </c>
      <c r="B47" s="117"/>
      <c r="C47" s="117"/>
      <c r="D47" s="117"/>
      <c r="E47" s="117"/>
      <c r="F47" s="117"/>
      <c r="G47" s="117"/>
      <c r="H47" s="117"/>
      <c r="I47" s="117"/>
      <c r="J47" s="49">
        <f>SUM(J45:J46)</f>
        <v>0</v>
      </c>
      <c r="K47" s="49">
        <f>SUM(K45:K46)</f>
        <v>0</v>
      </c>
      <c r="L47" s="29"/>
      <c r="M47" s="49">
        <f>SUM(M45:M46)</f>
        <v>0</v>
      </c>
      <c r="N47" s="49">
        <f>SUM(N45:N46)</f>
        <v>0</v>
      </c>
      <c r="O47" s="49">
        <f>SUM(O45:O46)</f>
        <v>0</v>
      </c>
      <c r="P47" s="50"/>
      <c r="Q47" s="56"/>
      <c r="R47" s="49">
        <f t="shared" ref="R47:AH47" si="9">SUM(R45:R46)</f>
        <v>0</v>
      </c>
      <c r="S47" s="49">
        <f t="shared" si="9"/>
        <v>0</v>
      </c>
      <c r="T47" s="49">
        <f t="shared" si="9"/>
        <v>0</v>
      </c>
      <c r="U47" s="49">
        <f t="shared" si="9"/>
        <v>0</v>
      </c>
      <c r="V47" s="49">
        <f t="shared" si="9"/>
        <v>0</v>
      </c>
      <c r="W47" s="49">
        <f t="shared" si="9"/>
        <v>0</v>
      </c>
      <c r="X47" s="49">
        <f t="shared" si="9"/>
        <v>0</v>
      </c>
      <c r="Y47" s="49">
        <f t="shared" si="9"/>
        <v>0</v>
      </c>
      <c r="Z47" s="49">
        <f t="shared" si="9"/>
        <v>0</v>
      </c>
      <c r="AA47" s="49">
        <f t="shared" si="9"/>
        <v>0</v>
      </c>
      <c r="AB47" s="49">
        <f t="shared" si="9"/>
        <v>0</v>
      </c>
      <c r="AC47" s="49">
        <f t="shared" si="9"/>
        <v>0</v>
      </c>
      <c r="AD47" s="49">
        <f t="shared" si="9"/>
        <v>0</v>
      </c>
      <c r="AE47" s="49">
        <f t="shared" si="9"/>
        <v>0</v>
      </c>
      <c r="AF47" s="49">
        <f t="shared" si="9"/>
        <v>0</v>
      </c>
      <c r="AG47" s="49">
        <f t="shared" si="9"/>
        <v>0</v>
      </c>
      <c r="AH47" s="49">
        <f t="shared" si="9"/>
        <v>0</v>
      </c>
      <c r="AI47" s="61">
        <f>IF(ISERROR(AH47/J47),0,AH47/J47)</f>
        <v>0</v>
      </c>
      <c r="AJ47" s="61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>
      <c r="A48" s="118" t="s">
        <v>68</v>
      </c>
      <c r="B48" s="118"/>
      <c r="C48" s="118"/>
      <c r="D48" s="118"/>
      <c r="E48" s="118"/>
      <c r="F48" s="23"/>
      <c r="G48" s="24"/>
      <c r="H48" s="25"/>
      <c r="I48" s="25"/>
      <c r="J48" s="88"/>
      <c r="K48" s="43"/>
      <c r="L48" s="44"/>
      <c r="M48" s="45"/>
      <c r="N48" s="45"/>
      <c r="O48" s="45"/>
      <c r="P48" s="24"/>
      <c r="Q48" s="55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57"/>
      <c r="AJ48" s="58"/>
    </row>
    <row r="49" spans="1:106" ht="24.95" customHeight="1" outlineLevel="1">
      <c r="A49" s="26">
        <v>1</v>
      </c>
      <c r="B49" s="41"/>
      <c r="C49" s="41"/>
      <c r="D49" s="34"/>
      <c r="E49" s="42"/>
      <c r="F49" s="42"/>
      <c r="G49" s="24"/>
      <c r="H49" s="40"/>
      <c r="I49" s="40"/>
      <c r="J49" s="110"/>
      <c r="K49" s="43"/>
      <c r="L49" s="40"/>
      <c r="M49" s="54"/>
      <c r="N49" s="54"/>
      <c r="O49" s="24"/>
      <c r="P49" s="24"/>
      <c r="Q49" s="24"/>
      <c r="R49" s="9"/>
      <c r="S49" s="9"/>
      <c r="T49" s="9"/>
      <c r="U49" s="43">
        <f>SUM(R49:T49)</f>
        <v>0</v>
      </c>
      <c r="V49" s="48"/>
      <c r="W49" s="48"/>
      <c r="X49" s="48"/>
      <c r="Y49" s="43">
        <f>SUM(V49:X49)</f>
        <v>0</v>
      </c>
      <c r="Z49" s="48"/>
      <c r="AA49" s="48"/>
      <c r="AB49" s="48"/>
      <c r="AC49" s="43">
        <f>SUM(Z49:AB49)</f>
        <v>0</v>
      </c>
      <c r="AD49" s="48"/>
      <c r="AE49" s="48"/>
      <c r="AF49" s="48"/>
      <c r="AG49" s="43">
        <f>SUM(AD49:AF49)</f>
        <v>0</v>
      </c>
      <c r="AH49" s="43">
        <f>SUM(U49,Y49,AC49,AG49)</f>
        <v>0</v>
      </c>
      <c r="AI49" s="59">
        <f>IF(ISERROR(AH49/J49),0,AH49/J49)</f>
        <v>0</v>
      </c>
      <c r="AJ49" s="59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>
      <c r="A50" s="26">
        <v>2</v>
      </c>
      <c r="B50" s="26"/>
      <c r="C50" s="27"/>
      <c r="D50" s="28"/>
      <c r="E50" s="27"/>
      <c r="F50" s="27"/>
      <c r="G50" s="27"/>
      <c r="H50" s="28"/>
      <c r="I50" s="28"/>
      <c r="J50" s="110"/>
      <c r="K50" s="47"/>
      <c r="L50" s="27"/>
      <c r="M50" s="48"/>
      <c r="N50" s="48"/>
      <c r="O50" s="48"/>
      <c r="P50" s="27"/>
      <c r="Q50" s="27"/>
      <c r="R50" s="48"/>
      <c r="S50" s="48"/>
      <c r="T50" s="48"/>
      <c r="U50" s="43">
        <f>SUM(R50:T50)</f>
        <v>0</v>
      </c>
      <c r="V50" s="48"/>
      <c r="W50" s="48"/>
      <c r="X50" s="48"/>
      <c r="Y50" s="43">
        <f>SUM(V50:X50)</f>
        <v>0</v>
      </c>
      <c r="Z50" s="48"/>
      <c r="AA50" s="48"/>
      <c r="AB50" s="48"/>
      <c r="AC50" s="43">
        <f>SUM(Z50:AB50)</f>
        <v>0</v>
      </c>
      <c r="AD50" s="48"/>
      <c r="AE50" s="48"/>
      <c r="AF50" s="48"/>
      <c r="AG50" s="43">
        <f>SUM(AD50:AF50)</f>
        <v>0</v>
      </c>
      <c r="AH50" s="43">
        <f>SUM(U50,Y50,AC50,AG50)</f>
        <v>0</v>
      </c>
      <c r="AI50" s="59">
        <f>IF(ISERROR(AH50/J50),0,AH50/J50)</f>
        <v>0</v>
      </c>
      <c r="AJ50" s="59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19" customFormat="1" ht="24.95" customHeight="1">
      <c r="A51" s="117" t="s">
        <v>69</v>
      </c>
      <c r="B51" s="117"/>
      <c r="C51" s="117"/>
      <c r="D51" s="117"/>
      <c r="E51" s="117"/>
      <c r="F51" s="117"/>
      <c r="G51" s="117"/>
      <c r="H51" s="117"/>
      <c r="I51" s="117"/>
      <c r="J51" s="49">
        <f>J49</f>
        <v>0</v>
      </c>
      <c r="K51" s="49">
        <v>0</v>
      </c>
      <c r="L51" s="29"/>
      <c r="M51" s="49">
        <f>SUM(M49:M50)</f>
        <v>0</v>
      </c>
      <c r="N51" s="49">
        <f>SUM(N49:N50)</f>
        <v>0</v>
      </c>
      <c r="O51" s="49">
        <f>SUM(O49:O50)</f>
        <v>0</v>
      </c>
      <c r="P51" s="50"/>
      <c r="Q51" s="56"/>
      <c r="R51" s="49">
        <f t="shared" ref="R51:AH51" si="10">SUM(R49:R50)</f>
        <v>0</v>
      </c>
      <c r="S51" s="49">
        <f t="shared" si="10"/>
        <v>0</v>
      </c>
      <c r="T51" s="49">
        <f t="shared" si="10"/>
        <v>0</v>
      </c>
      <c r="U51" s="49">
        <f t="shared" si="10"/>
        <v>0</v>
      </c>
      <c r="V51" s="49">
        <f t="shared" si="10"/>
        <v>0</v>
      </c>
      <c r="W51" s="49">
        <f t="shared" si="10"/>
        <v>0</v>
      </c>
      <c r="X51" s="49">
        <f t="shared" si="10"/>
        <v>0</v>
      </c>
      <c r="Y51" s="49">
        <f t="shared" si="10"/>
        <v>0</v>
      </c>
      <c r="Z51" s="49">
        <f t="shared" si="10"/>
        <v>0</v>
      </c>
      <c r="AA51" s="49">
        <f t="shared" si="10"/>
        <v>0</v>
      </c>
      <c r="AB51" s="49">
        <f t="shared" si="10"/>
        <v>0</v>
      </c>
      <c r="AC51" s="49">
        <f t="shared" si="10"/>
        <v>0</v>
      </c>
      <c r="AD51" s="49">
        <f t="shared" si="10"/>
        <v>0</v>
      </c>
      <c r="AE51" s="49">
        <f t="shared" si="10"/>
        <v>0</v>
      </c>
      <c r="AF51" s="49">
        <f t="shared" si="10"/>
        <v>0</v>
      </c>
      <c r="AG51" s="49">
        <f t="shared" si="10"/>
        <v>0</v>
      </c>
      <c r="AH51" s="49">
        <f t="shared" si="10"/>
        <v>0</v>
      </c>
      <c r="AI51" s="61">
        <f>IF(ISERROR(AH51/J51),0,AH51/J51)</f>
        <v>0</v>
      </c>
      <c r="AJ51" s="61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>
      <c r="A52" s="118" t="s">
        <v>70</v>
      </c>
      <c r="B52" s="118"/>
      <c r="C52" s="118"/>
      <c r="D52" s="118"/>
      <c r="E52" s="118"/>
      <c r="F52" s="23"/>
      <c r="G52" s="24"/>
      <c r="H52" s="25"/>
      <c r="I52" s="25"/>
      <c r="J52" s="88"/>
      <c r="K52" s="43"/>
      <c r="L52" s="44"/>
      <c r="M52" s="45"/>
      <c r="N52" s="45"/>
      <c r="O52" s="45"/>
      <c r="P52" s="24"/>
      <c r="Q52" s="55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57"/>
      <c r="AJ52" s="58"/>
    </row>
    <row r="53" spans="1:106" ht="24.95" customHeight="1" outlineLevel="1">
      <c r="A53" s="26">
        <v>1</v>
      </c>
      <c r="B53" s="26"/>
      <c r="C53" s="27"/>
      <c r="D53" s="28"/>
      <c r="E53" s="27"/>
      <c r="F53" s="27"/>
      <c r="G53" s="27"/>
      <c r="H53" s="28"/>
      <c r="I53" s="28"/>
      <c r="J53" s="110"/>
      <c r="K53" s="47"/>
      <c r="L53" s="27"/>
      <c r="M53" s="48"/>
      <c r="N53" s="48"/>
      <c r="O53" s="48"/>
      <c r="P53" s="27"/>
      <c r="Q53" s="27"/>
      <c r="R53" s="48"/>
      <c r="S53" s="48"/>
      <c r="T53" s="48"/>
      <c r="U53" s="43">
        <f>SUM(R53:T53)</f>
        <v>0</v>
      </c>
      <c r="V53" s="48"/>
      <c r="W53" s="48"/>
      <c r="X53" s="48"/>
      <c r="Y53" s="43">
        <f>SUM(V53:X53)</f>
        <v>0</v>
      </c>
      <c r="Z53" s="48"/>
      <c r="AA53" s="48"/>
      <c r="AB53" s="48"/>
      <c r="AC53" s="43">
        <f>SUM(Z53:AB53)</f>
        <v>0</v>
      </c>
      <c r="AD53" s="48"/>
      <c r="AE53" s="48"/>
      <c r="AF53" s="48"/>
      <c r="AG53" s="43">
        <f>SUM(AD53:AF53)</f>
        <v>0</v>
      </c>
      <c r="AH53" s="43">
        <f>SUM(U53,Y53,AC53,AG53)</f>
        <v>0</v>
      </c>
      <c r="AI53" s="59">
        <f>IF(ISERROR(AH53/J53),0,AH53/J53)</f>
        <v>0</v>
      </c>
      <c r="AJ53" s="59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>
      <c r="A54" s="26">
        <v>2</v>
      </c>
      <c r="B54" s="26"/>
      <c r="C54" s="27"/>
      <c r="D54" s="28"/>
      <c r="E54" s="27"/>
      <c r="F54" s="27"/>
      <c r="G54" s="27"/>
      <c r="H54" s="28"/>
      <c r="I54" s="28"/>
      <c r="J54" s="110"/>
      <c r="K54" s="47"/>
      <c r="L54" s="27"/>
      <c r="M54" s="48"/>
      <c r="N54" s="48"/>
      <c r="O54" s="48"/>
      <c r="P54" s="27"/>
      <c r="Q54" s="27"/>
      <c r="R54" s="48"/>
      <c r="S54" s="48"/>
      <c r="T54" s="48"/>
      <c r="U54" s="43">
        <f>SUM(R54:T54)</f>
        <v>0</v>
      </c>
      <c r="V54" s="48"/>
      <c r="W54" s="48"/>
      <c r="X54" s="48"/>
      <c r="Y54" s="43">
        <f>SUM(V54:X54)</f>
        <v>0</v>
      </c>
      <c r="Z54" s="48"/>
      <c r="AA54" s="48"/>
      <c r="AB54" s="48"/>
      <c r="AC54" s="43">
        <f>SUM(Z54:AB54)</f>
        <v>0</v>
      </c>
      <c r="AD54" s="48"/>
      <c r="AE54" s="48"/>
      <c r="AF54" s="48"/>
      <c r="AG54" s="43">
        <f>SUM(AD54:AF54)</f>
        <v>0</v>
      </c>
      <c r="AH54" s="43">
        <f>SUM(U54,Y54,AC54,AG54)</f>
        <v>0</v>
      </c>
      <c r="AI54" s="59">
        <f>IF(ISERROR(AH54/J54),0,AH54/J54)</f>
        <v>0</v>
      </c>
      <c r="AJ54" s="59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19" customFormat="1" ht="24.95" customHeight="1">
      <c r="A55" s="117" t="s">
        <v>71</v>
      </c>
      <c r="B55" s="117"/>
      <c r="C55" s="117"/>
      <c r="D55" s="117"/>
      <c r="E55" s="117"/>
      <c r="F55" s="117"/>
      <c r="G55" s="117"/>
      <c r="H55" s="117"/>
      <c r="I55" s="117"/>
      <c r="J55" s="49">
        <f>SUM(J53:J54)</f>
        <v>0</v>
      </c>
      <c r="K55" s="49">
        <f>SUM(K53:K54)</f>
        <v>0</v>
      </c>
      <c r="L55" s="29"/>
      <c r="M55" s="49">
        <f>SUM(M53:M54)</f>
        <v>0</v>
      </c>
      <c r="N55" s="49">
        <f>SUM(N53:N54)</f>
        <v>0</v>
      </c>
      <c r="O55" s="49">
        <f>SUM(O53:O54)</f>
        <v>0</v>
      </c>
      <c r="P55" s="50"/>
      <c r="Q55" s="56"/>
      <c r="R55" s="49">
        <f t="shared" ref="R55:AH55" si="11">SUM(R53:R54)</f>
        <v>0</v>
      </c>
      <c r="S55" s="49">
        <f t="shared" si="11"/>
        <v>0</v>
      </c>
      <c r="T55" s="49">
        <f t="shared" si="11"/>
        <v>0</v>
      </c>
      <c r="U55" s="49">
        <f t="shared" si="11"/>
        <v>0</v>
      </c>
      <c r="V55" s="49">
        <f t="shared" si="11"/>
        <v>0</v>
      </c>
      <c r="W55" s="49">
        <f t="shared" si="11"/>
        <v>0</v>
      </c>
      <c r="X55" s="49">
        <f t="shared" si="11"/>
        <v>0</v>
      </c>
      <c r="Y55" s="49">
        <f t="shared" si="11"/>
        <v>0</v>
      </c>
      <c r="Z55" s="49">
        <f t="shared" si="11"/>
        <v>0</v>
      </c>
      <c r="AA55" s="49">
        <f t="shared" si="11"/>
        <v>0</v>
      </c>
      <c r="AB55" s="49">
        <f t="shared" si="11"/>
        <v>0</v>
      </c>
      <c r="AC55" s="49">
        <f t="shared" si="11"/>
        <v>0</v>
      </c>
      <c r="AD55" s="49">
        <f t="shared" si="11"/>
        <v>0</v>
      </c>
      <c r="AE55" s="49">
        <f t="shared" si="11"/>
        <v>0</v>
      </c>
      <c r="AF55" s="49">
        <f t="shared" si="11"/>
        <v>0</v>
      </c>
      <c r="AG55" s="49">
        <f t="shared" si="11"/>
        <v>0</v>
      </c>
      <c r="AH55" s="49">
        <f t="shared" si="11"/>
        <v>0</v>
      </c>
      <c r="AI55" s="61">
        <f>IF(ISERROR(AH55/J55),0,AH55/J55)</f>
        <v>0</v>
      </c>
      <c r="AJ55" s="61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>
      <c r="A56" s="118" t="s">
        <v>72</v>
      </c>
      <c r="B56" s="118"/>
      <c r="C56" s="118"/>
      <c r="D56" s="118"/>
      <c r="E56" s="118"/>
      <c r="F56" s="23"/>
      <c r="G56" s="24"/>
      <c r="H56" s="25"/>
      <c r="I56" s="25"/>
      <c r="J56" s="88"/>
      <c r="K56" s="43"/>
      <c r="L56" s="44"/>
      <c r="M56" s="45"/>
      <c r="N56" s="45"/>
      <c r="O56" s="45"/>
      <c r="P56" s="24"/>
      <c r="Q56" s="55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57"/>
      <c r="AJ56" s="58"/>
    </row>
    <row r="57" spans="1:106" ht="24.95" customHeight="1" outlineLevel="1">
      <c r="A57" s="26">
        <v>1</v>
      </c>
      <c r="B57" s="26"/>
      <c r="C57" s="27"/>
      <c r="D57" s="28"/>
      <c r="E57" s="27"/>
      <c r="F57" s="27"/>
      <c r="G57" s="27"/>
      <c r="H57" s="28"/>
      <c r="I57" s="28"/>
      <c r="J57" s="110"/>
      <c r="K57" s="47"/>
      <c r="L57" s="27"/>
      <c r="M57" s="48"/>
      <c r="N57" s="48"/>
      <c r="O57" s="48"/>
      <c r="P57" s="27"/>
      <c r="Q57" s="27"/>
      <c r="R57" s="48"/>
      <c r="S57" s="48"/>
      <c r="T57" s="48"/>
      <c r="U57" s="43">
        <f>SUM(R57:T57)</f>
        <v>0</v>
      </c>
      <c r="V57" s="48"/>
      <c r="W57" s="48"/>
      <c r="X57" s="48"/>
      <c r="Y57" s="43">
        <f>SUM(V57:X57)</f>
        <v>0</v>
      </c>
      <c r="Z57" s="48"/>
      <c r="AA57" s="48"/>
      <c r="AB57" s="48"/>
      <c r="AC57" s="43">
        <f>SUM(Z57:AB57)</f>
        <v>0</v>
      </c>
      <c r="AD57" s="48"/>
      <c r="AE57" s="48"/>
      <c r="AF57" s="48"/>
      <c r="AG57" s="43">
        <f>SUM(AD57:AF57)</f>
        <v>0</v>
      </c>
      <c r="AH57" s="43">
        <f>SUM(U57,Y57,AC57,AG57)</f>
        <v>0</v>
      </c>
      <c r="AI57" s="59">
        <f>IF(ISERROR(AH57/J57),0,AH57/J57)</f>
        <v>0</v>
      </c>
      <c r="AJ57" s="59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>
      <c r="A58" s="26">
        <v>2</v>
      </c>
      <c r="B58" s="26"/>
      <c r="C58" s="27"/>
      <c r="D58" s="28"/>
      <c r="E58" s="27"/>
      <c r="F58" s="27"/>
      <c r="G58" s="27"/>
      <c r="H58" s="28"/>
      <c r="I58" s="28"/>
      <c r="J58" s="110"/>
      <c r="K58" s="47"/>
      <c r="L58" s="27"/>
      <c r="M58" s="48"/>
      <c r="N58" s="48"/>
      <c r="O58" s="48"/>
      <c r="P58" s="27"/>
      <c r="Q58" s="27"/>
      <c r="R58" s="48"/>
      <c r="S58" s="48"/>
      <c r="T58" s="48"/>
      <c r="U58" s="43">
        <f>SUM(R58:T58)</f>
        <v>0</v>
      </c>
      <c r="V58" s="48"/>
      <c r="W58" s="48"/>
      <c r="X58" s="48"/>
      <c r="Y58" s="43">
        <f>SUM(V58:X58)</f>
        <v>0</v>
      </c>
      <c r="Z58" s="48"/>
      <c r="AA58" s="48"/>
      <c r="AB58" s="48"/>
      <c r="AC58" s="43">
        <f>SUM(Z58:AB58)</f>
        <v>0</v>
      </c>
      <c r="AD58" s="48"/>
      <c r="AE58" s="48"/>
      <c r="AF58" s="48"/>
      <c r="AG58" s="43">
        <f>SUM(AD58:AF58)</f>
        <v>0</v>
      </c>
      <c r="AH58" s="43">
        <f>SUM(U58,Y58,AC58,AG58)</f>
        <v>0</v>
      </c>
      <c r="AI58" s="59">
        <f>IF(ISERROR(AH58/J58),0,AH58/J58)</f>
        <v>0</v>
      </c>
      <c r="AJ58" s="59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19" customFormat="1" ht="24.95" customHeight="1">
      <c r="A59" s="117" t="s">
        <v>73</v>
      </c>
      <c r="B59" s="117"/>
      <c r="C59" s="117"/>
      <c r="D59" s="117"/>
      <c r="E59" s="117"/>
      <c r="F59" s="117"/>
      <c r="G59" s="117"/>
      <c r="H59" s="117"/>
      <c r="I59" s="117"/>
      <c r="J59" s="49">
        <f>SUM(J57:J58)</f>
        <v>0</v>
      </c>
      <c r="K59" s="49">
        <f>SUM(K57:K58)</f>
        <v>0</v>
      </c>
      <c r="L59" s="29"/>
      <c r="M59" s="49">
        <f>SUM(M57:M58)</f>
        <v>0</v>
      </c>
      <c r="N59" s="49">
        <f>SUM(N57:N58)</f>
        <v>0</v>
      </c>
      <c r="O59" s="49">
        <f>SUM(O57:O58)</f>
        <v>0</v>
      </c>
      <c r="P59" s="50"/>
      <c r="Q59" s="56"/>
      <c r="R59" s="49">
        <f t="shared" ref="R59:AH59" si="12">SUM(R57:R58)</f>
        <v>0</v>
      </c>
      <c r="S59" s="49">
        <f t="shared" si="12"/>
        <v>0</v>
      </c>
      <c r="T59" s="49">
        <f t="shared" si="12"/>
        <v>0</v>
      </c>
      <c r="U59" s="49">
        <f t="shared" si="12"/>
        <v>0</v>
      </c>
      <c r="V59" s="49">
        <f t="shared" si="12"/>
        <v>0</v>
      </c>
      <c r="W59" s="49">
        <f t="shared" si="12"/>
        <v>0</v>
      </c>
      <c r="X59" s="49">
        <f t="shared" si="12"/>
        <v>0</v>
      </c>
      <c r="Y59" s="49">
        <f t="shared" si="12"/>
        <v>0</v>
      </c>
      <c r="Z59" s="49">
        <f t="shared" si="12"/>
        <v>0</v>
      </c>
      <c r="AA59" s="49">
        <f t="shared" si="12"/>
        <v>0</v>
      </c>
      <c r="AB59" s="49">
        <f t="shared" si="12"/>
        <v>0</v>
      </c>
      <c r="AC59" s="49">
        <f t="shared" si="12"/>
        <v>0</v>
      </c>
      <c r="AD59" s="49">
        <f t="shared" si="12"/>
        <v>0</v>
      </c>
      <c r="AE59" s="49">
        <f t="shared" si="12"/>
        <v>0</v>
      </c>
      <c r="AF59" s="49">
        <f t="shared" si="12"/>
        <v>0</v>
      </c>
      <c r="AG59" s="49">
        <f t="shared" si="12"/>
        <v>0</v>
      </c>
      <c r="AH59" s="49">
        <f t="shared" si="12"/>
        <v>0</v>
      </c>
      <c r="AI59" s="61">
        <f>IF(ISERROR(AH59/J59),0,AH59/J59)</f>
        <v>0</v>
      </c>
      <c r="AJ59" s="61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>
      <c r="A60" s="118" t="s">
        <v>74</v>
      </c>
      <c r="B60" s="118"/>
      <c r="C60" s="118"/>
      <c r="D60" s="118"/>
      <c r="E60" s="118"/>
      <c r="F60" s="23"/>
      <c r="G60" s="24"/>
      <c r="H60" s="25"/>
      <c r="I60" s="25"/>
      <c r="J60" s="88"/>
      <c r="K60" s="43"/>
      <c r="L60" s="44"/>
      <c r="M60" s="45"/>
      <c r="N60" s="45"/>
      <c r="O60" s="45"/>
      <c r="P60" s="24"/>
      <c r="Q60" s="55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57"/>
      <c r="AJ60" s="58"/>
    </row>
    <row r="61" spans="1:106" ht="24.95" customHeight="1" outlineLevel="1">
      <c r="A61" s="26">
        <v>1</v>
      </c>
      <c r="B61" s="26"/>
      <c r="C61" s="27"/>
      <c r="D61" s="28"/>
      <c r="E61" s="27"/>
      <c r="F61" s="27"/>
      <c r="G61" s="27"/>
      <c r="H61" s="28"/>
      <c r="I61" s="28"/>
      <c r="J61" s="110"/>
      <c r="K61" s="47"/>
      <c r="L61" s="27"/>
      <c r="M61" s="48"/>
      <c r="N61" s="48"/>
      <c r="O61" s="48"/>
      <c r="P61" s="27"/>
      <c r="Q61" s="27"/>
      <c r="R61" s="48"/>
      <c r="S61" s="48"/>
      <c r="T61" s="48"/>
      <c r="U61" s="43">
        <f>SUM(R61:T61)</f>
        <v>0</v>
      </c>
      <c r="V61" s="48"/>
      <c r="W61" s="48"/>
      <c r="X61" s="48"/>
      <c r="Y61" s="43">
        <f>SUM(V61:X61)</f>
        <v>0</v>
      </c>
      <c r="Z61" s="48"/>
      <c r="AA61" s="48"/>
      <c r="AB61" s="48"/>
      <c r="AC61" s="43">
        <f>SUM(Z61:AB61)</f>
        <v>0</v>
      </c>
      <c r="AD61" s="48"/>
      <c r="AE61" s="48"/>
      <c r="AF61" s="48"/>
      <c r="AG61" s="43">
        <f>SUM(AD61:AF61)</f>
        <v>0</v>
      </c>
      <c r="AH61" s="43">
        <f>SUM(U61,Y61,AC61,AG61)</f>
        <v>0</v>
      </c>
      <c r="AI61" s="59">
        <f>IF(ISERROR(AH61/J61),0,AH61/J61)</f>
        <v>0</v>
      </c>
      <c r="AJ61" s="59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>
      <c r="A62" s="26">
        <v>2</v>
      </c>
      <c r="B62" s="26"/>
      <c r="C62" s="27"/>
      <c r="D62" s="28"/>
      <c r="E62" s="27"/>
      <c r="F62" s="27"/>
      <c r="G62" s="27"/>
      <c r="H62" s="28"/>
      <c r="I62" s="28"/>
      <c r="J62" s="110"/>
      <c r="K62" s="47"/>
      <c r="L62" s="27"/>
      <c r="M62" s="48"/>
      <c r="N62" s="48"/>
      <c r="O62" s="48"/>
      <c r="P62" s="27"/>
      <c r="Q62" s="27"/>
      <c r="R62" s="48"/>
      <c r="S62" s="48"/>
      <c r="T62" s="48"/>
      <c r="U62" s="43">
        <f>SUM(R62:T62)</f>
        <v>0</v>
      </c>
      <c r="V62" s="48"/>
      <c r="W62" s="48"/>
      <c r="X62" s="48"/>
      <c r="Y62" s="43">
        <f>SUM(V62:X62)</f>
        <v>0</v>
      </c>
      <c r="Z62" s="48"/>
      <c r="AA62" s="48"/>
      <c r="AB62" s="48"/>
      <c r="AC62" s="43">
        <f>SUM(Z62:AB62)</f>
        <v>0</v>
      </c>
      <c r="AD62" s="48"/>
      <c r="AE62" s="48"/>
      <c r="AF62" s="48"/>
      <c r="AG62" s="43">
        <f>SUM(AD62:AF62)</f>
        <v>0</v>
      </c>
      <c r="AH62" s="43">
        <f>SUM(U62,Y62,AC62,AG62)</f>
        <v>0</v>
      </c>
      <c r="AI62" s="59">
        <f>IF(ISERROR(AH62/J62),0,AH62/J62)</f>
        <v>0</v>
      </c>
      <c r="AJ62" s="59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19" customFormat="1" ht="24.95" customHeight="1">
      <c r="A63" s="117" t="s">
        <v>75</v>
      </c>
      <c r="B63" s="117"/>
      <c r="C63" s="117"/>
      <c r="D63" s="117"/>
      <c r="E63" s="117"/>
      <c r="F63" s="117"/>
      <c r="G63" s="117"/>
      <c r="H63" s="117"/>
      <c r="I63" s="117"/>
      <c r="J63" s="49">
        <f>SUM(J61:J62)</f>
        <v>0</v>
      </c>
      <c r="K63" s="49">
        <f>SUM(K61:K62)</f>
        <v>0</v>
      </c>
      <c r="L63" s="29"/>
      <c r="M63" s="49">
        <f>SUM(M61:M62)</f>
        <v>0</v>
      </c>
      <c r="N63" s="49">
        <f>SUM(N61:N62)</f>
        <v>0</v>
      </c>
      <c r="O63" s="49">
        <f>SUM(O61:O62)</f>
        <v>0</v>
      </c>
      <c r="P63" s="50"/>
      <c r="Q63" s="56"/>
      <c r="R63" s="49">
        <f t="shared" ref="R63:AH63" si="13">SUM(R61:R62)</f>
        <v>0</v>
      </c>
      <c r="S63" s="49">
        <f t="shared" si="13"/>
        <v>0</v>
      </c>
      <c r="T63" s="49">
        <f t="shared" si="13"/>
        <v>0</v>
      </c>
      <c r="U63" s="49">
        <f t="shared" si="13"/>
        <v>0</v>
      </c>
      <c r="V63" s="49">
        <f t="shared" si="13"/>
        <v>0</v>
      </c>
      <c r="W63" s="49">
        <f t="shared" si="13"/>
        <v>0</v>
      </c>
      <c r="X63" s="49">
        <f t="shared" si="13"/>
        <v>0</v>
      </c>
      <c r="Y63" s="49">
        <f t="shared" si="13"/>
        <v>0</v>
      </c>
      <c r="Z63" s="49">
        <f t="shared" si="13"/>
        <v>0</v>
      </c>
      <c r="AA63" s="49">
        <f t="shared" si="13"/>
        <v>0</v>
      </c>
      <c r="AB63" s="49">
        <f t="shared" si="13"/>
        <v>0</v>
      </c>
      <c r="AC63" s="49">
        <f t="shared" si="13"/>
        <v>0</v>
      </c>
      <c r="AD63" s="49">
        <f t="shared" si="13"/>
        <v>0</v>
      </c>
      <c r="AE63" s="49">
        <f t="shared" si="13"/>
        <v>0</v>
      </c>
      <c r="AF63" s="49">
        <f t="shared" si="13"/>
        <v>0</v>
      </c>
      <c r="AG63" s="49">
        <f t="shared" si="13"/>
        <v>0</v>
      </c>
      <c r="AH63" s="49">
        <f t="shared" si="13"/>
        <v>0</v>
      </c>
      <c r="AI63" s="61">
        <f>IF(ISERROR(AH63/J63),0,AH63/J63)</f>
        <v>0</v>
      </c>
      <c r="AJ63" s="61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>
      <c r="A64" s="118" t="s">
        <v>76</v>
      </c>
      <c r="B64" s="118"/>
      <c r="C64" s="118"/>
      <c r="D64" s="118"/>
      <c r="E64" s="118"/>
      <c r="F64" s="23"/>
      <c r="G64" s="24"/>
      <c r="H64" s="25"/>
      <c r="I64" s="25"/>
      <c r="J64" s="88"/>
      <c r="K64" s="43"/>
      <c r="L64" s="44"/>
      <c r="M64" s="45"/>
      <c r="N64" s="45"/>
      <c r="O64" s="45"/>
      <c r="P64" s="24"/>
      <c r="Q64" s="55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57"/>
      <c r="AJ64" s="58"/>
    </row>
    <row r="65" spans="1:106" ht="24.95" customHeight="1" outlineLevel="1">
      <c r="A65" s="26">
        <v>1</v>
      </c>
      <c r="B65" s="26"/>
      <c r="C65" s="27"/>
      <c r="D65" s="28"/>
      <c r="E65" s="27"/>
      <c r="F65" s="27"/>
      <c r="G65" s="27"/>
      <c r="H65" s="28"/>
      <c r="I65" s="28"/>
      <c r="J65" s="110"/>
      <c r="K65" s="47"/>
      <c r="L65" s="27"/>
      <c r="M65" s="48"/>
      <c r="N65" s="48"/>
      <c r="O65" s="48"/>
      <c r="P65" s="27"/>
      <c r="Q65" s="27"/>
      <c r="R65" s="48"/>
      <c r="S65" s="48"/>
      <c r="T65" s="48"/>
      <c r="U65" s="43">
        <f>SUM(R65:T65)</f>
        <v>0</v>
      </c>
      <c r="V65" s="48"/>
      <c r="W65" s="48"/>
      <c r="X65" s="48"/>
      <c r="Y65" s="43">
        <f>SUM(V65:X65)</f>
        <v>0</v>
      </c>
      <c r="Z65" s="48"/>
      <c r="AA65" s="48"/>
      <c r="AB65" s="48"/>
      <c r="AC65" s="43">
        <f>SUM(Z65:AB65)</f>
        <v>0</v>
      </c>
      <c r="AD65" s="48"/>
      <c r="AE65" s="48"/>
      <c r="AF65" s="48"/>
      <c r="AG65" s="43">
        <f>SUM(AD65:AF65)</f>
        <v>0</v>
      </c>
      <c r="AH65" s="43">
        <f>SUM(U65,Y65,AC65,AG65)</f>
        <v>0</v>
      </c>
      <c r="AI65" s="59">
        <f>IF(ISERROR(AH65/J65),0,AH65/J65)</f>
        <v>0</v>
      </c>
      <c r="AJ65" s="59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>
      <c r="A66" s="26">
        <v>2</v>
      </c>
      <c r="B66" s="26"/>
      <c r="C66" s="27"/>
      <c r="D66" s="28"/>
      <c r="E66" s="27"/>
      <c r="F66" s="27"/>
      <c r="G66" s="27"/>
      <c r="H66" s="28"/>
      <c r="I66" s="28"/>
      <c r="J66" s="110"/>
      <c r="K66" s="47"/>
      <c r="L66" s="27"/>
      <c r="M66" s="48"/>
      <c r="N66" s="48"/>
      <c r="O66" s="48"/>
      <c r="P66" s="27"/>
      <c r="Q66" s="27"/>
      <c r="R66" s="48"/>
      <c r="S66" s="48"/>
      <c r="T66" s="48"/>
      <c r="U66" s="43">
        <f>SUM(R66:T66)</f>
        <v>0</v>
      </c>
      <c r="V66" s="48"/>
      <c r="W66" s="48"/>
      <c r="X66" s="48"/>
      <c r="Y66" s="43">
        <f>SUM(V66:X66)</f>
        <v>0</v>
      </c>
      <c r="Z66" s="48"/>
      <c r="AA66" s="48"/>
      <c r="AB66" s="48"/>
      <c r="AC66" s="43">
        <f>SUM(Z66:AB66)</f>
        <v>0</v>
      </c>
      <c r="AD66" s="48"/>
      <c r="AE66" s="48"/>
      <c r="AF66" s="48"/>
      <c r="AG66" s="43">
        <f>SUM(AD66:AF66)</f>
        <v>0</v>
      </c>
      <c r="AH66" s="43">
        <f>SUM(U66,Y66,AC66,AG66)</f>
        <v>0</v>
      </c>
      <c r="AI66" s="59">
        <f>IF(ISERROR(AH66/J66),0,AH66/J66)</f>
        <v>0</v>
      </c>
      <c r="AJ66" s="59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19" customFormat="1" ht="24.95" customHeight="1">
      <c r="A67" s="117" t="s">
        <v>94</v>
      </c>
      <c r="B67" s="117"/>
      <c r="C67" s="117"/>
      <c r="D67" s="117"/>
      <c r="E67" s="117"/>
      <c r="F67" s="117"/>
      <c r="G67" s="117"/>
      <c r="H67" s="117"/>
      <c r="I67" s="117"/>
      <c r="J67" s="49">
        <f>SUM(J65:J66)</f>
        <v>0</v>
      </c>
      <c r="K67" s="49">
        <f>SUM(K65:K66)</f>
        <v>0</v>
      </c>
      <c r="L67" s="29"/>
      <c r="M67" s="49">
        <f>SUM(M65:M66)</f>
        <v>0</v>
      </c>
      <c r="N67" s="49">
        <f>SUM(N65:N66)</f>
        <v>0</v>
      </c>
      <c r="O67" s="49">
        <f>SUM(O65:O66)</f>
        <v>0</v>
      </c>
      <c r="P67" s="50"/>
      <c r="Q67" s="56"/>
      <c r="R67" s="49">
        <f t="shared" ref="R67:AH67" si="14">SUM(R65:R66)</f>
        <v>0</v>
      </c>
      <c r="S67" s="49">
        <f t="shared" si="14"/>
        <v>0</v>
      </c>
      <c r="T67" s="49">
        <f t="shared" si="14"/>
        <v>0</v>
      </c>
      <c r="U67" s="49">
        <f t="shared" si="14"/>
        <v>0</v>
      </c>
      <c r="V67" s="49">
        <f t="shared" si="14"/>
        <v>0</v>
      </c>
      <c r="W67" s="49">
        <f t="shared" si="14"/>
        <v>0</v>
      </c>
      <c r="X67" s="49">
        <f t="shared" si="14"/>
        <v>0</v>
      </c>
      <c r="Y67" s="49">
        <f t="shared" si="14"/>
        <v>0</v>
      </c>
      <c r="Z67" s="49">
        <f t="shared" si="14"/>
        <v>0</v>
      </c>
      <c r="AA67" s="49">
        <f t="shared" si="14"/>
        <v>0</v>
      </c>
      <c r="AB67" s="49">
        <f t="shared" si="14"/>
        <v>0</v>
      </c>
      <c r="AC67" s="49">
        <f t="shared" si="14"/>
        <v>0</v>
      </c>
      <c r="AD67" s="49">
        <f t="shared" si="14"/>
        <v>0</v>
      </c>
      <c r="AE67" s="49">
        <f t="shared" si="14"/>
        <v>0</v>
      </c>
      <c r="AF67" s="49">
        <f t="shared" si="14"/>
        <v>0</v>
      </c>
      <c r="AG67" s="49">
        <f t="shared" si="14"/>
        <v>0</v>
      </c>
      <c r="AH67" s="49">
        <f t="shared" si="14"/>
        <v>0</v>
      </c>
      <c r="AI67" s="61">
        <f>IF(ISERROR(AH67/J67),0,AH67/J67)</f>
        <v>0</v>
      </c>
      <c r="AJ67" s="61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>
      <c r="A68" s="118" t="s">
        <v>78</v>
      </c>
      <c r="B68" s="118"/>
      <c r="C68" s="118"/>
      <c r="D68" s="118"/>
      <c r="E68" s="118"/>
      <c r="F68" s="23"/>
      <c r="G68" s="24"/>
      <c r="H68" s="25"/>
      <c r="I68" s="25"/>
      <c r="J68" s="88"/>
      <c r="K68" s="43"/>
      <c r="L68" s="44"/>
      <c r="M68" s="45"/>
      <c r="N68" s="45"/>
      <c r="O68" s="45"/>
      <c r="P68" s="24"/>
      <c r="Q68" s="55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57"/>
      <c r="AJ68" s="58"/>
    </row>
    <row r="69" spans="1:106" ht="24.95" customHeight="1" outlineLevel="1">
      <c r="A69" s="26">
        <v>1</v>
      </c>
      <c r="B69" s="26"/>
      <c r="C69" s="27"/>
      <c r="D69" s="28"/>
      <c r="E69" s="27"/>
      <c r="F69" s="27"/>
      <c r="G69" s="27"/>
      <c r="H69" s="28"/>
      <c r="I69" s="28"/>
      <c r="J69" s="110"/>
      <c r="K69" s="47"/>
      <c r="L69" s="27"/>
      <c r="M69" s="48"/>
      <c r="N69" s="48"/>
      <c r="O69" s="48"/>
      <c r="P69" s="27"/>
      <c r="Q69" s="27"/>
      <c r="R69" s="48"/>
      <c r="S69" s="48"/>
      <c r="T69" s="48"/>
      <c r="U69" s="43">
        <f>SUM(R69:T69)</f>
        <v>0</v>
      </c>
      <c r="V69" s="48"/>
      <c r="W69" s="48"/>
      <c r="X69" s="48"/>
      <c r="Y69" s="43">
        <f>SUM(V69:X69)</f>
        <v>0</v>
      </c>
      <c r="Z69" s="48"/>
      <c r="AA69" s="48"/>
      <c r="AB69" s="48"/>
      <c r="AC69" s="43">
        <f>SUM(Z69:AB69)</f>
        <v>0</v>
      </c>
      <c r="AD69" s="48"/>
      <c r="AE69" s="48"/>
      <c r="AF69" s="48"/>
      <c r="AG69" s="43">
        <f>SUM(AD69:AF69)</f>
        <v>0</v>
      </c>
      <c r="AH69" s="43">
        <f>SUM(U69,Y69,AC69,AG69)</f>
        <v>0</v>
      </c>
      <c r="AI69" s="59">
        <f>IF(ISERROR(AH69/J69),0,AH69/J69)</f>
        <v>0</v>
      </c>
      <c r="AJ69" s="59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>
      <c r="A70" s="26">
        <v>2</v>
      </c>
      <c r="B70" s="26"/>
      <c r="C70" s="27"/>
      <c r="D70" s="28"/>
      <c r="E70" s="27"/>
      <c r="F70" s="27"/>
      <c r="G70" s="27"/>
      <c r="H70" s="28"/>
      <c r="I70" s="28"/>
      <c r="J70" s="110"/>
      <c r="K70" s="47"/>
      <c r="L70" s="27"/>
      <c r="M70" s="48"/>
      <c r="N70" s="48"/>
      <c r="O70" s="48"/>
      <c r="P70" s="27"/>
      <c r="Q70" s="27"/>
      <c r="R70" s="48"/>
      <c r="S70" s="48"/>
      <c r="T70" s="48"/>
      <c r="U70" s="43">
        <f>SUM(R70:T70)</f>
        <v>0</v>
      </c>
      <c r="V70" s="48"/>
      <c r="W70" s="48"/>
      <c r="X70" s="48"/>
      <c r="Y70" s="43">
        <f>SUM(V70:X70)</f>
        <v>0</v>
      </c>
      <c r="Z70" s="48"/>
      <c r="AA70" s="48"/>
      <c r="AB70" s="48"/>
      <c r="AC70" s="43">
        <f>SUM(Z70:AB70)</f>
        <v>0</v>
      </c>
      <c r="AD70" s="48"/>
      <c r="AE70" s="48"/>
      <c r="AF70" s="48"/>
      <c r="AG70" s="43">
        <f>SUM(AD70:AF70)</f>
        <v>0</v>
      </c>
      <c r="AH70" s="43">
        <f>SUM(U70,Y70,AC70,AG70)</f>
        <v>0</v>
      </c>
      <c r="AI70" s="59">
        <f>IF(ISERROR(AH70/J70),0,AH70/J70)</f>
        <v>0</v>
      </c>
      <c r="AJ70" s="59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19" customFormat="1" ht="24.95" customHeight="1">
      <c r="A71" s="117" t="s">
        <v>79</v>
      </c>
      <c r="B71" s="117"/>
      <c r="C71" s="117"/>
      <c r="D71" s="117"/>
      <c r="E71" s="117"/>
      <c r="F71" s="117"/>
      <c r="G71" s="117"/>
      <c r="H71" s="117"/>
      <c r="I71" s="117"/>
      <c r="J71" s="49">
        <f>SUM(J69:J70)</f>
        <v>0</v>
      </c>
      <c r="K71" s="49">
        <f>SUM(K69:K70)</f>
        <v>0</v>
      </c>
      <c r="L71" s="29"/>
      <c r="M71" s="49">
        <f>SUM(M69:M70)</f>
        <v>0</v>
      </c>
      <c r="N71" s="49">
        <f>SUM(N69:N70)</f>
        <v>0</v>
      </c>
      <c r="O71" s="49">
        <f>SUM(O69:O70)</f>
        <v>0</v>
      </c>
      <c r="P71" s="50"/>
      <c r="Q71" s="56"/>
      <c r="R71" s="49">
        <f t="shared" ref="R71:AH71" si="15">SUM(R69:R70)</f>
        <v>0</v>
      </c>
      <c r="S71" s="49">
        <f t="shared" si="15"/>
        <v>0</v>
      </c>
      <c r="T71" s="49">
        <f t="shared" si="15"/>
        <v>0</v>
      </c>
      <c r="U71" s="49">
        <f t="shared" si="15"/>
        <v>0</v>
      </c>
      <c r="V71" s="49">
        <f t="shared" si="15"/>
        <v>0</v>
      </c>
      <c r="W71" s="49">
        <f t="shared" si="15"/>
        <v>0</v>
      </c>
      <c r="X71" s="49">
        <f t="shared" si="15"/>
        <v>0</v>
      </c>
      <c r="Y71" s="49">
        <f t="shared" si="15"/>
        <v>0</v>
      </c>
      <c r="Z71" s="49">
        <f t="shared" si="15"/>
        <v>0</v>
      </c>
      <c r="AA71" s="49">
        <f t="shared" si="15"/>
        <v>0</v>
      </c>
      <c r="AB71" s="49">
        <f t="shared" si="15"/>
        <v>0</v>
      </c>
      <c r="AC71" s="49">
        <f t="shared" si="15"/>
        <v>0</v>
      </c>
      <c r="AD71" s="49">
        <f t="shared" si="15"/>
        <v>0</v>
      </c>
      <c r="AE71" s="49">
        <f t="shared" si="15"/>
        <v>0</v>
      </c>
      <c r="AF71" s="49">
        <f t="shared" si="15"/>
        <v>0</v>
      </c>
      <c r="AG71" s="49">
        <f t="shared" si="15"/>
        <v>0</v>
      </c>
      <c r="AH71" s="49">
        <f t="shared" si="15"/>
        <v>0</v>
      </c>
      <c r="AI71" s="61">
        <f>IF(ISERROR(AH71/J71),0,AH71/J71)</f>
        <v>0</v>
      </c>
      <c r="AJ71" s="61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>
      <c r="A72" s="118" t="s">
        <v>80</v>
      </c>
      <c r="B72" s="118"/>
      <c r="C72" s="118"/>
      <c r="D72" s="118"/>
      <c r="E72" s="118"/>
      <c r="F72" s="23"/>
      <c r="G72" s="24"/>
      <c r="H72" s="25"/>
      <c r="I72" s="25"/>
      <c r="J72" s="110">
        <v>1206107000</v>
      </c>
      <c r="K72" s="43"/>
      <c r="L72" s="44"/>
      <c r="M72" s="45"/>
      <c r="N72" s="45"/>
      <c r="O72" s="45"/>
      <c r="P72" s="24"/>
      <c r="Q72" s="55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57"/>
      <c r="AJ72" s="58"/>
    </row>
    <row r="73" spans="1:106" ht="24.95" customHeight="1" outlineLevel="1">
      <c r="A73" s="26">
        <v>1</v>
      </c>
      <c r="B73" s="26"/>
      <c r="C73" s="35" t="s">
        <v>95</v>
      </c>
      <c r="D73" s="36">
        <v>45797</v>
      </c>
      <c r="E73" s="32" t="s">
        <v>96</v>
      </c>
      <c r="F73" s="33" t="s">
        <v>97</v>
      </c>
      <c r="G73" s="32"/>
      <c r="H73" s="38"/>
      <c r="I73" s="40"/>
      <c r="J73" s="110"/>
      <c r="K73" s="64">
        <v>1206107000</v>
      </c>
      <c r="L73" s="42" t="s">
        <v>84</v>
      </c>
      <c r="M73" s="52"/>
      <c r="N73" s="65"/>
      <c r="O73" s="52"/>
      <c r="P73" s="66"/>
      <c r="Q73" s="66"/>
      <c r="R73" s="48"/>
      <c r="S73" s="48"/>
      <c r="T73" s="48"/>
      <c r="U73" s="43">
        <f>SUM(R73:T73)</f>
        <v>0</v>
      </c>
      <c r="V73" s="48">
        <v>901139500</v>
      </c>
      <c r="W73" s="48"/>
      <c r="X73" s="48"/>
      <c r="Y73" s="43">
        <f>SUM(V73:X73)</f>
        <v>901139500</v>
      </c>
      <c r="Z73" s="48"/>
      <c r="AA73" s="48"/>
      <c r="AB73" s="48"/>
      <c r="AC73" s="43">
        <f>SUM(Z73:AB73)</f>
        <v>0</v>
      </c>
      <c r="AD73" s="48"/>
      <c r="AE73" s="48">
        <v>0</v>
      </c>
      <c r="AF73" s="48">
        <v>304967500</v>
      </c>
      <c r="AG73" s="43">
        <f>SUM(AD73:AF73)</f>
        <v>304967500</v>
      </c>
      <c r="AH73" s="43">
        <f>SUM(U73,Y73,AC73,AG73)</f>
        <v>1206107000</v>
      </c>
      <c r="AI73" s="59">
        <f>IF(ISERROR(AH73/J72),0,AH73/J72)</f>
        <v>1</v>
      </c>
      <c r="AJ73" s="59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>
      <c r="A74" s="26">
        <v>2</v>
      </c>
      <c r="B74" s="26"/>
      <c r="C74" s="35"/>
      <c r="D74" s="36"/>
      <c r="E74" s="32"/>
      <c r="F74" s="32"/>
      <c r="G74" s="62"/>
      <c r="H74" s="38"/>
      <c r="I74" s="40"/>
      <c r="J74" s="110"/>
      <c r="K74" s="64"/>
      <c r="L74" s="42"/>
      <c r="M74" s="52"/>
      <c r="N74" s="65"/>
      <c r="O74" s="52"/>
      <c r="P74" s="66"/>
      <c r="Q74" s="66"/>
      <c r="R74" s="48"/>
      <c r="S74" s="48"/>
      <c r="T74" s="48"/>
      <c r="U74" s="43">
        <f>SUM(R74:T74)</f>
        <v>0</v>
      </c>
      <c r="V74" s="48"/>
      <c r="W74" s="48"/>
      <c r="X74" s="48"/>
      <c r="Y74" s="43">
        <f>SUM(V74:X74)</f>
        <v>0</v>
      </c>
      <c r="Z74" s="48"/>
      <c r="AA74" s="48"/>
      <c r="AB74" s="48"/>
      <c r="AC74" s="43">
        <f>SUM(Z74:AB74)</f>
        <v>0</v>
      </c>
      <c r="AD74" s="48"/>
      <c r="AE74" s="48">
        <v>0</v>
      </c>
      <c r="AF74" s="48">
        <v>0</v>
      </c>
      <c r="AG74" s="43">
        <f>SUM(AD74:AF74)</f>
        <v>0</v>
      </c>
      <c r="AH74" s="43">
        <f>SUM(U74,Y74,AC74,AG74)</f>
        <v>0</v>
      </c>
      <c r="AI74" s="59">
        <f>IF(ISERROR(AH74/J73),0,AH74/J73)</f>
        <v>0</v>
      </c>
      <c r="AJ74" s="59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19" customFormat="1" ht="24.95" customHeight="1">
      <c r="A75" s="117" t="s">
        <v>85</v>
      </c>
      <c r="B75" s="117"/>
      <c r="C75" s="117"/>
      <c r="D75" s="117"/>
      <c r="E75" s="117"/>
      <c r="F75" s="117"/>
      <c r="G75" s="117"/>
      <c r="H75" s="117"/>
      <c r="I75" s="117"/>
      <c r="J75" s="49">
        <f>J72</f>
        <v>1206107000</v>
      </c>
      <c r="K75" s="49">
        <f>SUM(K73:K73)</f>
        <v>1206107000</v>
      </c>
      <c r="L75" s="29"/>
      <c r="M75" s="49">
        <f>SUM(M73:M73)</f>
        <v>0</v>
      </c>
      <c r="N75" s="49">
        <f>SUM(N73:N73)</f>
        <v>0</v>
      </c>
      <c r="O75" s="49">
        <f>SUM(O73:O73)</f>
        <v>0</v>
      </c>
      <c r="P75" s="50"/>
      <c r="Q75" s="56"/>
      <c r="R75" s="49">
        <f t="shared" ref="R75:AH75" si="16">SUM(R73:R73)</f>
        <v>0</v>
      </c>
      <c r="S75" s="49">
        <f t="shared" si="16"/>
        <v>0</v>
      </c>
      <c r="T75" s="49">
        <f t="shared" si="16"/>
        <v>0</v>
      </c>
      <c r="U75" s="49">
        <f t="shared" si="16"/>
        <v>0</v>
      </c>
      <c r="V75" s="49">
        <f t="shared" si="16"/>
        <v>901139500</v>
      </c>
      <c r="W75" s="49">
        <f t="shared" si="16"/>
        <v>0</v>
      </c>
      <c r="X75" s="49">
        <f t="shared" si="16"/>
        <v>0</v>
      </c>
      <c r="Y75" s="49">
        <f t="shared" si="16"/>
        <v>901139500</v>
      </c>
      <c r="Z75" s="49">
        <f t="shared" si="16"/>
        <v>0</v>
      </c>
      <c r="AA75" s="49">
        <f t="shared" si="16"/>
        <v>0</v>
      </c>
      <c r="AB75" s="49">
        <f t="shared" si="16"/>
        <v>0</v>
      </c>
      <c r="AC75" s="49">
        <f t="shared" si="16"/>
        <v>0</v>
      </c>
      <c r="AD75" s="49">
        <f t="shared" si="16"/>
        <v>0</v>
      </c>
      <c r="AE75" s="49">
        <f t="shared" si="16"/>
        <v>0</v>
      </c>
      <c r="AF75" s="49">
        <f t="shared" si="16"/>
        <v>304967500</v>
      </c>
      <c r="AG75" s="49">
        <f t="shared" si="16"/>
        <v>304967500</v>
      </c>
      <c r="AH75" s="49">
        <f t="shared" si="16"/>
        <v>1206107000</v>
      </c>
      <c r="AI75" s="61">
        <f>IF(ISERROR(AH75/J75),0,AH75/J75)</f>
        <v>1</v>
      </c>
      <c r="AJ75" s="61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20" customFormat="1" ht="44.25" customHeight="1">
      <c r="A76" s="119" t="str">
        <f>"TOTAL ASIG."&amp;" "&amp;$A$5</f>
        <v>TOTAL ASIG. 24-02-010 "Programa de Ayudas Técnicas - SENADIS"</v>
      </c>
      <c r="B76" s="119"/>
      <c r="C76" s="119"/>
      <c r="D76" s="119"/>
      <c r="E76" s="119"/>
      <c r="F76" s="119"/>
      <c r="G76" s="119"/>
      <c r="H76" s="119"/>
      <c r="I76" s="119"/>
      <c r="J76" s="13">
        <f>SUM(J11,J15,J19,J23,J27,J31,J35,J39,J43,J47,J51,J55,J59,J63,J67,J71,J75)</f>
        <v>1206107000</v>
      </c>
      <c r="K76" s="13">
        <f t="shared" ref="K76:AH76" si="17">SUM(K11,K15,K19,K23,K27,K31,K35,K39,K43,K47,K51,K55,K59,K63,K67,K71,K75)</f>
        <v>1206107000</v>
      </c>
      <c r="L76" s="13">
        <f t="shared" si="17"/>
        <v>0</v>
      </c>
      <c r="M76" s="13">
        <f t="shared" si="17"/>
        <v>0</v>
      </c>
      <c r="N76" s="13">
        <f t="shared" si="17"/>
        <v>0</v>
      </c>
      <c r="O76" s="13">
        <f t="shared" si="17"/>
        <v>0</v>
      </c>
      <c r="P76" s="13">
        <f t="shared" si="17"/>
        <v>0</v>
      </c>
      <c r="Q76" s="13">
        <f t="shared" si="17"/>
        <v>0</v>
      </c>
      <c r="R76" s="13">
        <f t="shared" si="17"/>
        <v>0</v>
      </c>
      <c r="S76" s="13">
        <f t="shared" si="17"/>
        <v>0</v>
      </c>
      <c r="T76" s="13">
        <f t="shared" si="17"/>
        <v>0</v>
      </c>
      <c r="U76" s="13">
        <f t="shared" si="17"/>
        <v>0</v>
      </c>
      <c r="V76" s="13">
        <f t="shared" si="17"/>
        <v>901139500</v>
      </c>
      <c r="W76" s="13">
        <f t="shared" si="17"/>
        <v>0</v>
      </c>
      <c r="X76" s="13">
        <f t="shared" si="17"/>
        <v>0</v>
      </c>
      <c r="Y76" s="13">
        <f t="shared" si="17"/>
        <v>901139500</v>
      </c>
      <c r="Z76" s="13">
        <f t="shared" si="17"/>
        <v>0</v>
      </c>
      <c r="AA76" s="13">
        <f t="shared" si="17"/>
        <v>0</v>
      </c>
      <c r="AB76" s="13">
        <f t="shared" si="17"/>
        <v>0</v>
      </c>
      <c r="AC76" s="13">
        <f t="shared" si="17"/>
        <v>0</v>
      </c>
      <c r="AD76" s="13">
        <f t="shared" si="17"/>
        <v>0</v>
      </c>
      <c r="AE76" s="13">
        <f t="shared" si="17"/>
        <v>0</v>
      </c>
      <c r="AF76" s="13">
        <f t="shared" si="17"/>
        <v>304967500</v>
      </c>
      <c r="AG76" s="13">
        <f t="shared" si="17"/>
        <v>304967500</v>
      </c>
      <c r="AH76" s="13">
        <f t="shared" si="17"/>
        <v>1206107000</v>
      </c>
      <c r="AI76" s="67">
        <f>IF(ISERROR(AH76/J76),0,AH76/J76)</f>
        <v>1</v>
      </c>
      <c r="AJ76" s="67">
        <f>IF(ISERROR(AH76/$AH$76),0,AH76/$AH$76)</f>
        <v>1</v>
      </c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</row>
    <row r="77" spans="1:106">
      <c r="J77" s="14"/>
      <c r="R77" s="14"/>
      <c r="S77" s="14"/>
      <c r="T77" s="14"/>
      <c r="V77" s="14"/>
      <c r="W77" s="14"/>
      <c r="X77" s="14"/>
      <c r="Z77" s="14"/>
      <c r="AA77" s="14"/>
      <c r="AB77" s="14"/>
      <c r="AD77" s="14"/>
      <c r="AE77" s="14"/>
      <c r="AF77" s="14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>
      <c r="J78" s="14"/>
      <c r="R78" s="14"/>
      <c r="S78" s="14"/>
      <c r="T78" s="14"/>
      <c r="V78" s="14"/>
      <c r="W78" s="14"/>
      <c r="X78" s="14"/>
      <c r="Z78" s="14"/>
      <c r="AA78" s="14"/>
      <c r="AB78" s="14"/>
      <c r="AD78" s="14"/>
      <c r="AE78" s="14"/>
      <c r="AF78" s="14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>
      <c r="J79" s="14"/>
      <c r="R79" s="14"/>
      <c r="S79" s="14"/>
      <c r="T79" s="14"/>
      <c r="V79" s="14"/>
      <c r="W79" s="14"/>
      <c r="X79" s="14"/>
      <c r="Z79" s="14"/>
      <c r="AA79" s="14"/>
      <c r="AB79" s="14"/>
      <c r="AD79" s="14"/>
      <c r="AE79" s="14"/>
      <c r="AF79" s="14"/>
    </row>
    <row r="80" spans="1:106">
      <c r="J80" s="14"/>
      <c r="R80" s="14"/>
      <c r="S80" s="14"/>
      <c r="T80" s="14"/>
      <c r="V80" s="14"/>
      <c r="W80" s="14"/>
      <c r="X80" s="14"/>
      <c r="Z80" s="14"/>
      <c r="AA80" s="14"/>
      <c r="AB80" s="14"/>
      <c r="AD80" s="14"/>
      <c r="AE80" s="14"/>
      <c r="AF80" s="14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>
      <c r="J81" s="14"/>
      <c r="R81" s="14"/>
      <c r="S81" s="14"/>
      <c r="T81" s="14"/>
      <c r="V81" s="14"/>
      <c r="W81" s="14"/>
      <c r="X81" s="14"/>
      <c r="Z81" s="14"/>
      <c r="AA81" s="14"/>
      <c r="AB81" s="14"/>
      <c r="AD81" s="14"/>
      <c r="AE81" s="14"/>
      <c r="AF81" s="14"/>
    </row>
    <row r="82" spans="1:32">
      <c r="J82" s="14"/>
      <c r="R82" s="14"/>
      <c r="S82" s="14"/>
      <c r="T82" s="14"/>
      <c r="V82" s="14"/>
      <c r="W82" s="14"/>
      <c r="X82" s="14"/>
      <c r="Z82" s="14"/>
      <c r="AA82" s="14"/>
      <c r="AB82" s="14"/>
      <c r="AD82" s="14"/>
      <c r="AE82" s="14"/>
      <c r="AF82" s="14"/>
    </row>
    <row r="83" spans="1:32">
      <c r="J83" s="14"/>
      <c r="R83" s="14"/>
      <c r="S83" s="14"/>
      <c r="T83" s="14"/>
      <c r="V83" s="14"/>
      <c r="W83" s="14"/>
      <c r="X83" s="14"/>
      <c r="Z83" s="14"/>
      <c r="AA83" s="14"/>
      <c r="AB83" s="14"/>
      <c r="AD83" s="14"/>
      <c r="AE83" s="14"/>
      <c r="AF83" s="14"/>
    </row>
    <row r="84" spans="1:32">
      <c r="J84" s="14"/>
      <c r="R84" s="14"/>
      <c r="S84" s="14"/>
      <c r="T84" s="14"/>
      <c r="V84" s="14"/>
      <c r="W84" s="14"/>
      <c r="X84" s="14"/>
      <c r="Z84" s="14"/>
      <c r="AA84" s="14"/>
      <c r="AB84" s="14"/>
      <c r="AD84" s="14"/>
      <c r="AE84" s="14"/>
      <c r="AF84" s="14"/>
    </row>
    <row r="85" spans="1:32">
      <c r="A85" s="5"/>
      <c r="J85" s="14"/>
      <c r="R85" s="14"/>
      <c r="S85" s="14"/>
      <c r="T85" s="14"/>
      <c r="V85" s="14"/>
      <c r="W85" s="14"/>
      <c r="X85" s="14"/>
      <c r="Z85" s="14"/>
      <c r="AA85" s="14"/>
      <c r="AB85" s="14"/>
      <c r="AD85" s="14"/>
      <c r="AE85" s="14"/>
      <c r="AF85" s="14"/>
    </row>
    <row r="86" spans="1:32">
      <c r="A86" s="5"/>
      <c r="J86" s="14"/>
      <c r="R86" s="14"/>
      <c r="S86" s="14"/>
      <c r="T86" s="14"/>
      <c r="V86" s="14"/>
      <c r="W86" s="14"/>
      <c r="X86" s="14"/>
      <c r="Z86" s="14"/>
      <c r="AA86" s="14"/>
      <c r="AB86" s="14"/>
      <c r="AD86" s="14"/>
      <c r="AE86" s="14"/>
      <c r="AF86" s="14"/>
    </row>
    <row r="87" spans="1:32">
      <c r="A87" s="5"/>
      <c r="J87" s="14"/>
      <c r="R87" s="14"/>
      <c r="S87" s="14"/>
      <c r="T87" s="14"/>
      <c r="V87" s="14"/>
      <c r="W87" s="14"/>
      <c r="X87" s="14"/>
      <c r="Z87" s="14"/>
      <c r="AA87" s="14"/>
      <c r="AB87" s="14"/>
      <c r="AD87" s="14"/>
      <c r="AE87" s="14"/>
      <c r="AF87" s="14"/>
    </row>
    <row r="88" spans="1:32">
      <c r="A88" s="5"/>
      <c r="J88" s="14"/>
      <c r="R88" s="14"/>
      <c r="S88" s="14"/>
      <c r="T88" s="14"/>
      <c r="V88" s="14"/>
      <c r="W88" s="14"/>
      <c r="X88" s="14"/>
      <c r="Z88" s="14"/>
      <c r="AA88" s="14"/>
      <c r="AB88" s="14"/>
      <c r="AD88" s="14"/>
      <c r="AE88" s="14"/>
      <c r="AF88" s="14"/>
    </row>
    <row r="89" spans="1:32">
      <c r="A89" s="5"/>
      <c r="J89" s="14"/>
      <c r="R89" s="14"/>
      <c r="S89" s="14"/>
      <c r="T89" s="14"/>
      <c r="V89" s="14"/>
      <c r="W89" s="14"/>
      <c r="X89" s="14"/>
      <c r="Z89" s="14"/>
      <c r="AA89" s="14"/>
      <c r="AB89" s="14"/>
      <c r="AD89" s="14"/>
      <c r="AE89" s="14"/>
      <c r="AF89" s="14"/>
    </row>
    <row r="90" spans="1:32">
      <c r="A90" s="5"/>
      <c r="J90" s="14"/>
      <c r="R90" s="14"/>
      <c r="S90" s="14"/>
      <c r="T90" s="14"/>
      <c r="V90" s="14"/>
      <c r="W90" s="14"/>
      <c r="X90" s="14"/>
      <c r="Z90" s="14"/>
      <c r="AA90" s="14"/>
      <c r="AB90" s="14"/>
      <c r="AD90" s="14"/>
      <c r="AE90" s="14"/>
      <c r="AF90" s="14"/>
    </row>
    <row r="91" spans="1:32">
      <c r="A91" s="5"/>
      <c r="J91" s="14"/>
      <c r="R91" s="14"/>
      <c r="S91" s="14"/>
      <c r="T91" s="14"/>
      <c r="V91" s="14"/>
      <c r="W91" s="14"/>
      <c r="X91" s="14"/>
      <c r="Z91" s="14"/>
      <c r="AA91" s="14"/>
      <c r="AB91" s="14"/>
      <c r="AD91" s="14"/>
      <c r="AE91" s="14"/>
      <c r="AF91" s="14"/>
    </row>
    <row r="92" spans="1:32">
      <c r="A92" s="5"/>
      <c r="J92" s="14"/>
      <c r="R92" s="14"/>
      <c r="S92" s="14"/>
      <c r="T92" s="14"/>
      <c r="V92" s="14"/>
      <c r="W92" s="14"/>
      <c r="X92" s="14"/>
      <c r="Z92" s="14"/>
      <c r="AA92" s="14"/>
      <c r="AB92" s="14"/>
      <c r="AD92" s="14"/>
      <c r="AE92" s="14"/>
      <c r="AF92" s="14"/>
    </row>
    <row r="93" spans="1:32">
      <c r="A93" s="5"/>
      <c r="J93" s="14"/>
      <c r="R93" s="14"/>
      <c r="S93" s="14"/>
      <c r="T93" s="14"/>
      <c r="V93" s="14"/>
      <c r="W93" s="14"/>
      <c r="X93" s="14"/>
      <c r="Z93" s="14"/>
      <c r="AA93" s="14"/>
      <c r="AB93" s="14"/>
      <c r="AD93" s="14"/>
      <c r="AE93" s="14"/>
      <c r="AF93" s="14"/>
    </row>
    <row r="95" spans="1:32">
      <c r="E95" s="63"/>
    </row>
  </sheetData>
  <mergeCells count="80">
    <mergeCell ref="Z6:AB6"/>
    <mergeCell ref="A1:AJ1"/>
    <mergeCell ref="A2:AJ2"/>
    <mergeCell ref="A3:AJ3"/>
    <mergeCell ref="A4:AJ4"/>
    <mergeCell ref="A5:AJ5"/>
    <mergeCell ref="AD6:AF6"/>
    <mergeCell ref="AI6:AJ6"/>
    <mergeCell ref="U6:U7"/>
    <mergeCell ref="Y6:Y7"/>
    <mergeCell ref="AC6:AC7"/>
    <mergeCell ref="AG6:AG7"/>
    <mergeCell ref="AH6:AH7"/>
    <mergeCell ref="M6:O6"/>
    <mergeCell ref="R6:T6"/>
    <mergeCell ref="V6:X6"/>
    <mergeCell ref="A8:E8"/>
    <mergeCell ref="A11:I11"/>
    <mergeCell ref="A12:E12"/>
    <mergeCell ref="J6:J7"/>
    <mergeCell ref="J9:J10"/>
    <mergeCell ref="H6:I6"/>
    <mergeCell ref="A15:I15"/>
    <mergeCell ref="A16:E16"/>
    <mergeCell ref="A19:I19"/>
    <mergeCell ref="A20:E20"/>
    <mergeCell ref="A23:I23"/>
    <mergeCell ref="A24:E24"/>
    <mergeCell ref="A27:I27"/>
    <mergeCell ref="A28:E28"/>
    <mergeCell ref="A31:I31"/>
    <mergeCell ref="A32:E32"/>
    <mergeCell ref="A76:I76"/>
    <mergeCell ref="A6:A7"/>
    <mergeCell ref="B6:B7"/>
    <mergeCell ref="D6:D7"/>
    <mergeCell ref="E6:E7"/>
    <mergeCell ref="F6:F7"/>
    <mergeCell ref="G6:G7"/>
    <mergeCell ref="A64:E64"/>
    <mergeCell ref="A67:I67"/>
    <mergeCell ref="A68:E68"/>
    <mergeCell ref="A71:I71"/>
    <mergeCell ref="A72:E72"/>
    <mergeCell ref="A55:I55"/>
    <mergeCell ref="A56:E56"/>
    <mergeCell ref="A59:I59"/>
    <mergeCell ref="A60:E60"/>
    <mergeCell ref="J17:J18"/>
    <mergeCell ref="J21:J22"/>
    <mergeCell ref="J25:J26"/>
    <mergeCell ref="J29:J30"/>
    <mergeCell ref="A75:I75"/>
    <mergeCell ref="A63:I63"/>
    <mergeCell ref="A44:E44"/>
    <mergeCell ref="A47:I47"/>
    <mergeCell ref="A48:E48"/>
    <mergeCell ref="A51:I51"/>
    <mergeCell ref="A52:E52"/>
    <mergeCell ref="A35:I35"/>
    <mergeCell ref="A36:E36"/>
    <mergeCell ref="A39:I39"/>
    <mergeCell ref="A40:E40"/>
    <mergeCell ref="A43:I43"/>
    <mergeCell ref="J72:J74"/>
    <mergeCell ref="K6:K7"/>
    <mergeCell ref="L6:L7"/>
    <mergeCell ref="P6:P7"/>
    <mergeCell ref="Q6:Q7"/>
    <mergeCell ref="J53:J54"/>
    <mergeCell ref="J57:J58"/>
    <mergeCell ref="J61:J62"/>
    <mergeCell ref="J65:J66"/>
    <mergeCell ref="J69:J70"/>
    <mergeCell ref="J33:J34"/>
    <mergeCell ref="J37:J38"/>
    <mergeCell ref="J41:J42"/>
    <mergeCell ref="J45:J46"/>
    <mergeCell ref="J49:J50"/>
    <mergeCell ref="J13:J14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4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400-000001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:I10 H42:I42 H46:I46 H13:I14 H17:I18 H21:I22 H29:I30 H33:I34 H37:I38 H49:I50 H53:I54 H57:I58 H61:I62 H65:I66 H69:I70" xr:uid="{00000000-0002-0000-0400-000002000000}">
      <formula1>42005</formula1>
    </dataValidation>
    <dataValidation type="decimal" allowBlank="1" showInputMessage="1" showErrorMessage="1" errorTitle="Sólo números" error="Sólo ingresar números sin letras_x000a_" sqref="M41 M42:N42 M45 M46:N46 M25:M26 M73:M74 M9:N10 M13:N14 M17:N18 M21:N22 M29:N30 M33:N34 M37:N38 M49:N50 M53:N54 M57:N58 M61:N62 M65:N66 M69:N70 R9:T10 AD9:AF10 R13:T14 AD13:AF14 R17:T18 AD17:AF18 R21:T22 AD21:AF22 R25:T26 AD25:AF26 R29:T30 AD29:AF30 R33:T34 AD33:AF34 R37:T38 AD37:AF38 R41:T42 AD41:AF42 R45:T46 AD45:AF46 R49:T50 AD49:AF50 R53:T54 AD53:AF54 R57:T58 AD57:AF58 R61:T62 AD61:AF62 R65:T66 AD65:AF66 R69:T70 AD69:AF70 R73:T74 AD73:AF74 Z9:AB10 Z13:AB14 Z17:AB18 Z21:AB22 Z25:AB26 Z29:AB30 Z33:AB34 Z37:AB38 Z41:AB42 Z45:AB46 Z49:AB50 Z53:AB54 Z57:AB58 Z61:AB62 Z65:AB66 Z69:AB70 Z73:AB74 V9:X10 V13:X14 V17:X18 V21:X22 V25:X26 V29:X30 V33:X34 V37:X38 V41:X42 V45:X46 V49:X50 V53:X54 V57:X58 V61:X62 V65:X66 V69:X70 V73:X74" xr:uid="{00000000-0002-0000-0400-000003000000}">
      <formula1>-100000000</formula1>
      <formula2>10000000000</formula2>
    </dataValidation>
    <dataValidation type="textLength" operator="lessThanOrEqual" allowBlank="1" showInputMessage="1" showErrorMessage="1" errorTitle="MÁXIMO DE CARACTERES SOBREPASADO" error="Sólo 255 caracteres por celdas" sqref="N41 C42 L42 N45 C46 L46 Q49 P50:Q50 C9:C10 C13:C14 C17:C18 C21:C22 C29:C30 C33:C34 C37:C38 C49:C50 C53:C54 C57:C58 C61:C62 C65:C66 C69:C70 L9:L10 L13:L14 L17:L18 L21:L22 L29:L30 L33:L34 L37:L38 L49:L50 L53:L54 L57:L58 L61:L62 L65:L66 L69:L70 N25:N26 N73:N74 P9:Q10 P13:Q14 P17:Q18 P21:Q22 P25:Q26 P29:Q30 P33:Q34 P37:Q38 P41:Q42 P45:Q46 P53:Q54 P57:Q58 P61:Q62 P65:Q66 P69:Q70 P73:Q74 E9:G10 E13:G14 E17:G18 E21:G22 E25:G26 E29:G30 E33:G34 E37:G38 E41:G42 E45:G46 E49:G50 E53:G54 E57:G58 E61:G62 E65:G66 E69:G70 E73:G74" xr:uid="{00000000-0002-0000-0400-000004000000}">
      <formula1>255</formula1>
    </dataValidation>
    <dataValidation type="date" operator="greaterThan" allowBlank="1" showInputMessage="1" showErrorMessage="1" errorTitle="Error en Ingresos de Fechas" error="La fecha debe corresponder al Año 2014." sqref="D42 D46 D9:D10 D13:D14 D17:D18 D21:D22 D29:D30 D33:D34 D37:D38 D49:D50 D53:D54 D57:D58 D61:D62 D65:D66 D69:D70" xr:uid="{00000000-0002-0000-0400-000005000000}">
      <formula1>41275</formula1>
    </dataValidation>
    <dataValidation type="textLength" operator="lessThanOrEqual" allowBlank="1" showInputMessage="1" showErrorMessage="1" sqref="K45 K9:K10 K13:K14 K17:K18 K21:K22 K25:K26 K29:K30 K33:K34 K37:K38 K41:K42 K49:K50 K53:K54 K57:K58 K61:K62 K65:K66 K69:K70 K73:K74" xr:uid="{00000000-0002-0000-0400-000006000000}">
      <formula1>255</formula1>
    </dataValidation>
    <dataValidation allowBlank="1" showInputMessage="1" showErrorMessage="1" errorTitle="Sólo números" error="Sólo ingresar números sin letras_x000a_" sqref="P49 O8:O10 O12:O14 O16:O18 O20:O22 O24:O26 O28:O30 O32:O34 O36:O38 O40:O42 O44:O46 O48:O50 O52:O54 O56:O58 O60:O62 O64:O66 O68:O70 O72:O74" xr:uid="{00000000-0002-0000-0400-000007000000}"/>
  </dataValidations>
  <printOptions horizontalCentered="1" verticalCentered="1"/>
  <pageMargins left="0" right="0" top="0" bottom="0.74803149606299202" header="0.31496062992126" footer="0.31496062992126"/>
  <pageSetup paperSize="41" scale="29" orientation="landscape"/>
  <legacyDrawingHF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33CCFF"/>
    <pageSetUpPr fitToPage="1"/>
  </sheetPr>
  <dimension ref="A1:Y42"/>
  <sheetViews>
    <sheetView topLeftCell="A9" workbookViewId="0">
      <selection activeCell="U29" sqref="U29:U30"/>
    </sheetView>
  </sheetViews>
  <sheetFormatPr baseColWidth="10" defaultColWidth="11.42578125" defaultRowHeight="10.5" outlineLevelCol="1"/>
  <cols>
    <col min="1" max="1" width="51.5703125" style="2" customWidth="1"/>
    <col min="2" max="2" width="15.7109375" style="3" customWidth="1"/>
    <col min="3" max="3" width="15.7109375" style="2" customWidth="1"/>
    <col min="4" max="4" width="10" style="2" hidden="1" customWidth="1"/>
    <col min="5" max="5" width="10.28515625" style="2" hidden="1" customWidth="1"/>
    <col min="6" max="6" width="9.85546875" style="2" hidden="1" customWidth="1"/>
    <col min="7" max="9" width="15.7109375" style="3" hidden="1" customWidth="1" outlineLevel="1"/>
    <col min="10" max="10" width="15.7109375" style="3" customWidth="1" collapsed="1"/>
    <col min="11" max="13" width="15.7109375" style="3" hidden="1" customWidth="1" outlineLevel="1"/>
    <col min="14" max="14" width="15.7109375" style="3" customWidth="1" collapsed="1"/>
    <col min="15" max="17" width="15.7109375" style="3" hidden="1" customWidth="1" outlineLevel="1"/>
    <col min="18" max="18" width="15.7109375" style="3" customWidth="1" collapsed="1"/>
    <col min="19" max="21" width="15.7109375" style="3" hidden="1" customWidth="1" outlineLevel="1"/>
    <col min="22" max="22" width="15.7109375" style="3" customWidth="1" collapsed="1"/>
    <col min="23" max="23" width="15.7109375" style="3" customWidth="1"/>
    <col min="24" max="25" width="15.7109375" style="4" customWidth="1"/>
    <col min="26" max="16384" width="11.42578125" style="5"/>
  </cols>
  <sheetData>
    <row r="1" spans="1:25" s="1" customFormat="1" ht="15" customHeight="1">
      <c r="A1" s="132" t="s">
        <v>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s="1" customFormat="1" ht="1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s="1" customFormat="1" ht="15" customHeight="1">
      <c r="A3" s="121" t="s">
        <v>98</v>
      </c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</row>
    <row r="4" spans="1:25" s="1" customFormat="1" ht="1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8.25" customHeight="1">
      <c r="A5" s="133" t="s">
        <v>93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5"/>
    </row>
    <row r="6" spans="1:25" s="2" customFormat="1" ht="26.25" customHeight="1">
      <c r="A6" s="112" t="s">
        <v>7</v>
      </c>
      <c r="B6" s="127" t="s">
        <v>13</v>
      </c>
      <c r="C6" s="127" t="s">
        <v>86</v>
      </c>
      <c r="D6" s="129" t="s">
        <v>16</v>
      </c>
      <c r="E6" s="130"/>
      <c r="F6" s="131"/>
      <c r="G6" s="111" t="s">
        <v>19</v>
      </c>
      <c r="H6" s="111"/>
      <c r="I6" s="111"/>
      <c r="J6" s="127" t="s">
        <v>20</v>
      </c>
      <c r="K6" s="111" t="s">
        <v>19</v>
      </c>
      <c r="L6" s="111"/>
      <c r="M6" s="111"/>
      <c r="N6" s="127" t="s">
        <v>21</v>
      </c>
      <c r="O6" s="111" t="s">
        <v>19</v>
      </c>
      <c r="P6" s="111"/>
      <c r="Q6" s="111"/>
      <c r="R6" s="127" t="s">
        <v>22</v>
      </c>
      <c r="S6" s="111" t="s">
        <v>19</v>
      </c>
      <c r="T6" s="111"/>
      <c r="U6" s="111"/>
      <c r="V6" s="127" t="s">
        <v>23</v>
      </c>
      <c r="W6" s="127" t="s">
        <v>24</v>
      </c>
      <c r="X6" s="126" t="s">
        <v>87</v>
      </c>
      <c r="Y6" s="126"/>
    </row>
    <row r="7" spans="1:25" s="2" customFormat="1" ht="31.5">
      <c r="A7" s="112"/>
      <c r="B7" s="128"/>
      <c r="C7" s="128"/>
      <c r="D7" s="7" t="s">
        <v>29</v>
      </c>
      <c r="E7" s="7" t="s">
        <v>30</v>
      </c>
      <c r="F7" s="7" t="s">
        <v>31</v>
      </c>
      <c r="G7" s="7" t="s">
        <v>32</v>
      </c>
      <c r="H7" s="7" t="s">
        <v>33</v>
      </c>
      <c r="I7" s="7" t="s">
        <v>34</v>
      </c>
      <c r="J7" s="128"/>
      <c r="K7" s="7" t="s">
        <v>35</v>
      </c>
      <c r="L7" s="7" t="s">
        <v>36</v>
      </c>
      <c r="M7" s="7" t="s">
        <v>37</v>
      </c>
      <c r="N7" s="128"/>
      <c r="O7" s="7" t="s">
        <v>38</v>
      </c>
      <c r="P7" s="7" t="s">
        <v>39</v>
      </c>
      <c r="Q7" s="7" t="s">
        <v>40</v>
      </c>
      <c r="R7" s="128"/>
      <c r="S7" s="7" t="s">
        <v>41</v>
      </c>
      <c r="T7" s="7" t="s">
        <v>42</v>
      </c>
      <c r="U7" s="7" t="s">
        <v>43</v>
      </c>
      <c r="V7" s="128"/>
      <c r="W7" s="128"/>
      <c r="X7" s="15" t="s">
        <v>44</v>
      </c>
      <c r="Y7" s="15" t="s">
        <v>88</v>
      </c>
    </row>
    <row r="8" spans="1:25" ht="24.75" customHeight="1">
      <c r="A8" s="8" t="s">
        <v>46</v>
      </c>
      <c r="B8" s="9">
        <f>+'24-02-010 Ind. A.Téc SENADIS'!J11</f>
        <v>0</v>
      </c>
      <c r="C8" s="9">
        <f>+'24-02-010 Ind. A.Téc SENADIS'!K11</f>
        <v>0</v>
      </c>
      <c r="D8" s="9">
        <f>+'24-02-010 Ind. A.Téc SENADIS'!M11</f>
        <v>0</v>
      </c>
      <c r="E8" s="9">
        <f>+'24-02-010 Ind. A.Téc SENADIS'!N11</f>
        <v>0</v>
      </c>
      <c r="F8" s="9">
        <f>+'24-02-010 Ind. A.Téc SENADIS'!O11</f>
        <v>0</v>
      </c>
      <c r="G8" s="9">
        <f>+'24-02-010 Ind. A.Téc SENADIS'!R11</f>
        <v>0</v>
      </c>
      <c r="H8" s="9">
        <f>+'24-02-010 Ind. A.Téc SENADIS'!S11</f>
        <v>0</v>
      </c>
      <c r="I8" s="9">
        <f>+'24-02-010 Ind. A.Téc SENADIS'!T11</f>
        <v>0</v>
      </c>
      <c r="J8" s="9">
        <f>+'24-02-010 Ind. A.Téc SENADIS'!U11</f>
        <v>0</v>
      </c>
      <c r="K8" s="9">
        <f>+'24-02-010 Ind. A.Téc SENADIS'!V11</f>
        <v>0</v>
      </c>
      <c r="L8" s="9">
        <f>+'24-02-010 Ind. A.Téc SENADIS'!W11</f>
        <v>0</v>
      </c>
      <c r="M8" s="9">
        <f>+'24-02-010 Ind. A.Téc SENADIS'!X11</f>
        <v>0</v>
      </c>
      <c r="N8" s="9">
        <f>+'24-02-010 Ind. A.Téc SENADIS'!Y11</f>
        <v>0</v>
      </c>
      <c r="O8" s="9">
        <f>+'24-02-010 Ind. A.Téc SENADIS'!Z11</f>
        <v>0</v>
      </c>
      <c r="P8" s="9">
        <f>+'24-02-010 Ind. A.Téc SENADIS'!AA11</f>
        <v>0</v>
      </c>
      <c r="Q8" s="9">
        <f>+'24-02-010 Ind. A.Téc SENADIS'!AB11</f>
        <v>0</v>
      </c>
      <c r="R8" s="9">
        <f>+'24-02-010 Ind. A.Téc SENADIS'!AC11</f>
        <v>0</v>
      </c>
      <c r="S8" s="9">
        <f>+'24-02-010 Ind. A.Téc SENADIS'!AD11</f>
        <v>0</v>
      </c>
      <c r="T8" s="9">
        <f>+'24-02-010 Ind. A.Téc SENADIS'!AE11</f>
        <v>0</v>
      </c>
      <c r="U8" s="9">
        <f>+'24-02-010 Ind. A.Téc SENADIS'!AF11</f>
        <v>0</v>
      </c>
      <c r="V8" s="9">
        <f>+'24-02-010 Ind. A.Téc SENADIS'!AG11</f>
        <v>0</v>
      </c>
      <c r="W8" s="9">
        <f>+'24-02-010 Ind. A.Téc SENADIS'!AH11</f>
        <v>0</v>
      </c>
      <c r="X8" s="16">
        <f>+'24-02-010 Ind. A.Téc SENADIS'!AI11</f>
        <v>0</v>
      </c>
      <c r="Y8" s="16">
        <f>+'24-02-010 Ind. A.Téc SENADIS'!AJ11</f>
        <v>0</v>
      </c>
    </row>
    <row r="9" spans="1:25" ht="24.75" customHeight="1">
      <c r="A9" s="8" t="s">
        <v>48</v>
      </c>
      <c r="B9" s="9">
        <f>+'24-02-010 Ind. A.Téc SENADIS'!J15</f>
        <v>0</v>
      </c>
      <c r="C9" s="9">
        <f>+'24-02-010 Ind. A.Téc SENADIS'!K15</f>
        <v>0</v>
      </c>
      <c r="D9" s="9">
        <f>+'24-02-010 Ind. A.Téc SENADIS'!M15</f>
        <v>0</v>
      </c>
      <c r="E9" s="9">
        <f>+'24-02-010 Ind. A.Téc SENADIS'!N15</f>
        <v>0</v>
      </c>
      <c r="F9" s="9">
        <f>+'24-02-010 Ind. A.Téc SENADIS'!O15</f>
        <v>0</v>
      </c>
      <c r="G9" s="9">
        <f>+'24-02-010 Ind. A.Téc SENADIS'!R15</f>
        <v>0</v>
      </c>
      <c r="H9" s="9">
        <f>+'24-02-010 Ind. A.Téc SENADIS'!S15</f>
        <v>0</v>
      </c>
      <c r="I9" s="9">
        <f>+'24-02-010 Ind. A.Téc SENADIS'!T15</f>
        <v>0</v>
      </c>
      <c r="J9" s="9">
        <f>+'24-02-010 Ind. A.Téc SENADIS'!U15</f>
        <v>0</v>
      </c>
      <c r="K9" s="9">
        <f>+'24-02-010 Ind. A.Téc SENADIS'!V15</f>
        <v>0</v>
      </c>
      <c r="L9" s="9">
        <f>+'24-02-010 Ind. A.Téc SENADIS'!W15</f>
        <v>0</v>
      </c>
      <c r="M9" s="9">
        <f>+'24-02-010 Ind. A.Téc SENADIS'!X15</f>
        <v>0</v>
      </c>
      <c r="N9" s="9">
        <f>+'24-02-010 Ind. A.Téc SENADIS'!Y15</f>
        <v>0</v>
      </c>
      <c r="O9" s="9">
        <f>+'24-02-010 Ind. A.Téc SENADIS'!Z15</f>
        <v>0</v>
      </c>
      <c r="P9" s="9">
        <f>+'24-02-010 Ind. A.Téc SENADIS'!AA15</f>
        <v>0</v>
      </c>
      <c r="Q9" s="9">
        <f>+'24-02-010 Ind. A.Téc SENADIS'!AB15</f>
        <v>0</v>
      </c>
      <c r="R9" s="9">
        <f>+'24-02-010 Ind. A.Téc SENADIS'!AC15</f>
        <v>0</v>
      </c>
      <c r="S9" s="9">
        <f>+'24-02-010 Ind. A.Téc SENADIS'!AD15</f>
        <v>0</v>
      </c>
      <c r="T9" s="9">
        <f>+'24-02-010 Ind. A.Téc SENADIS'!AE15</f>
        <v>0</v>
      </c>
      <c r="U9" s="9">
        <f>+'24-02-010 Ind. A.Téc SENADIS'!AF15</f>
        <v>0</v>
      </c>
      <c r="V9" s="9">
        <f>+'24-02-010 Ind. A.Téc SENADIS'!AG15</f>
        <v>0</v>
      </c>
      <c r="W9" s="9">
        <f>+'24-02-010 Ind. A.Téc SENADIS'!AH15</f>
        <v>0</v>
      </c>
      <c r="X9" s="16">
        <f>+'24-02-010 Ind. A.Téc SENADIS'!AI15</f>
        <v>0</v>
      </c>
      <c r="Y9" s="16">
        <f>+'24-02-010 Ind. A.Téc SENADIS'!AJ15</f>
        <v>0</v>
      </c>
    </row>
    <row r="10" spans="1:25" ht="24.75" customHeight="1">
      <c r="A10" s="8" t="s">
        <v>50</v>
      </c>
      <c r="B10" s="9">
        <f>+'24-02-010 Ind. A.Téc SENADIS'!J19</f>
        <v>0</v>
      </c>
      <c r="C10" s="9">
        <f>+'24-02-010 Ind. A.Téc SENADIS'!K19</f>
        <v>0</v>
      </c>
      <c r="D10" s="9">
        <f>+'24-02-010 Ind. A.Téc SENADIS'!M19</f>
        <v>0</v>
      </c>
      <c r="E10" s="9">
        <f>+'24-02-010 Ind. A.Téc SENADIS'!N19</f>
        <v>0</v>
      </c>
      <c r="F10" s="9">
        <f>+'24-02-010 Ind. A.Téc SENADIS'!O19</f>
        <v>0</v>
      </c>
      <c r="G10" s="9">
        <f>+'24-02-010 Ind. A.Téc SENADIS'!R19</f>
        <v>0</v>
      </c>
      <c r="H10" s="9">
        <f>+'24-02-010 Ind. A.Téc SENADIS'!S19</f>
        <v>0</v>
      </c>
      <c r="I10" s="9">
        <f>+'24-02-010 Ind. A.Téc SENADIS'!T19</f>
        <v>0</v>
      </c>
      <c r="J10" s="9">
        <f>+'24-02-010 Ind. A.Téc SENADIS'!U19</f>
        <v>0</v>
      </c>
      <c r="K10" s="9">
        <f>+'24-02-010 Ind. A.Téc SENADIS'!V19</f>
        <v>0</v>
      </c>
      <c r="L10" s="9">
        <f>+'24-02-010 Ind. A.Téc SENADIS'!W19</f>
        <v>0</v>
      </c>
      <c r="M10" s="9">
        <f>+'24-02-010 Ind. A.Téc SENADIS'!X19</f>
        <v>0</v>
      </c>
      <c r="N10" s="9">
        <f>+'24-02-010 Ind. A.Téc SENADIS'!Y19</f>
        <v>0</v>
      </c>
      <c r="O10" s="9">
        <f>+'24-02-010 Ind. A.Téc SENADIS'!Z19</f>
        <v>0</v>
      </c>
      <c r="P10" s="9">
        <f>+'24-02-010 Ind. A.Téc SENADIS'!AA19</f>
        <v>0</v>
      </c>
      <c r="Q10" s="9">
        <f>+'24-02-010 Ind. A.Téc SENADIS'!AB19</f>
        <v>0</v>
      </c>
      <c r="R10" s="9">
        <f>+'24-02-010 Ind. A.Téc SENADIS'!AC19</f>
        <v>0</v>
      </c>
      <c r="S10" s="9">
        <f>+'24-02-010 Ind. A.Téc SENADIS'!AD19</f>
        <v>0</v>
      </c>
      <c r="T10" s="9">
        <f>+'24-02-010 Ind. A.Téc SENADIS'!AE19</f>
        <v>0</v>
      </c>
      <c r="U10" s="9">
        <f>+'24-02-010 Ind. A.Téc SENADIS'!AF19</f>
        <v>0</v>
      </c>
      <c r="V10" s="9">
        <f>+'24-02-010 Ind. A.Téc SENADIS'!AG19</f>
        <v>0</v>
      </c>
      <c r="W10" s="9">
        <f>+'24-02-010 Ind. A.Téc SENADIS'!AH19</f>
        <v>0</v>
      </c>
      <c r="X10" s="16">
        <f>+'24-02-010 Ind. A.Téc SENADIS'!AI19</f>
        <v>0</v>
      </c>
      <c r="Y10" s="16">
        <f>+'24-02-010 Ind. A.Téc SENADIS'!AJ19</f>
        <v>0</v>
      </c>
    </row>
    <row r="11" spans="1:25" ht="24.75" customHeight="1">
      <c r="A11" s="8" t="s">
        <v>52</v>
      </c>
      <c r="B11" s="9">
        <f>+'24-02-010 Ind. A.Téc SENADIS'!J23</f>
        <v>0</v>
      </c>
      <c r="C11" s="9">
        <f>+'24-02-010 Ind. A.Téc SENADIS'!K23</f>
        <v>0</v>
      </c>
      <c r="D11" s="9">
        <f>+'24-02-010 Ind. A.Téc SENADIS'!M23</f>
        <v>0</v>
      </c>
      <c r="E11" s="9">
        <f>+'24-02-010 Ind. A.Téc SENADIS'!N23</f>
        <v>0</v>
      </c>
      <c r="F11" s="9">
        <f>+'24-02-010 Ind. A.Téc SENADIS'!O23</f>
        <v>0</v>
      </c>
      <c r="G11" s="9">
        <f>+'24-02-010 Ind. A.Téc SENADIS'!R23</f>
        <v>0</v>
      </c>
      <c r="H11" s="9">
        <f>+'24-02-010 Ind. A.Téc SENADIS'!S23</f>
        <v>0</v>
      </c>
      <c r="I11" s="9">
        <f>+'24-02-010 Ind. A.Téc SENADIS'!T23</f>
        <v>0</v>
      </c>
      <c r="J11" s="9">
        <f>+'24-02-010 Ind. A.Téc SENADIS'!U23</f>
        <v>0</v>
      </c>
      <c r="K11" s="9">
        <f>+'24-02-010 Ind. A.Téc SENADIS'!V23</f>
        <v>0</v>
      </c>
      <c r="L11" s="9">
        <f>+'24-02-010 Ind. A.Téc SENADIS'!W23</f>
        <v>0</v>
      </c>
      <c r="M11" s="9">
        <f>+'24-02-010 Ind. A.Téc SENADIS'!X23</f>
        <v>0</v>
      </c>
      <c r="N11" s="9">
        <f>+'24-02-010 Ind. A.Téc SENADIS'!Y23</f>
        <v>0</v>
      </c>
      <c r="O11" s="9">
        <f>+'24-02-010 Ind. A.Téc SENADIS'!Z23</f>
        <v>0</v>
      </c>
      <c r="P11" s="9">
        <f>+'24-02-010 Ind. A.Téc SENADIS'!AA23</f>
        <v>0</v>
      </c>
      <c r="Q11" s="9">
        <f>+'24-02-010 Ind. A.Téc SENADIS'!AB23</f>
        <v>0</v>
      </c>
      <c r="R11" s="9">
        <f>+'24-02-010 Ind. A.Téc SENADIS'!AC23</f>
        <v>0</v>
      </c>
      <c r="S11" s="9">
        <f>+'24-02-010 Ind. A.Téc SENADIS'!AD23</f>
        <v>0</v>
      </c>
      <c r="T11" s="9">
        <f>+'24-02-010 Ind. A.Téc SENADIS'!AE23</f>
        <v>0</v>
      </c>
      <c r="U11" s="9">
        <f>+'24-02-010 Ind. A.Téc SENADIS'!AF23</f>
        <v>0</v>
      </c>
      <c r="V11" s="9">
        <f>+'24-02-010 Ind. A.Téc SENADIS'!AG23</f>
        <v>0</v>
      </c>
      <c r="W11" s="9">
        <f>+'24-02-010 Ind. A.Téc SENADIS'!AH23</f>
        <v>0</v>
      </c>
      <c r="X11" s="16">
        <f>+'24-02-010 Ind. A.Téc SENADIS'!AI23</f>
        <v>0</v>
      </c>
      <c r="Y11" s="16">
        <f>+'24-02-010 Ind. A.Téc SENADIS'!AJ23</f>
        <v>0</v>
      </c>
    </row>
    <row r="12" spans="1:25" ht="24.75" customHeight="1">
      <c r="A12" s="8" t="s">
        <v>54</v>
      </c>
      <c r="B12" s="9">
        <f>+'24-02-010 Ind. A.Téc SENADIS'!J27</f>
        <v>0</v>
      </c>
      <c r="C12" s="9">
        <f>+'24-02-010 Ind. A.Téc SENADIS'!K27</f>
        <v>0</v>
      </c>
      <c r="D12" s="9">
        <f>+'24-02-010 Ind. A.Téc SENADIS'!M27</f>
        <v>0</v>
      </c>
      <c r="E12" s="9">
        <f>+'24-02-010 Ind. A.Téc SENADIS'!N27</f>
        <v>0</v>
      </c>
      <c r="F12" s="9">
        <f>+'24-02-010 Ind. A.Téc SENADIS'!O27</f>
        <v>0</v>
      </c>
      <c r="G12" s="9">
        <f>+'24-02-010 Ind. A.Téc SENADIS'!R27</f>
        <v>0</v>
      </c>
      <c r="H12" s="9">
        <f>+'24-02-010 Ind. A.Téc SENADIS'!S27</f>
        <v>0</v>
      </c>
      <c r="I12" s="9">
        <f>+'24-02-010 Ind. A.Téc SENADIS'!T27</f>
        <v>0</v>
      </c>
      <c r="J12" s="9">
        <f>+'24-02-010 Ind. A.Téc SENADIS'!U27</f>
        <v>0</v>
      </c>
      <c r="K12" s="9">
        <f>+'24-02-010 Ind. A.Téc SENADIS'!V27</f>
        <v>0</v>
      </c>
      <c r="L12" s="9">
        <f>+'24-02-010 Ind. A.Téc SENADIS'!W27</f>
        <v>0</v>
      </c>
      <c r="M12" s="9">
        <f>+'24-02-010 Ind. A.Téc SENADIS'!X27</f>
        <v>0</v>
      </c>
      <c r="N12" s="9">
        <f>+'24-02-010 Ind. A.Téc SENADIS'!Y27</f>
        <v>0</v>
      </c>
      <c r="O12" s="9">
        <f>+'24-02-010 Ind. A.Téc SENADIS'!Z27</f>
        <v>0</v>
      </c>
      <c r="P12" s="9">
        <f>+'24-02-010 Ind. A.Téc SENADIS'!AA27</f>
        <v>0</v>
      </c>
      <c r="Q12" s="9">
        <f>+'24-02-010 Ind. A.Téc SENADIS'!AB27</f>
        <v>0</v>
      </c>
      <c r="R12" s="9">
        <f>+'24-02-010 Ind. A.Téc SENADIS'!AC27</f>
        <v>0</v>
      </c>
      <c r="S12" s="9">
        <f>+'24-02-010 Ind. A.Téc SENADIS'!AD27</f>
        <v>0</v>
      </c>
      <c r="T12" s="9">
        <f>+'24-02-010 Ind. A.Téc SENADIS'!AE27</f>
        <v>0</v>
      </c>
      <c r="U12" s="9">
        <f>+'24-02-010 Ind. A.Téc SENADIS'!AF27</f>
        <v>0</v>
      </c>
      <c r="V12" s="9">
        <f>+'24-02-010 Ind. A.Téc SENADIS'!AG27</f>
        <v>0</v>
      </c>
      <c r="W12" s="9">
        <f>+'24-02-010 Ind. A.Téc SENADIS'!AH27</f>
        <v>0</v>
      </c>
      <c r="X12" s="16">
        <f>+'24-02-010 Ind. A.Téc SENADIS'!AI27</f>
        <v>0</v>
      </c>
      <c r="Y12" s="16">
        <f>+'24-02-010 Ind. A.Téc SENADIS'!AJ27</f>
        <v>0</v>
      </c>
    </row>
    <row r="13" spans="1:25" ht="24.75" customHeight="1">
      <c r="A13" s="8" t="s">
        <v>57</v>
      </c>
      <c r="B13" s="9">
        <f>+'24-02-010 Ind. A.Téc SENADIS'!J31</f>
        <v>0</v>
      </c>
      <c r="C13" s="9">
        <f>+'24-02-010 Ind. A.Téc SENADIS'!K31</f>
        <v>0</v>
      </c>
      <c r="D13" s="9">
        <f>+'24-02-010 Ind. A.Téc SENADIS'!M31</f>
        <v>0</v>
      </c>
      <c r="E13" s="9">
        <f>+'24-02-010 Ind. A.Téc SENADIS'!N31</f>
        <v>0</v>
      </c>
      <c r="F13" s="9">
        <f>+'24-02-010 Ind. A.Téc SENADIS'!O31</f>
        <v>0</v>
      </c>
      <c r="G13" s="9">
        <f>+'24-02-010 Ind. A.Téc SENADIS'!R31</f>
        <v>0</v>
      </c>
      <c r="H13" s="9">
        <f>+'24-02-010 Ind. A.Téc SENADIS'!S31</f>
        <v>0</v>
      </c>
      <c r="I13" s="9">
        <f>+'24-02-010 Ind. A.Téc SENADIS'!T31</f>
        <v>0</v>
      </c>
      <c r="J13" s="9">
        <f>+'24-02-010 Ind. A.Téc SENADIS'!U31</f>
        <v>0</v>
      </c>
      <c r="K13" s="9">
        <f>+'24-02-010 Ind. A.Téc SENADIS'!V31</f>
        <v>0</v>
      </c>
      <c r="L13" s="9">
        <f>+'24-02-010 Ind. A.Téc SENADIS'!W31</f>
        <v>0</v>
      </c>
      <c r="M13" s="9">
        <f>+'24-02-010 Ind. A.Téc SENADIS'!X31</f>
        <v>0</v>
      </c>
      <c r="N13" s="9">
        <f>+'24-02-010 Ind. A.Téc SENADIS'!Y31</f>
        <v>0</v>
      </c>
      <c r="O13" s="9">
        <f>+'24-02-010 Ind. A.Téc SENADIS'!Z31</f>
        <v>0</v>
      </c>
      <c r="P13" s="9">
        <f>+'24-02-010 Ind. A.Téc SENADIS'!AA31</f>
        <v>0</v>
      </c>
      <c r="Q13" s="9">
        <f>+'24-02-010 Ind. A.Téc SENADIS'!AB31</f>
        <v>0</v>
      </c>
      <c r="R13" s="9">
        <f>+'24-02-010 Ind. A.Téc SENADIS'!AC31</f>
        <v>0</v>
      </c>
      <c r="S13" s="9">
        <f>+'24-02-010 Ind. A.Téc SENADIS'!AD31</f>
        <v>0</v>
      </c>
      <c r="T13" s="9">
        <f>+'24-02-010 Ind. A.Téc SENADIS'!AE31</f>
        <v>0</v>
      </c>
      <c r="U13" s="9">
        <f>+'24-02-010 Ind. A.Téc SENADIS'!AF31</f>
        <v>0</v>
      </c>
      <c r="V13" s="9">
        <f>+'24-02-010 Ind. A.Téc SENADIS'!AG31</f>
        <v>0</v>
      </c>
      <c r="W13" s="9">
        <f>+'24-02-010 Ind. A.Téc SENADIS'!AH31</f>
        <v>0</v>
      </c>
      <c r="X13" s="16">
        <f>+'24-02-010 Ind. A.Téc SENADIS'!AI31</f>
        <v>0</v>
      </c>
      <c r="Y13" s="16">
        <f>+'24-02-010 Ind. A.Téc SENADIS'!AJ31</f>
        <v>0</v>
      </c>
    </row>
    <row r="14" spans="1:25" ht="24.75" customHeight="1">
      <c r="A14" s="8" t="s">
        <v>59</v>
      </c>
      <c r="B14" s="9">
        <f>+'24-02-010 Ind. A.Téc SENADIS'!J35</f>
        <v>0</v>
      </c>
      <c r="C14" s="9">
        <f>+'24-02-010 Ind. A.Téc SENADIS'!K35</f>
        <v>0</v>
      </c>
      <c r="D14" s="9">
        <f>+'24-02-010 Ind. A.Téc SENADIS'!M35</f>
        <v>0</v>
      </c>
      <c r="E14" s="9">
        <f>+'24-02-010 Ind. A.Téc SENADIS'!N35</f>
        <v>0</v>
      </c>
      <c r="F14" s="9">
        <f>+'24-02-010 Ind. A.Téc SENADIS'!O35</f>
        <v>0</v>
      </c>
      <c r="G14" s="9">
        <f>+'24-02-010 Ind. A.Téc SENADIS'!R35</f>
        <v>0</v>
      </c>
      <c r="H14" s="9">
        <f>+'24-02-010 Ind. A.Téc SENADIS'!S35</f>
        <v>0</v>
      </c>
      <c r="I14" s="9">
        <f>+'24-02-010 Ind. A.Téc SENADIS'!T35</f>
        <v>0</v>
      </c>
      <c r="J14" s="9">
        <f>+'24-02-010 Ind. A.Téc SENADIS'!U35</f>
        <v>0</v>
      </c>
      <c r="K14" s="9">
        <f>+'24-02-010 Ind. A.Téc SENADIS'!V35</f>
        <v>0</v>
      </c>
      <c r="L14" s="9">
        <f>+'24-02-010 Ind. A.Téc SENADIS'!W35</f>
        <v>0</v>
      </c>
      <c r="M14" s="9">
        <f>+'24-02-010 Ind. A.Téc SENADIS'!X35</f>
        <v>0</v>
      </c>
      <c r="N14" s="9">
        <f>+'24-02-010 Ind. A.Téc SENADIS'!Y35</f>
        <v>0</v>
      </c>
      <c r="O14" s="9">
        <f>+'24-02-010 Ind. A.Téc SENADIS'!Z35</f>
        <v>0</v>
      </c>
      <c r="P14" s="9">
        <f>+'24-02-010 Ind. A.Téc SENADIS'!AA35</f>
        <v>0</v>
      </c>
      <c r="Q14" s="9">
        <f>+'24-02-010 Ind. A.Téc SENADIS'!AB35</f>
        <v>0</v>
      </c>
      <c r="R14" s="9">
        <f>+'24-02-010 Ind. A.Téc SENADIS'!AC35</f>
        <v>0</v>
      </c>
      <c r="S14" s="9">
        <f>+'24-02-010 Ind. A.Téc SENADIS'!AD35</f>
        <v>0</v>
      </c>
      <c r="T14" s="9">
        <f>+'24-02-010 Ind. A.Téc SENADIS'!AE35</f>
        <v>0</v>
      </c>
      <c r="U14" s="9">
        <f>+'24-02-010 Ind. A.Téc SENADIS'!AF35</f>
        <v>0</v>
      </c>
      <c r="V14" s="9">
        <f>+'24-02-010 Ind. A.Téc SENADIS'!AG35</f>
        <v>0</v>
      </c>
      <c r="W14" s="9">
        <f>+'24-02-010 Ind. A.Téc SENADIS'!AH35</f>
        <v>0</v>
      </c>
      <c r="X14" s="16">
        <f>+'24-02-010 Ind. A.Téc SENADIS'!AI35</f>
        <v>0</v>
      </c>
      <c r="Y14" s="16">
        <f>+'24-02-010 Ind. A.Téc SENADIS'!AJ35</f>
        <v>0</v>
      </c>
    </row>
    <row r="15" spans="1:25" ht="24.75" customHeight="1">
      <c r="A15" s="8" t="s">
        <v>61</v>
      </c>
      <c r="B15" s="9">
        <f>+'24-02-010 Ind. A.Téc SENADIS'!J39</f>
        <v>0</v>
      </c>
      <c r="C15" s="9">
        <f>+'24-02-010 Ind. A.Téc SENADIS'!K39</f>
        <v>0</v>
      </c>
      <c r="D15" s="9">
        <f>+'24-02-010 Ind. A.Téc SENADIS'!M39</f>
        <v>0</v>
      </c>
      <c r="E15" s="9">
        <f>+'24-02-010 Ind. A.Téc SENADIS'!N39</f>
        <v>0</v>
      </c>
      <c r="F15" s="9">
        <f>+'24-02-010 Ind. A.Téc SENADIS'!O39</f>
        <v>0</v>
      </c>
      <c r="G15" s="9">
        <f>+'24-02-010 Ind. A.Téc SENADIS'!R39</f>
        <v>0</v>
      </c>
      <c r="H15" s="9">
        <f>+'24-02-010 Ind. A.Téc SENADIS'!S39</f>
        <v>0</v>
      </c>
      <c r="I15" s="9">
        <f>+'24-02-010 Ind. A.Téc SENADIS'!T39</f>
        <v>0</v>
      </c>
      <c r="J15" s="9">
        <f>+'24-02-010 Ind. A.Téc SENADIS'!U39</f>
        <v>0</v>
      </c>
      <c r="K15" s="9">
        <f>+'24-02-010 Ind. A.Téc SENADIS'!V39</f>
        <v>0</v>
      </c>
      <c r="L15" s="9">
        <f>+'24-02-010 Ind. A.Téc SENADIS'!W39</f>
        <v>0</v>
      </c>
      <c r="M15" s="9">
        <f>+'24-02-010 Ind. A.Téc SENADIS'!X39</f>
        <v>0</v>
      </c>
      <c r="N15" s="9">
        <f>+'24-02-010 Ind. A.Téc SENADIS'!Y39</f>
        <v>0</v>
      </c>
      <c r="O15" s="9">
        <f>+'24-02-010 Ind. A.Téc SENADIS'!Z39</f>
        <v>0</v>
      </c>
      <c r="P15" s="9">
        <f>+'24-02-010 Ind. A.Téc SENADIS'!AA39</f>
        <v>0</v>
      </c>
      <c r="Q15" s="9">
        <f>+'24-02-010 Ind. A.Téc SENADIS'!AB39</f>
        <v>0</v>
      </c>
      <c r="R15" s="9">
        <f>+'24-02-010 Ind. A.Téc SENADIS'!AC39</f>
        <v>0</v>
      </c>
      <c r="S15" s="9">
        <f>+'24-02-010 Ind. A.Téc SENADIS'!AD39</f>
        <v>0</v>
      </c>
      <c r="T15" s="9">
        <f>+'24-02-010 Ind. A.Téc SENADIS'!AE39</f>
        <v>0</v>
      </c>
      <c r="U15" s="9">
        <f>+'24-02-010 Ind. A.Téc SENADIS'!AF39</f>
        <v>0</v>
      </c>
      <c r="V15" s="9">
        <f>+'24-02-010 Ind. A.Téc SENADIS'!AG39</f>
        <v>0</v>
      </c>
      <c r="W15" s="9">
        <f>+'24-02-010 Ind. A.Téc SENADIS'!AH39</f>
        <v>0</v>
      </c>
      <c r="X15" s="16">
        <f>+'24-02-010 Ind. A.Téc SENADIS'!AI39</f>
        <v>0</v>
      </c>
      <c r="Y15" s="16">
        <f>+'24-02-010 Ind. A.Téc SENADIS'!AJ39</f>
        <v>0</v>
      </c>
    </row>
    <row r="16" spans="1:25" ht="24.75" customHeight="1">
      <c r="A16" s="8" t="s">
        <v>63</v>
      </c>
      <c r="B16" s="9">
        <f>+'24-02-010 Ind. A.Téc SENADIS'!J43</f>
        <v>0</v>
      </c>
      <c r="C16" s="9">
        <f>+'24-02-010 Ind. A.Téc SENADIS'!K43</f>
        <v>0</v>
      </c>
      <c r="D16" s="9">
        <f>+'24-02-010 Ind. A.Téc SENADIS'!M43</f>
        <v>0</v>
      </c>
      <c r="E16" s="9">
        <f>+'24-02-010 Ind. A.Téc SENADIS'!N43</f>
        <v>0</v>
      </c>
      <c r="F16" s="9">
        <f>+'24-02-010 Ind. A.Téc SENADIS'!O43</f>
        <v>0</v>
      </c>
      <c r="G16" s="9">
        <f>+'24-02-010 Ind. A.Téc SENADIS'!R43</f>
        <v>0</v>
      </c>
      <c r="H16" s="9">
        <f>+'24-02-010 Ind. A.Téc SENADIS'!S43</f>
        <v>0</v>
      </c>
      <c r="I16" s="9">
        <f>+'24-02-010 Ind. A.Téc SENADIS'!T43</f>
        <v>0</v>
      </c>
      <c r="J16" s="9">
        <f>+'24-02-010 Ind. A.Téc SENADIS'!U43</f>
        <v>0</v>
      </c>
      <c r="K16" s="9">
        <f>+'24-02-010 Ind. A.Téc SENADIS'!V43</f>
        <v>0</v>
      </c>
      <c r="L16" s="9">
        <f>+'24-02-010 Ind. A.Téc SENADIS'!W43</f>
        <v>0</v>
      </c>
      <c r="M16" s="9">
        <f>+'24-02-010 Ind. A.Téc SENADIS'!X43</f>
        <v>0</v>
      </c>
      <c r="N16" s="9">
        <f>+'24-02-010 Ind. A.Téc SENADIS'!Y43</f>
        <v>0</v>
      </c>
      <c r="O16" s="9">
        <f>+'24-02-010 Ind. A.Téc SENADIS'!Z43</f>
        <v>0</v>
      </c>
      <c r="P16" s="9">
        <f>+'24-02-010 Ind. A.Téc SENADIS'!AA43</f>
        <v>0</v>
      </c>
      <c r="Q16" s="9">
        <f>+'24-02-010 Ind. A.Téc SENADIS'!AB43</f>
        <v>0</v>
      </c>
      <c r="R16" s="9">
        <f>+'24-02-010 Ind. A.Téc SENADIS'!AC43</f>
        <v>0</v>
      </c>
      <c r="S16" s="9">
        <f>+'24-02-010 Ind. A.Téc SENADIS'!AD43</f>
        <v>0</v>
      </c>
      <c r="T16" s="9">
        <f>+'24-02-010 Ind. A.Téc SENADIS'!AE43</f>
        <v>0</v>
      </c>
      <c r="U16" s="9">
        <f>+'24-02-010 Ind. A.Téc SENADIS'!AF43</f>
        <v>0</v>
      </c>
      <c r="V16" s="9">
        <f>+'24-02-010 Ind. A.Téc SENADIS'!AG43</f>
        <v>0</v>
      </c>
      <c r="W16" s="9">
        <f>+'24-02-010 Ind. A.Téc SENADIS'!AH43</f>
        <v>0</v>
      </c>
      <c r="X16" s="16">
        <f>+'24-02-010 Ind. A.Téc SENADIS'!AI43</f>
        <v>0</v>
      </c>
      <c r="Y16" s="16">
        <f>+'24-02-010 Ind. A.Téc SENADIS'!AJ43</f>
        <v>0</v>
      </c>
    </row>
    <row r="17" spans="1:25" ht="24.75" customHeight="1">
      <c r="A17" s="8" t="s">
        <v>66</v>
      </c>
      <c r="B17" s="9">
        <f>+'24-02-010 Ind. A.Téc SENADIS'!J47</f>
        <v>0</v>
      </c>
      <c r="C17" s="9">
        <f>+'24-02-010 Ind. A.Téc SENADIS'!K47</f>
        <v>0</v>
      </c>
      <c r="D17" s="9">
        <f>+'24-02-010 Ind. A.Téc SENADIS'!M47</f>
        <v>0</v>
      </c>
      <c r="E17" s="9">
        <f>+'24-02-010 Ind. A.Téc SENADIS'!N47</f>
        <v>0</v>
      </c>
      <c r="F17" s="9">
        <f>+'24-02-010 Ind. A.Téc SENADIS'!O47</f>
        <v>0</v>
      </c>
      <c r="G17" s="9">
        <f>+'24-02-010 Ind. A.Téc SENADIS'!R47</f>
        <v>0</v>
      </c>
      <c r="H17" s="9">
        <f>+'24-02-010 Ind. A.Téc SENADIS'!S47</f>
        <v>0</v>
      </c>
      <c r="I17" s="9">
        <f>+'24-02-010 Ind. A.Téc SENADIS'!T47</f>
        <v>0</v>
      </c>
      <c r="J17" s="9">
        <f>+'24-02-010 Ind. A.Téc SENADIS'!U47</f>
        <v>0</v>
      </c>
      <c r="K17" s="9">
        <f>+'24-02-010 Ind. A.Téc SENADIS'!V47</f>
        <v>0</v>
      </c>
      <c r="L17" s="9">
        <f>+'24-02-010 Ind. A.Téc SENADIS'!W47</f>
        <v>0</v>
      </c>
      <c r="M17" s="9">
        <f>+'24-02-010 Ind. A.Téc SENADIS'!X47</f>
        <v>0</v>
      </c>
      <c r="N17" s="9">
        <f>+'24-02-010 Ind. A.Téc SENADIS'!Y47</f>
        <v>0</v>
      </c>
      <c r="O17" s="9">
        <f>+'24-02-010 Ind. A.Téc SENADIS'!Z47</f>
        <v>0</v>
      </c>
      <c r="P17" s="9">
        <f>+'24-02-010 Ind. A.Téc SENADIS'!AA47</f>
        <v>0</v>
      </c>
      <c r="Q17" s="9">
        <f>+'24-02-010 Ind. A.Téc SENADIS'!AB47</f>
        <v>0</v>
      </c>
      <c r="R17" s="9">
        <f>+'24-02-010 Ind. A.Téc SENADIS'!AC47</f>
        <v>0</v>
      </c>
      <c r="S17" s="9">
        <f>+'24-02-010 Ind. A.Téc SENADIS'!AD47</f>
        <v>0</v>
      </c>
      <c r="T17" s="9">
        <f>+'24-02-010 Ind. A.Téc SENADIS'!AE47</f>
        <v>0</v>
      </c>
      <c r="U17" s="9">
        <f>+'24-02-010 Ind. A.Téc SENADIS'!AF47</f>
        <v>0</v>
      </c>
      <c r="V17" s="9">
        <f>+'24-02-010 Ind. A.Téc SENADIS'!AG47</f>
        <v>0</v>
      </c>
      <c r="W17" s="9">
        <f>+'24-02-010 Ind. A.Téc SENADIS'!AH47</f>
        <v>0</v>
      </c>
      <c r="X17" s="16">
        <f>+'24-02-010 Ind. A.Téc SENADIS'!AI47</f>
        <v>0</v>
      </c>
      <c r="Y17" s="16">
        <f>+'24-02-010 Ind. A.Téc SENADIS'!AJ44</f>
        <v>0</v>
      </c>
    </row>
    <row r="18" spans="1:25" ht="24.75" customHeight="1">
      <c r="A18" s="8" t="s">
        <v>68</v>
      </c>
      <c r="B18" s="9">
        <f>+'24-02-010 Ind. A.Téc SENADIS'!J51</f>
        <v>0</v>
      </c>
      <c r="C18" s="9">
        <f>+'24-02-010 Ind. A.Téc SENADIS'!K51</f>
        <v>0</v>
      </c>
      <c r="D18" s="9">
        <f>+'24-02-010 Ind. A.Téc SENADIS'!M51</f>
        <v>0</v>
      </c>
      <c r="E18" s="9">
        <f>+'24-02-010 Ind. A.Téc SENADIS'!N51</f>
        <v>0</v>
      </c>
      <c r="F18" s="9">
        <f>+'24-02-010 Ind. A.Téc SENADIS'!O51</f>
        <v>0</v>
      </c>
      <c r="G18" s="9">
        <f>+'24-02-010 Ind. A.Téc SENADIS'!R51</f>
        <v>0</v>
      </c>
      <c r="H18" s="9">
        <f>+'24-02-010 Ind. A.Téc SENADIS'!S51</f>
        <v>0</v>
      </c>
      <c r="I18" s="9">
        <f>+'24-02-010 Ind. A.Téc SENADIS'!T51</f>
        <v>0</v>
      </c>
      <c r="J18" s="9">
        <f>+'24-02-010 Ind. A.Téc SENADIS'!U51</f>
        <v>0</v>
      </c>
      <c r="K18" s="9">
        <f>+'24-02-010 Ind. A.Téc SENADIS'!V51</f>
        <v>0</v>
      </c>
      <c r="L18" s="9">
        <f>+'24-02-010 Ind. A.Téc SENADIS'!W51</f>
        <v>0</v>
      </c>
      <c r="M18" s="9">
        <f>+'24-02-010 Ind. A.Téc SENADIS'!X51</f>
        <v>0</v>
      </c>
      <c r="N18" s="9">
        <f>+'24-02-010 Ind. A.Téc SENADIS'!Y51</f>
        <v>0</v>
      </c>
      <c r="O18" s="9">
        <f>+'24-02-010 Ind. A.Téc SENADIS'!Z51</f>
        <v>0</v>
      </c>
      <c r="P18" s="9">
        <f>+'24-02-010 Ind. A.Téc SENADIS'!AA51</f>
        <v>0</v>
      </c>
      <c r="Q18" s="9">
        <f>+'24-02-010 Ind. A.Téc SENADIS'!AB51</f>
        <v>0</v>
      </c>
      <c r="R18" s="9">
        <f>+'24-02-010 Ind. A.Téc SENADIS'!AC51</f>
        <v>0</v>
      </c>
      <c r="S18" s="9">
        <f>+'24-02-010 Ind. A.Téc SENADIS'!AD51</f>
        <v>0</v>
      </c>
      <c r="T18" s="9">
        <f>+'24-02-010 Ind. A.Téc SENADIS'!AE51</f>
        <v>0</v>
      </c>
      <c r="U18" s="9">
        <f>+'24-02-010 Ind. A.Téc SENADIS'!AF51</f>
        <v>0</v>
      </c>
      <c r="V18" s="9">
        <f>+'24-02-010 Ind. A.Téc SENADIS'!AG51</f>
        <v>0</v>
      </c>
      <c r="W18" s="9">
        <f>+'24-02-010 Ind. A.Téc SENADIS'!AH51</f>
        <v>0</v>
      </c>
      <c r="X18" s="16">
        <f>+'24-02-010 Ind. A.Téc SENADIS'!AI51</f>
        <v>0</v>
      </c>
      <c r="Y18" s="16">
        <f>+'24-02-010 Ind. A.Téc SENADIS'!AJ51</f>
        <v>0</v>
      </c>
    </row>
    <row r="19" spans="1:25" ht="24.75" customHeight="1">
      <c r="A19" s="8" t="s">
        <v>70</v>
      </c>
      <c r="B19" s="9">
        <f>+'24-02-010 Ind. A.Téc SENADIS'!J55</f>
        <v>0</v>
      </c>
      <c r="C19" s="9">
        <f>+'24-02-010 Ind. A.Téc SENADIS'!K55</f>
        <v>0</v>
      </c>
      <c r="D19" s="9">
        <f>+'24-02-010 Ind. A.Téc SENADIS'!M55</f>
        <v>0</v>
      </c>
      <c r="E19" s="9">
        <f>+'24-02-010 Ind. A.Téc SENADIS'!N55</f>
        <v>0</v>
      </c>
      <c r="F19" s="9">
        <f>+'24-02-010 Ind. A.Téc SENADIS'!O55</f>
        <v>0</v>
      </c>
      <c r="G19" s="9">
        <f>+'24-02-010 Ind. A.Téc SENADIS'!R55</f>
        <v>0</v>
      </c>
      <c r="H19" s="9">
        <f>+'24-02-010 Ind. A.Téc SENADIS'!S55</f>
        <v>0</v>
      </c>
      <c r="I19" s="9">
        <f>+'24-02-010 Ind. A.Téc SENADIS'!T55</f>
        <v>0</v>
      </c>
      <c r="J19" s="9">
        <f>+'24-02-010 Ind. A.Téc SENADIS'!U55</f>
        <v>0</v>
      </c>
      <c r="K19" s="9">
        <f>+'24-02-010 Ind. A.Téc SENADIS'!V55</f>
        <v>0</v>
      </c>
      <c r="L19" s="9">
        <f>+'24-02-010 Ind. A.Téc SENADIS'!W55</f>
        <v>0</v>
      </c>
      <c r="M19" s="9">
        <f>+'24-02-010 Ind. A.Téc SENADIS'!X55</f>
        <v>0</v>
      </c>
      <c r="N19" s="9">
        <f>+'24-02-010 Ind. A.Téc SENADIS'!Y55</f>
        <v>0</v>
      </c>
      <c r="O19" s="9">
        <f>+'24-02-010 Ind. A.Téc SENADIS'!Z55</f>
        <v>0</v>
      </c>
      <c r="P19" s="9">
        <f>+'24-02-010 Ind. A.Téc SENADIS'!AA55</f>
        <v>0</v>
      </c>
      <c r="Q19" s="9">
        <f>+'24-02-010 Ind. A.Téc SENADIS'!AB55</f>
        <v>0</v>
      </c>
      <c r="R19" s="9">
        <f>+'24-02-010 Ind. A.Téc SENADIS'!AC55</f>
        <v>0</v>
      </c>
      <c r="S19" s="9">
        <f>+'24-02-010 Ind. A.Téc SENADIS'!AD55</f>
        <v>0</v>
      </c>
      <c r="T19" s="9">
        <f>+'24-02-010 Ind. A.Téc SENADIS'!AE55</f>
        <v>0</v>
      </c>
      <c r="U19" s="9">
        <f>+'24-02-010 Ind. A.Téc SENADIS'!AF55</f>
        <v>0</v>
      </c>
      <c r="V19" s="9">
        <f>+'24-02-010 Ind. A.Téc SENADIS'!AG55</f>
        <v>0</v>
      </c>
      <c r="W19" s="9">
        <f>+'24-02-010 Ind. A.Téc SENADIS'!AH55</f>
        <v>0</v>
      </c>
      <c r="X19" s="16">
        <f>+'24-02-010 Ind. A.Téc SENADIS'!AI55</f>
        <v>0</v>
      </c>
      <c r="Y19" s="16">
        <f>+'24-02-010 Ind. A.Téc SENADIS'!AJ55</f>
        <v>0</v>
      </c>
    </row>
    <row r="20" spans="1:25" ht="24.75" customHeight="1">
      <c r="A20" s="10" t="s">
        <v>72</v>
      </c>
      <c r="B20" s="9">
        <f>+'24-02-010 Ind. A.Téc SENADIS'!J59</f>
        <v>0</v>
      </c>
      <c r="C20" s="9">
        <f>+'24-02-010 Ind. A.Téc SENADIS'!K59</f>
        <v>0</v>
      </c>
      <c r="D20" s="9">
        <f>+'24-02-010 Ind. A.Téc SENADIS'!M59</f>
        <v>0</v>
      </c>
      <c r="E20" s="9">
        <f>+'24-02-010 Ind. A.Téc SENADIS'!N59</f>
        <v>0</v>
      </c>
      <c r="F20" s="9">
        <f>+'24-02-010 Ind. A.Téc SENADIS'!O59</f>
        <v>0</v>
      </c>
      <c r="G20" s="9">
        <f>+'24-02-010 Ind. A.Téc SENADIS'!R59</f>
        <v>0</v>
      </c>
      <c r="H20" s="9">
        <f>+'24-02-010 Ind. A.Téc SENADIS'!S59</f>
        <v>0</v>
      </c>
      <c r="I20" s="9">
        <f>+'24-02-010 Ind. A.Téc SENADIS'!T59</f>
        <v>0</v>
      </c>
      <c r="J20" s="9">
        <f>+'24-02-010 Ind. A.Téc SENADIS'!U59</f>
        <v>0</v>
      </c>
      <c r="K20" s="9">
        <f>+'24-02-010 Ind. A.Téc SENADIS'!V59</f>
        <v>0</v>
      </c>
      <c r="L20" s="9">
        <f>+'24-02-010 Ind. A.Téc SENADIS'!W59</f>
        <v>0</v>
      </c>
      <c r="M20" s="9">
        <f>+'24-02-010 Ind. A.Téc SENADIS'!X59</f>
        <v>0</v>
      </c>
      <c r="N20" s="9">
        <f>+'24-02-010 Ind. A.Téc SENADIS'!Y59</f>
        <v>0</v>
      </c>
      <c r="O20" s="9">
        <f>+'24-02-010 Ind. A.Téc SENADIS'!Z59</f>
        <v>0</v>
      </c>
      <c r="P20" s="9">
        <f>+'24-02-010 Ind. A.Téc SENADIS'!AA59</f>
        <v>0</v>
      </c>
      <c r="Q20" s="9">
        <f>+'24-02-010 Ind. A.Téc SENADIS'!AB59</f>
        <v>0</v>
      </c>
      <c r="R20" s="9">
        <f>+'24-02-010 Ind. A.Téc SENADIS'!AC59</f>
        <v>0</v>
      </c>
      <c r="S20" s="9">
        <f>+'24-02-010 Ind. A.Téc SENADIS'!AD59</f>
        <v>0</v>
      </c>
      <c r="T20" s="9">
        <f>+'24-02-010 Ind. A.Téc SENADIS'!AE59</f>
        <v>0</v>
      </c>
      <c r="U20" s="9">
        <f>+'24-02-010 Ind. A.Téc SENADIS'!AF59</f>
        <v>0</v>
      </c>
      <c r="V20" s="9">
        <f>+'24-02-010 Ind. A.Téc SENADIS'!AG59</f>
        <v>0</v>
      </c>
      <c r="W20" s="9">
        <f>+'24-02-010 Ind. A.Téc SENADIS'!AH59</f>
        <v>0</v>
      </c>
      <c r="X20" s="16">
        <f>+'24-02-010 Ind. A.Téc SENADIS'!AI59</f>
        <v>0</v>
      </c>
      <c r="Y20" s="16">
        <f>+'24-02-010 Ind. A.Téc SENADIS'!AJ59</f>
        <v>0</v>
      </c>
    </row>
    <row r="21" spans="1:25" ht="24.75" customHeight="1">
      <c r="A21" s="10" t="s">
        <v>74</v>
      </c>
      <c r="B21" s="9">
        <f>+'24-02-010 Ind. A.Téc SENADIS'!J63</f>
        <v>0</v>
      </c>
      <c r="C21" s="9">
        <f>+'24-02-010 Ind. A.Téc SENADIS'!K63</f>
        <v>0</v>
      </c>
      <c r="D21" s="9">
        <f>+'24-02-010 Ind. A.Téc SENADIS'!M63</f>
        <v>0</v>
      </c>
      <c r="E21" s="9">
        <f>+'24-02-010 Ind. A.Téc SENADIS'!N63</f>
        <v>0</v>
      </c>
      <c r="F21" s="9">
        <f>+'24-02-010 Ind. A.Téc SENADIS'!O63</f>
        <v>0</v>
      </c>
      <c r="G21" s="9">
        <f>+'24-02-010 Ind. A.Téc SENADIS'!R63</f>
        <v>0</v>
      </c>
      <c r="H21" s="9">
        <f>+'24-02-010 Ind. A.Téc SENADIS'!S63</f>
        <v>0</v>
      </c>
      <c r="I21" s="9">
        <f>+'24-02-010 Ind. A.Téc SENADIS'!T63</f>
        <v>0</v>
      </c>
      <c r="J21" s="9">
        <f>+'24-02-010 Ind. A.Téc SENADIS'!U63</f>
        <v>0</v>
      </c>
      <c r="K21" s="9">
        <f>+'24-02-010 Ind. A.Téc SENADIS'!V63</f>
        <v>0</v>
      </c>
      <c r="L21" s="9">
        <f>+'24-02-010 Ind. A.Téc SENADIS'!W63</f>
        <v>0</v>
      </c>
      <c r="M21" s="9">
        <f>+'24-02-010 Ind. A.Téc SENADIS'!X63</f>
        <v>0</v>
      </c>
      <c r="N21" s="9">
        <f>+'24-02-010 Ind. A.Téc SENADIS'!Y63</f>
        <v>0</v>
      </c>
      <c r="O21" s="9">
        <f>+'24-02-010 Ind. A.Téc SENADIS'!Z63</f>
        <v>0</v>
      </c>
      <c r="P21" s="9">
        <f>+'24-02-010 Ind. A.Téc SENADIS'!AA63</f>
        <v>0</v>
      </c>
      <c r="Q21" s="9">
        <f>+'24-02-010 Ind. A.Téc SENADIS'!AB63</f>
        <v>0</v>
      </c>
      <c r="R21" s="9">
        <f>+'24-02-010 Ind. A.Téc SENADIS'!AC63</f>
        <v>0</v>
      </c>
      <c r="S21" s="9">
        <f>+'24-02-010 Ind. A.Téc SENADIS'!AD63</f>
        <v>0</v>
      </c>
      <c r="T21" s="9">
        <f>+'24-02-010 Ind. A.Téc SENADIS'!AE63</f>
        <v>0</v>
      </c>
      <c r="U21" s="9">
        <f>+'24-02-010 Ind. A.Téc SENADIS'!AF63</f>
        <v>0</v>
      </c>
      <c r="V21" s="9">
        <f>+'24-02-010 Ind. A.Téc SENADIS'!AG63</f>
        <v>0</v>
      </c>
      <c r="W21" s="9">
        <f>+'24-02-010 Ind. A.Téc SENADIS'!AH63</f>
        <v>0</v>
      </c>
      <c r="X21" s="16">
        <f>+'24-02-010 Ind. A.Téc SENADIS'!AI63</f>
        <v>0</v>
      </c>
      <c r="Y21" s="16">
        <f>+'24-02-010 Ind. A.Téc SENADIS'!AJ63</f>
        <v>0</v>
      </c>
    </row>
    <row r="22" spans="1:25" ht="24.75" customHeight="1">
      <c r="A22" s="10" t="s">
        <v>76</v>
      </c>
      <c r="B22" s="9">
        <f>+'24-02-010 Ind. A.Téc SENADIS'!J67</f>
        <v>0</v>
      </c>
      <c r="C22" s="9">
        <f>+'24-02-010 Ind. A.Téc SENADIS'!K67</f>
        <v>0</v>
      </c>
      <c r="D22" s="9">
        <f>+'24-02-010 Ind. A.Téc SENADIS'!M64</f>
        <v>0</v>
      </c>
      <c r="E22" s="9">
        <f>+'24-02-010 Ind. A.Téc SENADIS'!N64</f>
        <v>0</v>
      </c>
      <c r="F22" s="9">
        <f>+'24-02-010 Ind. A.Téc SENADIS'!O64</f>
        <v>0</v>
      </c>
      <c r="G22" s="9">
        <f>+'24-02-010 Ind. A.Téc SENADIS'!R64</f>
        <v>0</v>
      </c>
      <c r="H22" s="9">
        <f>+'24-02-010 Ind. A.Téc SENADIS'!S64</f>
        <v>0</v>
      </c>
      <c r="I22" s="9">
        <f>+'24-02-010 Ind. A.Téc SENADIS'!T64</f>
        <v>0</v>
      </c>
      <c r="J22" s="9">
        <f>+'24-02-010 Ind. A.Téc SENADIS'!U67</f>
        <v>0</v>
      </c>
      <c r="K22" s="9">
        <f>+'24-02-010 Ind. A.Téc SENADIS'!V64</f>
        <v>0</v>
      </c>
      <c r="L22" s="9">
        <f>+'24-02-010 Ind. A.Téc SENADIS'!W64</f>
        <v>0</v>
      </c>
      <c r="M22" s="9">
        <f>+'24-02-010 Ind. A.Téc SENADIS'!X64</f>
        <v>0</v>
      </c>
      <c r="N22" s="9">
        <f>+'24-02-010 Ind. A.Téc SENADIS'!Y67</f>
        <v>0</v>
      </c>
      <c r="O22" s="9">
        <f>+'24-02-010 Ind. A.Téc SENADIS'!Z64</f>
        <v>0</v>
      </c>
      <c r="P22" s="9">
        <f>+'24-02-010 Ind. A.Téc SENADIS'!AA64</f>
        <v>0</v>
      </c>
      <c r="Q22" s="9">
        <f>+'24-02-010 Ind. A.Téc SENADIS'!AB64</f>
        <v>0</v>
      </c>
      <c r="R22" s="9">
        <f>+'24-02-010 Ind. A.Téc SENADIS'!AC67</f>
        <v>0</v>
      </c>
      <c r="S22" s="9">
        <f>+'24-02-010 Ind. A.Téc SENADIS'!AD64</f>
        <v>0</v>
      </c>
      <c r="T22" s="9">
        <f>+'24-02-010 Ind. A.Téc SENADIS'!AE64</f>
        <v>0</v>
      </c>
      <c r="U22" s="9">
        <f>+'24-02-010 Ind. A.Téc SENADIS'!AF64</f>
        <v>0</v>
      </c>
      <c r="V22" s="9">
        <f>+'24-02-010 Ind. A.Téc SENADIS'!AG67</f>
        <v>0</v>
      </c>
      <c r="W22" s="9">
        <f>+'24-02-010 Ind. A.Téc SENADIS'!AH67</f>
        <v>0</v>
      </c>
      <c r="X22" s="16">
        <f>+'24-02-010 Ind. A.Téc SENADIS'!AI67</f>
        <v>0</v>
      </c>
      <c r="Y22" s="16">
        <f>+'24-02-010 Ind. A.Téc SENADIS'!AJ67</f>
        <v>0</v>
      </c>
    </row>
    <row r="23" spans="1:25" ht="24.75" customHeight="1">
      <c r="A23" s="10" t="s">
        <v>78</v>
      </c>
      <c r="B23" s="9">
        <f>+'24-02-010 Ind. A.Téc SENADIS'!J71</f>
        <v>0</v>
      </c>
      <c r="C23" s="9">
        <f>+'24-02-010 Ind. A.Téc SENADIS'!K71</f>
        <v>0</v>
      </c>
      <c r="D23" s="9">
        <f>+'24-02-010 Ind. A.Téc SENADIS'!M71</f>
        <v>0</v>
      </c>
      <c r="E23" s="9">
        <f>+'24-02-010 Ind. A.Téc SENADIS'!N71</f>
        <v>0</v>
      </c>
      <c r="F23" s="9">
        <f>+'24-02-010 Ind. A.Téc SENADIS'!O71</f>
        <v>0</v>
      </c>
      <c r="G23" s="9">
        <f>+'24-02-010 Ind. A.Téc SENADIS'!R71</f>
        <v>0</v>
      </c>
      <c r="H23" s="9">
        <f>+'24-02-010 Ind. A.Téc SENADIS'!S71</f>
        <v>0</v>
      </c>
      <c r="I23" s="9">
        <f>+'24-02-010 Ind. A.Téc SENADIS'!T71</f>
        <v>0</v>
      </c>
      <c r="J23" s="9">
        <f>+'24-02-010 Ind. A.Téc SENADIS'!U71</f>
        <v>0</v>
      </c>
      <c r="K23" s="9">
        <f>+'24-02-010 Ind. A.Téc SENADIS'!V71</f>
        <v>0</v>
      </c>
      <c r="L23" s="9">
        <f>+'24-02-010 Ind. A.Téc SENADIS'!W71</f>
        <v>0</v>
      </c>
      <c r="M23" s="9">
        <f>+'24-02-010 Ind. A.Téc SENADIS'!X71</f>
        <v>0</v>
      </c>
      <c r="N23" s="9">
        <f>+'24-02-010 Ind. A.Téc SENADIS'!Y71</f>
        <v>0</v>
      </c>
      <c r="O23" s="9">
        <f>+'24-02-010 Ind. A.Téc SENADIS'!Z71</f>
        <v>0</v>
      </c>
      <c r="P23" s="9">
        <f>+'24-02-010 Ind. A.Téc SENADIS'!AA71</f>
        <v>0</v>
      </c>
      <c r="Q23" s="9">
        <f>+'24-02-010 Ind. A.Téc SENADIS'!AB71</f>
        <v>0</v>
      </c>
      <c r="R23" s="9">
        <f>+'24-02-010 Ind. A.Téc SENADIS'!AC71</f>
        <v>0</v>
      </c>
      <c r="S23" s="9">
        <f>+'24-02-010 Ind. A.Téc SENADIS'!AD71</f>
        <v>0</v>
      </c>
      <c r="T23" s="9">
        <f>+'24-02-010 Ind. A.Téc SENADIS'!AE71</f>
        <v>0</v>
      </c>
      <c r="U23" s="9">
        <f>+'24-02-010 Ind. A.Téc SENADIS'!AF71</f>
        <v>0</v>
      </c>
      <c r="V23" s="9">
        <f>+'24-02-010 Ind. A.Téc SENADIS'!AG71</f>
        <v>0</v>
      </c>
      <c r="W23" s="9">
        <f>+'24-02-010 Ind. A.Téc SENADIS'!AH71</f>
        <v>0</v>
      </c>
      <c r="X23" s="16">
        <f>+'24-02-010 Ind. A.Téc SENADIS'!AI71</f>
        <v>0</v>
      </c>
      <c r="Y23" s="16">
        <f>+'24-02-010 Ind. A.Téc SENADIS'!AJ71</f>
        <v>0</v>
      </c>
    </row>
    <row r="24" spans="1:25" ht="24.75" customHeight="1">
      <c r="A24" s="11" t="s">
        <v>80</v>
      </c>
      <c r="B24" s="9">
        <f>+'24-02-010 Ind. A.Téc SENADIS'!J75</f>
        <v>1206107000</v>
      </c>
      <c r="C24" s="9">
        <f>+'24-02-010 Ind. A.Téc SENADIS'!K75</f>
        <v>1206107000</v>
      </c>
      <c r="D24" s="9">
        <f>+'24-02-010 Ind. A.Téc SENADIS'!M75</f>
        <v>0</v>
      </c>
      <c r="E24" s="9">
        <f>+'24-02-010 Ind. A.Téc SENADIS'!N75</f>
        <v>0</v>
      </c>
      <c r="F24" s="9">
        <f>+'24-02-010 Ind. A.Téc SENADIS'!O75</f>
        <v>0</v>
      </c>
      <c r="G24" s="9">
        <f>+'24-02-010 Ind. A.Téc SENADIS'!R75</f>
        <v>0</v>
      </c>
      <c r="H24" s="9">
        <f>+'24-02-010 Ind. A.Téc SENADIS'!S75</f>
        <v>0</v>
      </c>
      <c r="I24" s="9">
        <f>+'24-02-010 Ind. A.Téc SENADIS'!T75</f>
        <v>0</v>
      </c>
      <c r="J24" s="9">
        <f>+'24-02-010 Ind. A.Téc SENADIS'!U75</f>
        <v>0</v>
      </c>
      <c r="K24" s="9">
        <f>+'24-02-010 Ind. A.Téc SENADIS'!V75</f>
        <v>901139500</v>
      </c>
      <c r="L24" s="9">
        <f>+'24-02-010 Ind. A.Téc SENADIS'!W75</f>
        <v>0</v>
      </c>
      <c r="M24" s="9">
        <f>+'24-02-010 Ind. A.Téc SENADIS'!X75</f>
        <v>0</v>
      </c>
      <c r="N24" s="9">
        <f>+'24-02-010 Ind. A.Téc SENADIS'!Y75</f>
        <v>901139500</v>
      </c>
      <c r="O24" s="9">
        <f>+'24-02-010 Ind. A.Téc SENADIS'!Z75</f>
        <v>0</v>
      </c>
      <c r="P24" s="9">
        <f>+'24-02-010 Ind. A.Téc SENADIS'!AA75</f>
        <v>0</v>
      </c>
      <c r="Q24" s="9">
        <f>+'24-02-010 Ind. A.Téc SENADIS'!AB75</f>
        <v>0</v>
      </c>
      <c r="R24" s="9">
        <f>+'24-02-010 Ind. A.Téc SENADIS'!AC75</f>
        <v>0</v>
      </c>
      <c r="S24" s="9">
        <f>+'24-02-010 Ind. A.Téc SENADIS'!AD75</f>
        <v>0</v>
      </c>
      <c r="T24" s="9">
        <f>+'24-02-010 Ind. A.Téc SENADIS'!AE75</f>
        <v>0</v>
      </c>
      <c r="U24" s="9">
        <f>+'24-02-010 Ind. A.Téc SENADIS'!AF75</f>
        <v>304967500</v>
      </c>
      <c r="V24" s="9">
        <f>+'24-02-010 Ind. A.Téc SENADIS'!AG75</f>
        <v>304967500</v>
      </c>
      <c r="W24" s="9">
        <f>+'24-02-010 Ind. A.Téc SENADIS'!AH75</f>
        <v>1206107000</v>
      </c>
      <c r="X24" s="16">
        <f>+'24-02-010 Ind. A.Téc SENADIS'!AI75</f>
        <v>1</v>
      </c>
      <c r="Y24" s="16">
        <f>+'24-02-010 Ind. A.Téc SENADIS'!AJ75</f>
        <v>1</v>
      </c>
    </row>
    <row r="25" spans="1:25" ht="34.5" customHeight="1">
      <c r="A25" s="12" t="str">
        <f>"TOTAL ASIG."&amp;" "&amp;$A$5</f>
        <v>TOTAL ASIG. 24-02-010 "Programa de Ayudas Técnicas - SENADIS"</v>
      </c>
      <c r="B25" s="13">
        <f>SUM(B8:B24)</f>
        <v>1206107000</v>
      </c>
      <c r="C25" s="13">
        <f t="shared" ref="C25:W25" si="0">SUM(C8:C24)</f>
        <v>1206107000</v>
      </c>
      <c r="D25" s="13">
        <f t="shared" si="0"/>
        <v>0</v>
      </c>
      <c r="E25" s="13">
        <f t="shared" si="0"/>
        <v>0</v>
      </c>
      <c r="F25" s="13">
        <f t="shared" si="0"/>
        <v>0</v>
      </c>
      <c r="G25" s="13">
        <f t="shared" si="0"/>
        <v>0</v>
      </c>
      <c r="H25" s="13">
        <f t="shared" si="0"/>
        <v>0</v>
      </c>
      <c r="I25" s="13">
        <f t="shared" si="0"/>
        <v>0</v>
      </c>
      <c r="J25" s="13">
        <f t="shared" si="0"/>
        <v>0</v>
      </c>
      <c r="K25" s="13">
        <f t="shared" si="0"/>
        <v>901139500</v>
      </c>
      <c r="L25" s="13">
        <f t="shared" si="0"/>
        <v>0</v>
      </c>
      <c r="M25" s="13">
        <f t="shared" si="0"/>
        <v>0</v>
      </c>
      <c r="N25" s="13">
        <f t="shared" si="0"/>
        <v>901139500</v>
      </c>
      <c r="O25" s="13">
        <f t="shared" si="0"/>
        <v>0</v>
      </c>
      <c r="P25" s="13">
        <f t="shared" si="0"/>
        <v>0</v>
      </c>
      <c r="Q25" s="13">
        <f t="shared" si="0"/>
        <v>0</v>
      </c>
      <c r="R25" s="13">
        <f t="shared" si="0"/>
        <v>0</v>
      </c>
      <c r="S25" s="13">
        <f t="shared" si="0"/>
        <v>0</v>
      </c>
      <c r="T25" s="13">
        <f t="shared" si="0"/>
        <v>0</v>
      </c>
      <c r="U25" s="13">
        <f t="shared" si="0"/>
        <v>304967500</v>
      </c>
      <c r="V25" s="13">
        <f t="shared" si="0"/>
        <v>304967500</v>
      </c>
      <c r="W25" s="13">
        <f t="shared" si="0"/>
        <v>1206107000</v>
      </c>
      <c r="X25" s="17">
        <f>+'24-02-010 Ind. A.Téc SENADIS'!AI76</f>
        <v>1</v>
      </c>
      <c r="Y25" s="17">
        <f>'24-02-010 Ind. A.Téc SENADIS'!AJ76</f>
        <v>1</v>
      </c>
    </row>
    <row r="26" spans="1:25">
      <c r="B26" s="14"/>
      <c r="G26" s="14"/>
      <c r="H26" s="14"/>
      <c r="I26" s="14"/>
      <c r="K26" s="14"/>
      <c r="L26" s="14"/>
      <c r="M26" s="14"/>
      <c r="O26" s="14"/>
      <c r="P26" s="14"/>
      <c r="Q26" s="14"/>
      <c r="S26" s="14"/>
      <c r="T26" s="14"/>
      <c r="U26" s="14"/>
    </row>
    <row r="27" spans="1:25">
      <c r="B27" s="14"/>
      <c r="G27" s="14"/>
      <c r="H27" s="14"/>
      <c r="I27" s="14"/>
      <c r="K27" s="14"/>
      <c r="L27" s="14"/>
      <c r="M27" s="14"/>
      <c r="O27" s="14"/>
      <c r="P27" s="14"/>
      <c r="Q27" s="14"/>
      <c r="S27" s="14"/>
      <c r="T27" s="14"/>
      <c r="U27" s="14"/>
    </row>
    <row r="28" spans="1:25">
      <c r="B28" s="14"/>
      <c r="G28" s="14"/>
      <c r="H28" s="14"/>
      <c r="I28" s="14"/>
      <c r="K28" s="14"/>
      <c r="L28" s="14"/>
      <c r="M28" s="14"/>
      <c r="O28" s="14"/>
      <c r="P28" s="14"/>
      <c r="Q28" s="14"/>
      <c r="S28" s="14"/>
      <c r="T28" s="14"/>
      <c r="U28" s="14"/>
    </row>
    <row r="29" spans="1:25">
      <c r="B29" s="14"/>
      <c r="G29" s="14"/>
      <c r="H29" s="14"/>
      <c r="I29" s="14"/>
      <c r="K29" s="14"/>
      <c r="L29" s="14"/>
      <c r="M29" s="14"/>
      <c r="O29" s="14"/>
      <c r="P29" s="14"/>
      <c r="Q29" s="14"/>
      <c r="S29" s="14"/>
      <c r="T29" s="14"/>
      <c r="U29" s="14"/>
    </row>
    <row r="30" spans="1:25">
      <c r="B30" s="14"/>
      <c r="G30" s="14"/>
      <c r="H30" s="14"/>
      <c r="I30" s="14"/>
      <c r="K30" s="14"/>
      <c r="L30" s="14"/>
      <c r="M30" s="14"/>
      <c r="O30" s="14"/>
      <c r="P30" s="14"/>
      <c r="Q30" s="14"/>
      <c r="S30" s="14"/>
      <c r="T30" s="14"/>
      <c r="U30" s="14"/>
    </row>
    <row r="31" spans="1:25">
      <c r="B31" s="14"/>
      <c r="G31" s="14"/>
      <c r="H31" s="14"/>
      <c r="I31" s="14"/>
      <c r="K31" s="14"/>
      <c r="L31" s="14"/>
      <c r="M31" s="14"/>
      <c r="O31" s="14"/>
      <c r="P31" s="14"/>
      <c r="Q31" s="14"/>
      <c r="S31" s="14"/>
      <c r="T31" s="14"/>
      <c r="U31" s="14"/>
    </row>
    <row r="32" spans="1:25">
      <c r="B32" s="14"/>
      <c r="G32" s="14"/>
      <c r="H32" s="14"/>
      <c r="I32" s="14"/>
      <c r="K32" s="14"/>
      <c r="L32" s="14"/>
      <c r="M32" s="14"/>
      <c r="O32" s="14"/>
      <c r="P32" s="14"/>
      <c r="Q32" s="14"/>
      <c r="S32" s="14"/>
      <c r="T32" s="14"/>
      <c r="U32" s="14"/>
    </row>
    <row r="33" spans="1:25">
      <c r="B33" s="14"/>
      <c r="G33" s="14"/>
      <c r="H33" s="14"/>
      <c r="I33" s="14"/>
      <c r="K33" s="14"/>
      <c r="L33" s="14"/>
      <c r="M33" s="14"/>
      <c r="O33" s="14"/>
      <c r="P33" s="14"/>
      <c r="Q33" s="14"/>
      <c r="S33" s="14"/>
      <c r="T33" s="14"/>
      <c r="U33" s="14"/>
    </row>
    <row r="34" spans="1:25">
      <c r="A34" s="5"/>
      <c r="B34" s="14"/>
      <c r="G34" s="14"/>
      <c r="H34" s="14"/>
      <c r="I34" s="14"/>
      <c r="K34" s="14"/>
      <c r="L34" s="14"/>
      <c r="M34" s="14"/>
      <c r="O34" s="14"/>
      <c r="P34" s="14"/>
      <c r="Q34" s="14"/>
      <c r="S34" s="14"/>
      <c r="T34" s="14"/>
      <c r="U34" s="14"/>
      <c r="V34" s="5"/>
      <c r="W34" s="5"/>
      <c r="X34" s="2"/>
      <c r="Y34" s="2"/>
    </row>
    <row r="35" spans="1:25">
      <c r="A35" s="5"/>
      <c r="B35" s="14"/>
      <c r="G35" s="14"/>
      <c r="H35" s="14"/>
      <c r="I35" s="14"/>
      <c r="K35" s="14"/>
      <c r="L35" s="14"/>
      <c r="M35" s="14"/>
      <c r="O35" s="14"/>
      <c r="P35" s="14"/>
      <c r="Q35" s="14"/>
      <c r="S35" s="14"/>
      <c r="T35" s="14"/>
      <c r="U35" s="14"/>
      <c r="V35" s="5"/>
      <c r="W35" s="5"/>
      <c r="X35" s="2"/>
      <c r="Y35" s="2"/>
    </row>
    <row r="36" spans="1:25">
      <c r="A36" s="5"/>
      <c r="B36" s="14"/>
      <c r="G36" s="14"/>
      <c r="H36" s="14"/>
      <c r="I36" s="14"/>
      <c r="K36" s="14"/>
      <c r="L36" s="14"/>
      <c r="M36" s="14"/>
      <c r="O36" s="14"/>
      <c r="P36" s="14"/>
      <c r="Q36" s="14"/>
      <c r="S36" s="14"/>
      <c r="T36" s="14"/>
      <c r="U36" s="14"/>
      <c r="V36" s="5"/>
      <c r="W36" s="5"/>
      <c r="X36" s="2"/>
      <c r="Y36" s="2"/>
    </row>
    <row r="37" spans="1:25">
      <c r="A37" s="5"/>
      <c r="B37" s="14"/>
      <c r="G37" s="14"/>
      <c r="H37" s="14"/>
      <c r="I37" s="14"/>
      <c r="K37" s="14"/>
      <c r="L37" s="14"/>
      <c r="M37" s="14"/>
      <c r="O37" s="14"/>
      <c r="P37" s="14"/>
      <c r="Q37" s="14"/>
      <c r="S37" s="14"/>
      <c r="T37" s="14"/>
      <c r="U37" s="14"/>
      <c r="V37" s="5"/>
      <c r="W37" s="5"/>
      <c r="X37" s="2"/>
      <c r="Y37" s="2"/>
    </row>
    <row r="38" spans="1:25">
      <c r="A38" s="5"/>
      <c r="B38" s="14"/>
      <c r="G38" s="14"/>
      <c r="H38" s="14"/>
      <c r="I38" s="14"/>
      <c r="K38" s="14"/>
      <c r="L38" s="14"/>
      <c r="M38" s="14"/>
      <c r="O38" s="14"/>
      <c r="P38" s="14"/>
      <c r="Q38" s="14"/>
      <c r="S38" s="14"/>
      <c r="T38" s="14"/>
      <c r="U38" s="14"/>
      <c r="V38" s="5"/>
      <c r="W38" s="5"/>
      <c r="X38" s="2"/>
      <c r="Y38" s="2"/>
    </row>
    <row r="39" spans="1:25">
      <c r="A39" s="5"/>
      <c r="B39" s="14"/>
      <c r="G39" s="14"/>
      <c r="H39" s="14"/>
      <c r="I39" s="14"/>
      <c r="K39" s="14"/>
      <c r="L39" s="14"/>
      <c r="M39" s="14"/>
      <c r="O39" s="14"/>
      <c r="P39" s="14"/>
      <c r="Q39" s="14"/>
      <c r="S39" s="14"/>
      <c r="T39" s="14"/>
      <c r="U39" s="14"/>
      <c r="V39" s="5"/>
      <c r="W39" s="5"/>
      <c r="X39" s="2"/>
      <c r="Y39" s="2"/>
    </row>
    <row r="40" spans="1:25">
      <c r="A40" s="5"/>
      <c r="B40" s="14"/>
      <c r="G40" s="14"/>
      <c r="H40" s="14"/>
      <c r="I40" s="14"/>
      <c r="K40" s="14"/>
      <c r="L40" s="14"/>
      <c r="M40" s="14"/>
      <c r="O40" s="14"/>
      <c r="P40" s="14"/>
      <c r="Q40" s="14"/>
      <c r="S40" s="14"/>
      <c r="T40" s="14"/>
      <c r="U40" s="14"/>
      <c r="V40" s="5"/>
      <c r="W40" s="5"/>
      <c r="X40" s="2"/>
      <c r="Y40" s="2"/>
    </row>
    <row r="41" spans="1:25">
      <c r="A41" s="5"/>
      <c r="B41" s="14"/>
      <c r="G41" s="14"/>
      <c r="H41" s="14"/>
      <c r="I41" s="14"/>
      <c r="K41" s="14"/>
      <c r="L41" s="14"/>
      <c r="M41" s="14"/>
      <c r="O41" s="14"/>
      <c r="P41" s="14"/>
      <c r="Q41" s="14"/>
      <c r="S41" s="14"/>
      <c r="T41" s="14"/>
      <c r="U41" s="14"/>
      <c r="V41" s="5"/>
      <c r="W41" s="5"/>
      <c r="X41" s="2"/>
      <c r="Y41" s="2"/>
    </row>
    <row r="42" spans="1:25">
      <c r="A42" s="5"/>
      <c r="B42" s="14"/>
      <c r="G42" s="14"/>
      <c r="H42" s="14"/>
      <c r="I42" s="14"/>
      <c r="K42" s="14"/>
      <c r="L42" s="14"/>
      <c r="M42" s="14"/>
      <c r="O42" s="14"/>
      <c r="P42" s="14"/>
      <c r="Q42" s="14"/>
      <c r="S42" s="14"/>
      <c r="T42" s="14"/>
      <c r="U42" s="14"/>
      <c r="V42" s="5"/>
      <c r="W42" s="5"/>
      <c r="X42" s="2"/>
      <c r="Y42" s="2"/>
    </row>
  </sheetData>
  <mergeCells count="19">
    <mergeCell ref="A1:Y1"/>
    <mergeCell ref="A2:Y2"/>
    <mergeCell ref="A3:Y3"/>
    <mergeCell ref="A4:Y4"/>
    <mergeCell ref="A5:Y5"/>
    <mergeCell ref="X6:Y6"/>
    <mergeCell ref="A6:A7"/>
    <mergeCell ref="B6:B7"/>
    <mergeCell ref="C6:C7"/>
    <mergeCell ref="J6:J7"/>
    <mergeCell ref="N6:N7"/>
    <mergeCell ref="R6:R7"/>
    <mergeCell ref="V6:V7"/>
    <mergeCell ref="W6:W7"/>
    <mergeCell ref="D6:F6"/>
    <mergeCell ref="G6:I6"/>
    <mergeCell ref="K6:M6"/>
    <mergeCell ref="O6:Q6"/>
    <mergeCell ref="S6:U6"/>
  </mergeCells>
  <printOptions horizontalCentered="1" verticalCentered="1"/>
  <pageMargins left="0" right="0" top="0.74803149606299202" bottom="0.74803149606299202" header="0.31496062992126" footer="0.31496062992126"/>
  <pageSetup paperSize="41" scale="56" orientation="landscape"/>
  <legacyDrawingHF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007DB5"/>
    <pageSetUpPr fitToPage="1"/>
  </sheetPr>
  <dimension ref="A1:DB95"/>
  <sheetViews>
    <sheetView topLeftCell="A59" zoomScale="85" zoomScaleNormal="85" workbookViewId="0">
      <selection activeCell="AC76" activeCellId="1" sqref="Y76 AC76"/>
    </sheetView>
  </sheetViews>
  <sheetFormatPr baseColWidth="10" defaultColWidth="11.42578125" defaultRowHeight="10.5" outlineLevelRow="1" outlineLevelCol="1"/>
  <cols>
    <col min="1" max="1" width="3.5703125" style="2" customWidth="1"/>
    <col min="2" max="2" width="8" style="2" hidden="1" customWidth="1"/>
    <col min="3" max="3" width="11.85546875" style="2" customWidth="1"/>
    <col min="4" max="4" width="10.42578125" style="2" customWidth="1"/>
    <col min="5" max="5" width="23" style="5" customWidth="1"/>
    <col min="6" max="6" width="17.42578125" style="5" customWidth="1"/>
    <col min="7" max="7" width="11.140625" style="2" customWidth="1"/>
    <col min="8" max="9" width="9.85546875" style="2" hidden="1" customWidth="1"/>
    <col min="10" max="10" width="15.7109375" style="3" customWidth="1"/>
    <col min="11" max="11" width="15.7109375" style="14" customWidth="1"/>
    <col min="12" max="12" width="14.85546875" style="5" customWidth="1"/>
    <col min="13" max="13" width="10.42578125" style="2" hidden="1" customWidth="1"/>
    <col min="14" max="14" width="9.140625" style="2" hidden="1" customWidth="1"/>
    <col min="15" max="15" width="13" style="2" hidden="1" customWidth="1"/>
    <col min="16" max="16" width="10.5703125" style="2" hidden="1" customWidth="1"/>
    <col min="17" max="17" width="10.5703125" style="21" hidden="1" customWidth="1"/>
    <col min="18" max="18" width="12.85546875" style="3" hidden="1" customWidth="1" outlineLevel="1"/>
    <col min="19" max="20" width="12" style="3" hidden="1" customWidth="1" outlineLevel="1"/>
    <col min="21" max="21" width="20.7109375" style="3" customWidth="1" collapsed="1"/>
    <col min="22" max="24" width="20.7109375" style="3" hidden="1" customWidth="1" outlineLevel="1"/>
    <col min="25" max="25" width="20.7109375" style="3" customWidth="1" collapsed="1"/>
    <col min="26" max="28" width="20.7109375" style="3" hidden="1" customWidth="1" outlineLevel="1"/>
    <col min="29" max="29" width="20.7109375" style="3" customWidth="1" collapsed="1"/>
    <col min="30" max="32" width="20.7109375" style="3" customWidth="1" outlineLevel="1"/>
    <col min="33" max="34" width="20.7109375" style="3" customWidth="1"/>
    <col min="35" max="36" width="20.7109375" style="22" customWidth="1"/>
    <col min="37" max="16384" width="11.42578125" style="5"/>
  </cols>
  <sheetData>
    <row r="1" spans="1:106" s="1" customFormat="1" ht="16.5" customHeight="1">
      <c r="A1" s="120" t="s">
        <v>0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</row>
    <row r="2" spans="1:106" s="1" customFormat="1" ht="16.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</row>
    <row r="3" spans="1:106" s="1" customFormat="1" ht="16.5" customHeight="1">
      <c r="A3" s="122" t="s">
        <v>99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106" s="1" customFormat="1" ht="16.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</row>
    <row r="5" spans="1:106" ht="54.75" customHeight="1">
      <c r="A5" s="124" t="s">
        <v>100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</row>
    <row r="6" spans="1:106" s="18" customFormat="1" ht="22.5" customHeight="1">
      <c r="A6" s="112" t="s">
        <v>5</v>
      </c>
      <c r="B6" s="112" t="s">
        <v>6</v>
      </c>
      <c r="C6" s="6" t="s">
        <v>7</v>
      </c>
      <c r="D6" s="112" t="s">
        <v>8</v>
      </c>
      <c r="E6" s="112" t="s">
        <v>9</v>
      </c>
      <c r="F6" s="112" t="s">
        <v>10</v>
      </c>
      <c r="G6" s="112" t="s">
        <v>11</v>
      </c>
      <c r="H6" s="112" t="s">
        <v>12</v>
      </c>
      <c r="I6" s="112"/>
      <c r="J6" s="111" t="s">
        <v>13</v>
      </c>
      <c r="K6" s="111" t="s">
        <v>14</v>
      </c>
      <c r="L6" s="112" t="s">
        <v>15</v>
      </c>
      <c r="M6" s="111" t="s">
        <v>16</v>
      </c>
      <c r="N6" s="111"/>
      <c r="O6" s="111"/>
      <c r="P6" s="112" t="s">
        <v>17</v>
      </c>
      <c r="Q6" s="112" t="s">
        <v>18</v>
      </c>
      <c r="R6" s="111" t="s">
        <v>19</v>
      </c>
      <c r="S6" s="111"/>
      <c r="T6" s="111"/>
      <c r="U6" s="111" t="s">
        <v>20</v>
      </c>
      <c r="V6" s="111" t="s">
        <v>19</v>
      </c>
      <c r="W6" s="111"/>
      <c r="X6" s="111"/>
      <c r="Y6" s="111" t="s">
        <v>21</v>
      </c>
      <c r="Z6" s="111" t="s">
        <v>19</v>
      </c>
      <c r="AA6" s="111"/>
      <c r="AB6" s="111"/>
      <c r="AC6" s="111" t="s">
        <v>22</v>
      </c>
      <c r="AD6" s="111" t="s">
        <v>19</v>
      </c>
      <c r="AE6" s="111"/>
      <c r="AF6" s="111"/>
      <c r="AG6" s="111" t="s">
        <v>23</v>
      </c>
      <c r="AH6" s="111" t="s">
        <v>24</v>
      </c>
      <c r="AI6" s="125" t="s">
        <v>25</v>
      </c>
      <c r="AJ6" s="125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18" customFormat="1" ht="27.75" customHeight="1">
      <c r="A7" s="112"/>
      <c r="B7" s="112"/>
      <c r="C7" s="6" t="s">
        <v>26</v>
      </c>
      <c r="D7" s="112"/>
      <c r="E7" s="112"/>
      <c r="F7" s="112"/>
      <c r="G7" s="112"/>
      <c r="H7" s="6" t="s">
        <v>27</v>
      </c>
      <c r="I7" s="6" t="s">
        <v>28</v>
      </c>
      <c r="J7" s="111"/>
      <c r="K7" s="111"/>
      <c r="L7" s="112"/>
      <c r="M7" s="7" t="s">
        <v>29</v>
      </c>
      <c r="N7" s="7" t="s">
        <v>30</v>
      </c>
      <c r="O7" s="7" t="s">
        <v>31</v>
      </c>
      <c r="P7" s="112"/>
      <c r="Q7" s="112"/>
      <c r="R7" s="7" t="s">
        <v>32</v>
      </c>
      <c r="S7" s="7" t="s">
        <v>33</v>
      </c>
      <c r="T7" s="7" t="s">
        <v>34</v>
      </c>
      <c r="U7" s="111"/>
      <c r="V7" s="7" t="s">
        <v>35</v>
      </c>
      <c r="W7" s="7" t="s">
        <v>36</v>
      </c>
      <c r="X7" s="7" t="s">
        <v>37</v>
      </c>
      <c r="Y7" s="111"/>
      <c r="Z7" s="7" t="s">
        <v>38</v>
      </c>
      <c r="AA7" s="7" t="s">
        <v>39</v>
      </c>
      <c r="AB7" s="7" t="s">
        <v>40</v>
      </c>
      <c r="AC7" s="111"/>
      <c r="AD7" s="7" t="s">
        <v>41</v>
      </c>
      <c r="AE7" s="7" t="s">
        <v>42</v>
      </c>
      <c r="AF7" s="7" t="s">
        <v>43</v>
      </c>
      <c r="AG7" s="111"/>
      <c r="AH7" s="111"/>
      <c r="AI7" s="15" t="s">
        <v>44</v>
      </c>
      <c r="AJ7" s="15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>
      <c r="A8" s="118" t="s">
        <v>46</v>
      </c>
      <c r="B8" s="118"/>
      <c r="C8" s="118"/>
      <c r="D8" s="118"/>
      <c r="E8" s="118"/>
      <c r="F8" s="23"/>
      <c r="G8" s="24"/>
      <c r="H8" s="25"/>
      <c r="I8" s="25"/>
      <c r="J8" s="88"/>
      <c r="K8" s="43"/>
      <c r="L8" s="44"/>
      <c r="M8" s="45"/>
      <c r="N8" s="45"/>
      <c r="O8" s="45"/>
      <c r="P8" s="24"/>
      <c r="Q8" s="55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57"/>
      <c r="AJ8" s="58"/>
    </row>
    <row r="9" spans="1:106" ht="24.95" customHeight="1" outlineLevel="1">
      <c r="A9" s="26">
        <v>1</v>
      </c>
      <c r="B9" s="26"/>
      <c r="C9" s="27"/>
      <c r="D9" s="28"/>
      <c r="E9" s="27"/>
      <c r="F9" s="27"/>
      <c r="G9" s="27"/>
      <c r="H9" s="28"/>
      <c r="I9" s="28"/>
      <c r="J9" s="110"/>
      <c r="K9" s="47"/>
      <c r="L9" s="27"/>
      <c r="M9" s="48"/>
      <c r="N9" s="48"/>
      <c r="O9" s="48"/>
      <c r="P9" s="27"/>
      <c r="Q9" s="27"/>
      <c r="R9" s="48"/>
      <c r="S9" s="48"/>
      <c r="T9" s="48"/>
      <c r="U9" s="43">
        <f>SUM(R9:T9)</f>
        <v>0</v>
      </c>
      <c r="V9" s="48"/>
      <c r="W9" s="48"/>
      <c r="X9" s="48"/>
      <c r="Y9" s="43">
        <f>SUM(V9:X9)</f>
        <v>0</v>
      </c>
      <c r="Z9" s="48"/>
      <c r="AA9" s="48"/>
      <c r="AB9" s="48"/>
      <c r="AC9" s="43">
        <f>SUM(Z9:AB9)</f>
        <v>0</v>
      </c>
      <c r="AD9" s="48"/>
      <c r="AE9" s="48"/>
      <c r="AF9" s="48"/>
      <c r="AG9" s="43">
        <f>SUM(AD9:AF9)</f>
        <v>0</v>
      </c>
      <c r="AH9" s="43">
        <f>SUM(U9,Y9,AC9,AG9)</f>
        <v>0</v>
      </c>
      <c r="AI9" s="59">
        <f>IF(ISERROR(AH9/J9),0,AH9/J9)</f>
        <v>0</v>
      </c>
      <c r="AJ9" s="60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>
      <c r="A10" s="26">
        <v>2</v>
      </c>
      <c r="B10" s="26"/>
      <c r="C10" s="27"/>
      <c r="D10" s="28"/>
      <c r="E10" s="27"/>
      <c r="F10" s="27"/>
      <c r="G10" s="27"/>
      <c r="H10" s="28"/>
      <c r="I10" s="28"/>
      <c r="J10" s="110"/>
      <c r="K10" s="47"/>
      <c r="L10" s="27"/>
      <c r="M10" s="48"/>
      <c r="N10" s="48"/>
      <c r="O10" s="48"/>
      <c r="P10" s="27"/>
      <c r="Q10" s="27"/>
      <c r="R10" s="48"/>
      <c r="S10" s="48"/>
      <c r="T10" s="48"/>
      <c r="U10" s="43">
        <f>SUM(R10:T10)</f>
        <v>0</v>
      </c>
      <c r="V10" s="48"/>
      <c r="W10" s="48"/>
      <c r="X10" s="48"/>
      <c r="Y10" s="43">
        <f>SUM(V10:X10)</f>
        <v>0</v>
      </c>
      <c r="Z10" s="48"/>
      <c r="AA10" s="48"/>
      <c r="AB10" s="48"/>
      <c r="AC10" s="43">
        <f>SUM(Z10:AB10)</f>
        <v>0</v>
      </c>
      <c r="AD10" s="48"/>
      <c r="AE10" s="48"/>
      <c r="AF10" s="48"/>
      <c r="AG10" s="43">
        <f>SUM(AD10:AF10)</f>
        <v>0</v>
      </c>
      <c r="AH10" s="43">
        <f>SUM(U10,Y10,AC10,AG10)</f>
        <v>0</v>
      </c>
      <c r="AI10" s="59">
        <f>IF(ISERROR(AH10/J10),0,AH10/J10)</f>
        <v>0</v>
      </c>
      <c r="AJ10" s="59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19" customFormat="1" ht="24.95" customHeight="1">
      <c r="A11" s="117" t="s">
        <v>47</v>
      </c>
      <c r="B11" s="117"/>
      <c r="C11" s="117"/>
      <c r="D11" s="117"/>
      <c r="E11" s="117"/>
      <c r="F11" s="117"/>
      <c r="G11" s="117"/>
      <c r="H11" s="117"/>
      <c r="I11" s="117"/>
      <c r="J11" s="49">
        <f>SUM(J9:J10)</f>
        <v>0</v>
      </c>
      <c r="K11" s="49">
        <f>SUM(K9:K10)</f>
        <v>0</v>
      </c>
      <c r="L11" s="29"/>
      <c r="M11" s="49">
        <f>SUM(M9:M10)</f>
        <v>0</v>
      </c>
      <c r="N11" s="49">
        <f>SUM(N9:N10)</f>
        <v>0</v>
      </c>
      <c r="O11" s="49">
        <f>SUM(O9:O10)</f>
        <v>0</v>
      </c>
      <c r="P11" s="50"/>
      <c r="Q11" s="56"/>
      <c r="R11" s="49">
        <f>SUM(R9:R10)</f>
        <v>0</v>
      </c>
      <c r="S11" s="49">
        <f t="shared" ref="S11:AH11" si="0">SUM(S9:S10)</f>
        <v>0</v>
      </c>
      <c r="T11" s="49">
        <f t="shared" si="0"/>
        <v>0</v>
      </c>
      <c r="U11" s="49">
        <f t="shared" si="0"/>
        <v>0</v>
      </c>
      <c r="V11" s="49">
        <f t="shared" si="0"/>
        <v>0</v>
      </c>
      <c r="W11" s="49">
        <f t="shared" si="0"/>
        <v>0</v>
      </c>
      <c r="X11" s="49">
        <f t="shared" si="0"/>
        <v>0</v>
      </c>
      <c r="Y11" s="49">
        <f t="shared" si="0"/>
        <v>0</v>
      </c>
      <c r="Z11" s="49">
        <f t="shared" si="0"/>
        <v>0</v>
      </c>
      <c r="AA11" s="49">
        <f t="shared" si="0"/>
        <v>0</v>
      </c>
      <c r="AB11" s="49">
        <f t="shared" si="0"/>
        <v>0</v>
      </c>
      <c r="AC11" s="49">
        <f t="shared" si="0"/>
        <v>0</v>
      </c>
      <c r="AD11" s="49">
        <f t="shared" si="0"/>
        <v>0</v>
      </c>
      <c r="AE11" s="49">
        <f t="shared" si="0"/>
        <v>0</v>
      </c>
      <c r="AF11" s="49">
        <f t="shared" si="0"/>
        <v>0</v>
      </c>
      <c r="AG11" s="49">
        <f t="shared" si="0"/>
        <v>0</v>
      </c>
      <c r="AH11" s="49">
        <f t="shared" si="0"/>
        <v>0</v>
      </c>
      <c r="AI11" s="61">
        <f>IF(ISERROR(AH11/J11),0,AH11/J11)</f>
        <v>0</v>
      </c>
      <c r="AJ11" s="61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>
      <c r="A12" s="118" t="s">
        <v>48</v>
      </c>
      <c r="B12" s="118"/>
      <c r="C12" s="118"/>
      <c r="D12" s="118"/>
      <c r="E12" s="118"/>
      <c r="F12" s="23"/>
      <c r="G12" s="24"/>
      <c r="H12" s="25"/>
      <c r="I12" s="25"/>
      <c r="J12" s="89"/>
      <c r="K12" s="43"/>
      <c r="L12" s="44"/>
      <c r="M12" s="45"/>
      <c r="N12" s="45"/>
      <c r="O12" s="45"/>
      <c r="P12" s="24"/>
      <c r="Q12" s="55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57"/>
      <c r="AJ12" s="58"/>
    </row>
    <row r="13" spans="1:106" ht="24.95" customHeight="1" outlineLevel="1">
      <c r="A13" s="26">
        <v>1</v>
      </c>
      <c r="B13" s="26"/>
      <c r="C13" s="27"/>
      <c r="D13" s="28"/>
      <c r="E13" s="27"/>
      <c r="F13" s="27"/>
      <c r="G13" s="27"/>
      <c r="H13" s="28"/>
      <c r="I13" s="28"/>
      <c r="J13" s="116"/>
      <c r="K13" s="47"/>
      <c r="L13" s="27"/>
      <c r="M13" s="48"/>
      <c r="N13" s="48"/>
      <c r="O13" s="48"/>
      <c r="P13" s="27"/>
      <c r="Q13" s="27"/>
      <c r="R13" s="48"/>
      <c r="S13" s="48"/>
      <c r="T13" s="48"/>
      <c r="U13" s="43">
        <f>SUM(R13:T13)</f>
        <v>0</v>
      </c>
      <c r="V13" s="48"/>
      <c r="W13" s="48"/>
      <c r="X13" s="48"/>
      <c r="Y13" s="43">
        <f>SUM(V13:X13)</f>
        <v>0</v>
      </c>
      <c r="Z13" s="48"/>
      <c r="AA13" s="48"/>
      <c r="AB13" s="48"/>
      <c r="AC13" s="43">
        <f>SUM(Z13:AB13)</f>
        <v>0</v>
      </c>
      <c r="AD13" s="48"/>
      <c r="AE13" s="48"/>
      <c r="AF13" s="48"/>
      <c r="AG13" s="43">
        <f>SUM(AD13:AF13)</f>
        <v>0</v>
      </c>
      <c r="AH13" s="43">
        <f>SUM(U13,Y13,AC13,AG13)</f>
        <v>0</v>
      </c>
      <c r="AI13" s="59">
        <f>IF(ISERROR(AH13/J13),0,AH13/J13)</f>
        <v>0</v>
      </c>
      <c r="AJ13" s="59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>
      <c r="A14" s="26">
        <v>2</v>
      </c>
      <c r="B14" s="26"/>
      <c r="C14" s="27"/>
      <c r="D14" s="28"/>
      <c r="E14" s="27"/>
      <c r="F14" s="27"/>
      <c r="G14" s="27"/>
      <c r="H14" s="28"/>
      <c r="I14" s="28"/>
      <c r="J14" s="116"/>
      <c r="K14" s="47"/>
      <c r="L14" s="27"/>
      <c r="M14" s="48"/>
      <c r="N14" s="48"/>
      <c r="O14" s="48"/>
      <c r="P14" s="27"/>
      <c r="Q14" s="27"/>
      <c r="R14" s="48"/>
      <c r="S14" s="48"/>
      <c r="T14" s="48"/>
      <c r="U14" s="43">
        <f>SUM(R14:T14)</f>
        <v>0</v>
      </c>
      <c r="V14" s="48"/>
      <c r="W14" s="48"/>
      <c r="X14" s="48"/>
      <c r="Y14" s="43">
        <f>SUM(V14:X14)</f>
        <v>0</v>
      </c>
      <c r="Z14" s="48"/>
      <c r="AA14" s="48"/>
      <c r="AB14" s="48"/>
      <c r="AC14" s="43">
        <f>SUM(Z14:AB14)</f>
        <v>0</v>
      </c>
      <c r="AD14" s="48"/>
      <c r="AE14" s="48"/>
      <c r="AF14" s="48"/>
      <c r="AG14" s="43">
        <f>SUM(AD14:AF14)</f>
        <v>0</v>
      </c>
      <c r="AH14" s="43">
        <f>SUM(U14,Y14,AC14,AG14)</f>
        <v>0</v>
      </c>
      <c r="AI14" s="59">
        <f>IF(ISERROR(AH14/J14),0,AH14/J14)</f>
        <v>0</v>
      </c>
      <c r="AJ14" s="59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19" customFormat="1" ht="24.95" customHeight="1">
      <c r="A15" s="117" t="s">
        <v>49</v>
      </c>
      <c r="B15" s="117"/>
      <c r="C15" s="117"/>
      <c r="D15" s="117"/>
      <c r="E15" s="117"/>
      <c r="F15" s="117"/>
      <c r="G15" s="117"/>
      <c r="H15" s="117"/>
      <c r="I15" s="117"/>
      <c r="J15" s="49">
        <f>SUM(J13:J14)</f>
        <v>0</v>
      </c>
      <c r="K15" s="49">
        <f>SUM(K13:K14)</f>
        <v>0</v>
      </c>
      <c r="L15" s="29"/>
      <c r="M15" s="49">
        <f>SUM(M13:M14)</f>
        <v>0</v>
      </c>
      <c r="N15" s="49">
        <f>SUM(N13:N14)</f>
        <v>0</v>
      </c>
      <c r="O15" s="49">
        <f>SUM(O13:O14)</f>
        <v>0</v>
      </c>
      <c r="P15" s="50"/>
      <c r="Q15" s="56"/>
      <c r="R15" s="49">
        <f t="shared" ref="R15:AH15" si="1">SUM(R13:R14)</f>
        <v>0</v>
      </c>
      <c r="S15" s="49">
        <f t="shared" si="1"/>
        <v>0</v>
      </c>
      <c r="T15" s="49">
        <f t="shared" si="1"/>
        <v>0</v>
      </c>
      <c r="U15" s="49">
        <f t="shared" si="1"/>
        <v>0</v>
      </c>
      <c r="V15" s="49">
        <f t="shared" si="1"/>
        <v>0</v>
      </c>
      <c r="W15" s="49">
        <f t="shared" si="1"/>
        <v>0</v>
      </c>
      <c r="X15" s="49">
        <f t="shared" si="1"/>
        <v>0</v>
      </c>
      <c r="Y15" s="49">
        <f t="shared" si="1"/>
        <v>0</v>
      </c>
      <c r="Z15" s="49">
        <f t="shared" si="1"/>
        <v>0</v>
      </c>
      <c r="AA15" s="49">
        <f t="shared" si="1"/>
        <v>0</v>
      </c>
      <c r="AB15" s="49">
        <f t="shared" si="1"/>
        <v>0</v>
      </c>
      <c r="AC15" s="49">
        <f t="shared" si="1"/>
        <v>0</v>
      </c>
      <c r="AD15" s="49">
        <f t="shared" si="1"/>
        <v>0</v>
      </c>
      <c r="AE15" s="49">
        <f t="shared" si="1"/>
        <v>0</v>
      </c>
      <c r="AF15" s="49">
        <f t="shared" si="1"/>
        <v>0</v>
      </c>
      <c r="AG15" s="49">
        <f t="shared" si="1"/>
        <v>0</v>
      </c>
      <c r="AH15" s="49">
        <f t="shared" si="1"/>
        <v>0</v>
      </c>
      <c r="AI15" s="61">
        <f>IF(ISERROR(AH15/J15),0,AH15/J15)</f>
        <v>0</v>
      </c>
      <c r="AJ15" s="61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>
      <c r="A16" s="118" t="s">
        <v>50</v>
      </c>
      <c r="B16" s="118"/>
      <c r="C16" s="118"/>
      <c r="D16" s="118"/>
      <c r="E16" s="118"/>
      <c r="F16" s="23"/>
      <c r="G16" s="24"/>
      <c r="H16" s="25"/>
      <c r="I16" s="25"/>
      <c r="J16" s="88"/>
      <c r="K16" s="43"/>
      <c r="L16" s="44"/>
      <c r="M16" s="45"/>
      <c r="N16" s="45"/>
      <c r="O16" s="45"/>
      <c r="P16" s="24"/>
      <c r="Q16" s="55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57"/>
      <c r="AJ16" s="58"/>
    </row>
    <row r="17" spans="1:106" ht="24.95" customHeight="1" outlineLevel="1">
      <c r="A17" s="26">
        <v>1</v>
      </c>
      <c r="B17" s="26"/>
      <c r="C17" s="27"/>
      <c r="D17" s="28"/>
      <c r="E17" s="27"/>
      <c r="F17" s="27"/>
      <c r="G17" s="27"/>
      <c r="H17" s="28"/>
      <c r="I17" s="28"/>
      <c r="J17" s="110"/>
      <c r="K17" s="47"/>
      <c r="L17" s="27"/>
      <c r="M17" s="48"/>
      <c r="N17" s="48"/>
      <c r="O17" s="48"/>
      <c r="P17" s="27"/>
      <c r="Q17" s="27"/>
      <c r="R17" s="48"/>
      <c r="S17" s="48"/>
      <c r="T17" s="48"/>
      <c r="U17" s="43">
        <f>SUM(R17:T17)</f>
        <v>0</v>
      </c>
      <c r="V17" s="48"/>
      <c r="W17" s="48"/>
      <c r="X17" s="48"/>
      <c r="Y17" s="43">
        <f>SUM(V17:X17)</f>
        <v>0</v>
      </c>
      <c r="Z17" s="48"/>
      <c r="AA17" s="48"/>
      <c r="AB17" s="48"/>
      <c r="AC17" s="43">
        <f>SUM(Z17:AB17)</f>
        <v>0</v>
      </c>
      <c r="AD17" s="48"/>
      <c r="AE17" s="48"/>
      <c r="AF17" s="48"/>
      <c r="AG17" s="43">
        <f>SUM(AD17:AF17)</f>
        <v>0</v>
      </c>
      <c r="AH17" s="43">
        <f>SUM(U17,Y17,AC17,AG17)</f>
        <v>0</v>
      </c>
      <c r="AI17" s="59">
        <f>IF(ISERROR(AH17/J17),0,AH17/J17)</f>
        <v>0</v>
      </c>
      <c r="AJ17" s="59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>
      <c r="A18" s="26">
        <v>2</v>
      </c>
      <c r="B18" s="26"/>
      <c r="C18" s="27"/>
      <c r="D18" s="28"/>
      <c r="E18" s="27"/>
      <c r="F18" s="27"/>
      <c r="G18" s="27"/>
      <c r="H18" s="28"/>
      <c r="I18" s="28"/>
      <c r="J18" s="110"/>
      <c r="K18" s="47"/>
      <c r="L18" s="27"/>
      <c r="M18" s="48"/>
      <c r="N18" s="48"/>
      <c r="O18" s="48"/>
      <c r="P18" s="27"/>
      <c r="Q18" s="27"/>
      <c r="R18" s="48"/>
      <c r="S18" s="48"/>
      <c r="T18" s="48"/>
      <c r="U18" s="43">
        <f>SUM(R18:T18)</f>
        <v>0</v>
      </c>
      <c r="V18" s="48"/>
      <c r="W18" s="48"/>
      <c r="X18" s="48"/>
      <c r="Y18" s="43">
        <f>SUM(V18:X18)</f>
        <v>0</v>
      </c>
      <c r="Z18" s="48"/>
      <c r="AA18" s="48"/>
      <c r="AB18" s="48"/>
      <c r="AC18" s="43">
        <f>SUM(Z18:AB18)</f>
        <v>0</v>
      </c>
      <c r="AD18" s="48"/>
      <c r="AE18" s="48"/>
      <c r="AF18" s="48"/>
      <c r="AG18" s="43">
        <f>SUM(AD18:AF18)</f>
        <v>0</v>
      </c>
      <c r="AH18" s="43">
        <f>SUM(U18,Y18,AC18,AG18)</f>
        <v>0</v>
      </c>
      <c r="AI18" s="59">
        <f>IF(ISERROR(AH18/J18),0,AH18/J18)</f>
        <v>0</v>
      </c>
      <c r="AJ18" s="59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19" customFormat="1" ht="24.95" customHeight="1">
      <c r="A19" s="117" t="s">
        <v>51</v>
      </c>
      <c r="B19" s="117"/>
      <c r="C19" s="117"/>
      <c r="D19" s="117"/>
      <c r="E19" s="117"/>
      <c r="F19" s="117"/>
      <c r="G19" s="117"/>
      <c r="H19" s="117"/>
      <c r="I19" s="117"/>
      <c r="J19" s="49">
        <f>SUM(J17:J18)</f>
        <v>0</v>
      </c>
      <c r="K19" s="49">
        <f>SUM(K17:K18)</f>
        <v>0</v>
      </c>
      <c r="L19" s="29"/>
      <c r="M19" s="49">
        <f>SUM(M17:M18)</f>
        <v>0</v>
      </c>
      <c r="N19" s="49">
        <f>SUM(N17:N18)</f>
        <v>0</v>
      </c>
      <c r="O19" s="49">
        <f>SUM(O17:O18)</f>
        <v>0</v>
      </c>
      <c r="P19" s="50"/>
      <c r="Q19" s="56"/>
      <c r="R19" s="49">
        <f t="shared" ref="R19:AH19" si="2">SUM(R17:R18)</f>
        <v>0</v>
      </c>
      <c r="S19" s="49">
        <f t="shared" si="2"/>
        <v>0</v>
      </c>
      <c r="T19" s="49">
        <f t="shared" si="2"/>
        <v>0</v>
      </c>
      <c r="U19" s="49">
        <f t="shared" si="2"/>
        <v>0</v>
      </c>
      <c r="V19" s="49">
        <f t="shared" si="2"/>
        <v>0</v>
      </c>
      <c r="W19" s="49">
        <f t="shared" si="2"/>
        <v>0</v>
      </c>
      <c r="X19" s="49">
        <f t="shared" si="2"/>
        <v>0</v>
      </c>
      <c r="Y19" s="49">
        <f t="shared" si="2"/>
        <v>0</v>
      </c>
      <c r="Z19" s="49">
        <f t="shared" si="2"/>
        <v>0</v>
      </c>
      <c r="AA19" s="49">
        <f t="shared" si="2"/>
        <v>0</v>
      </c>
      <c r="AB19" s="49">
        <f t="shared" si="2"/>
        <v>0</v>
      </c>
      <c r="AC19" s="49">
        <f t="shared" si="2"/>
        <v>0</v>
      </c>
      <c r="AD19" s="49">
        <f t="shared" si="2"/>
        <v>0</v>
      </c>
      <c r="AE19" s="49">
        <f t="shared" si="2"/>
        <v>0</v>
      </c>
      <c r="AF19" s="49">
        <f t="shared" si="2"/>
        <v>0</v>
      </c>
      <c r="AG19" s="49">
        <f t="shared" si="2"/>
        <v>0</v>
      </c>
      <c r="AH19" s="49">
        <f t="shared" si="2"/>
        <v>0</v>
      </c>
      <c r="AI19" s="61">
        <f>IF(ISERROR(AH19/J19),0,AH19/J19)</f>
        <v>0</v>
      </c>
      <c r="AJ19" s="61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>
      <c r="A20" s="118" t="s">
        <v>52</v>
      </c>
      <c r="B20" s="118"/>
      <c r="C20" s="118"/>
      <c r="D20" s="118"/>
      <c r="E20" s="118"/>
      <c r="F20" s="23"/>
      <c r="G20" s="24"/>
      <c r="H20" s="25"/>
      <c r="I20" s="25"/>
      <c r="J20" s="88"/>
      <c r="K20" s="43"/>
      <c r="L20" s="44"/>
      <c r="M20" s="45"/>
      <c r="N20" s="45"/>
      <c r="O20" s="45"/>
      <c r="P20" s="24"/>
      <c r="Q20" s="55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57"/>
      <c r="AJ20" s="58"/>
    </row>
    <row r="21" spans="1:106" ht="24.95" customHeight="1" outlineLevel="1">
      <c r="A21" s="26">
        <v>1</v>
      </c>
      <c r="B21" s="26"/>
      <c r="C21" s="27"/>
      <c r="D21" s="28"/>
      <c r="E21" s="27"/>
      <c r="F21" s="27"/>
      <c r="G21" s="27"/>
      <c r="H21" s="28"/>
      <c r="I21" s="28"/>
      <c r="J21" s="110"/>
      <c r="K21" s="47"/>
      <c r="L21" s="27"/>
      <c r="M21" s="48"/>
      <c r="N21" s="48"/>
      <c r="O21" s="48"/>
      <c r="P21" s="27"/>
      <c r="Q21" s="27"/>
      <c r="R21" s="48"/>
      <c r="S21" s="48"/>
      <c r="T21" s="48"/>
      <c r="U21" s="43">
        <f>SUM(R21:T21)</f>
        <v>0</v>
      </c>
      <c r="V21" s="48"/>
      <c r="W21" s="48"/>
      <c r="X21" s="48"/>
      <c r="Y21" s="43">
        <f>SUM(V21:X21)</f>
        <v>0</v>
      </c>
      <c r="Z21" s="48"/>
      <c r="AA21" s="48"/>
      <c r="AB21" s="48"/>
      <c r="AC21" s="43">
        <f>SUM(Z21:AB21)</f>
        <v>0</v>
      </c>
      <c r="AD21" s="48"/>
      <c r="AE21" s="48"/>
      <c r="AF21" s="48"/>
      <c r="AG21" s="43">
        <f>SUM(AD21:AF21)</f>
        <v>0</v>
      </c>
      <c r="AH21" s="43">
        <f>SUM(U21,Y21,AC21,AG21)</f>
        <v>0</v>
      </c>
      <c r="AI21" s="59">
        <f>IF(ISERROR(AH21/J21),0,AH21/J21)</f>
        <v>0</v>
      </c>
      <c r="AJ21" s="59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>
      <c r="A22" s="26">
        <v>2</v>
      </c>
      <c r="B22" s="26"/>
      <c r="C22" s="27"/>
      <c r="D22" s="28"/>
      <c r="E22" s="27"/>
      <c r="F22" s="27"/>
      <c r="G22" s="27"/>
      <c r="H22" s="28"/>
      <c r="I22" s="28"/>
      <c r="J22" s="110"/>
      <c r="K22" s="47"/>
      <c r="L22" s="27"/>
      <c r="M22" s="48"/>
      <c r="N22" s="48"/>
      <c r="O22" s="48"/>
      <c r="P22" s="27"/>
      <c r="Q22" s="27"/>
      <c r="R22" s="48"/>
      <c r="S22" s="48"/>
      <c r="T22" s="48"/>
      <c r="U22" s="43">
        <f>SUM(R22:T22)</f>
        <v>0</v>
      </c>
      <c r="V22" s="48"/>
      <c r="W22" s="48"/>
      <c r="X22" s="48"/>
      <c r="Y22" s="43">
        <f>SUM(V22:X22)</f>
        <v>0</v>
      </c>
      <c r="Z22" s="48"/>
      <c r="AA22" s="48"/>
      <c r="AB22" s="48"/>
      <c r="AC22" s="43">
        <f>SUM(Z22:AB22)</f>
        <v>0</v>
      </c>
      <c r="AD22" s="48"/>
      <c r="AE22" s="48"/>
      <c r="AF22" s="48"/>
      <c r="AG22" s="43">
        <f>SUM(AD22:AF22)</f>
        <v>0</v>
      </c>
      <c r="AH22" s="43">
        <f>SUM(U22,Y22,AC22,AG22)</f>
        <v>0</v>
      </c>
      <c r="AI22" s="59">
        <f>IF(ISERROR(AH22/J22),0,AH22/J22)</f>
        <v>0</v>
      </c>
      <c r="AJ22" s="59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19" customFormat="1" ht="24.95" customHeight="1">
      <c r="A23" s="117" t="s">
        <v>53</v>
      </c>
      <c r="B23" s="117"/>
      <c r="C23" s="117"/>
      <c r="D23" s="117"/>
      <c r="E23" s="117"/>
      <c r="F23" s="117"/>
      <c r="G23" s="117"/>
      <c r="H23" s="117"/>
      <c r="I23" s="117"/>
      <c r="J23" s="49">
        <f>SUM(J21:J22)</f>
        <v>0</v>
      </c>
      <c r="K23" s="49">
        <f>SUM(K21:K22)</f>
        <v>0</v>
      </c>
      <c r="L23" s="29"/>
      <c r="M23" s="49">
        <f>SUM(M21:M22)</f>
        <v>0</v>
      </c>
      <c r="N23" s="49">
        <f>SUM(N21:N22)</f>
        <v>0</v>
      </c>
      <c r="O23" s="49">
        <f>SUM(O21:O22)</f>
        <v>0</v>
      </c>
      <c r="P23" s="50"/>
      <c r="Q23" s="56"/>
      <c r="R23" s="49">
        <f t="shared" ref="R23:AH23" si="3">SUM(R21:R22)</f>
        <v>0</v>
      </c>
      <c r="S23" s="49">
        <f t="shared" si="3"/>
        <v>0</v>
      </c>
      <c r="T23" s="49">
        <f t="shared" si="3"/>
        <v>0</v>
      </c>
      <c r="U23" s="49">
        <f t="shared" si="3"/>
        <v>0</v>
      </c>
      <c r="V23" s="49">
        <f t="shared" si="3"/>
        <v>0</v>
      </c>
      <c r="W23" s="49">
        <f t="shared" si="3"/>
        <v>0</v>
      </c>
      <c r="X23" s="49">
        <f t="shared" si="3"/>
        <v>0</v>
      </c>
      <c r="Y23" s="49">
        <f t="shared" si="3"/>
        <v>0</v>
      </c>
      <c r="Z23" s="49">
        <f t="shared" si="3"/>
        <v>0</v>
      </c>
      <c r="AA23" s="49">
        <f t="shared" si="3"/>
        <v>0</v>
      </c>
      <c r="AB23" s="49">
        <f t="shared" si="3"/>
        <v>0</v>
      </c>
      <c r="AC23" s="49">
        <f t="shared" si="3"/>
        <v>0</v>
      </c>
      <c r="AD23" s="49">
        <f t="shared" si="3"/>
        <v>0</v>
      </c>
      <c r="AE23" s="49">
        <f t="shared" si="3"/>
        <v>0</v>
      </c>
      <c r="AF23" s="49">
        <f t="shared" si="3"/>
        <v>0</v>
      </c>
      <c r="AG23" s="49">
        <f t="shared" si="3"/>
        <v>0</v>
      </c>
      <c r="AH23" s="49">
        <f t="shared" si="3"/>
        <v>0</v>
      </c>
      <c r="AI23" s="61">
        <f>IF(ISERROR(AH23/J23),0,AH23/J23)</f>
        <v>0</v>
      </c>
      <c r="AJ23" s="61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>
      <c r="A24" s="118" t="s">
        <v>54</v>
      </c>
      <c r="B24" s="118"/>
      <c r="C24" s="118"/>
      <c r="D24" s="118"/>
      <c r="E24" s="118"/>
      <c r="F24" s="23"/>
      <c r="G24" s="24"/>
      <c r="H24" s="25"/>
      <c r="I24" s="25"/>
      <c r="J24" s="88"/>
      <c r="K24" s="43"/>
      <c r="L24" s="44"/>
      <c r="M24" s="45"/>
      <c r="N24" s="45"/>
      <c r="O24" s="45"/>
      <c r="P24" s="24"/>
      <c r="Q24" s="55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57"/>
      <c r="AJ24" s="58"/>
    </row>
    <row r="25" spans="1:106" ht="24.95" customHeight="1" outlineLevel="1">
      <c r="A25" s="26">
        <v>1</v>
      </c>
      <c r="B25" s="26"/>
      <c r="C25" s="30"/>
      <c r="D25" s="31"/>
      <c r="E25" s="32"/>
      <c r="F25" s="33"/>
      <c r="G25" s="33"/>
      <c r="H25" s="34"/>
      <c r="I25" s="34"/>
      <c r="J25" s="110"/>
      <c r="K25" s="51"/>
      <c r="L25" s="41"/>
      <c r="M25" s="52"/>
      <c r="N25" s="53"/>
      <c r="O25" s="52"/>
      <c r="P25" s="33"/>
      <c r="Q25" s="33"/>
      <c r="R25" s="48"/>
      <c r="S25" s="48"/>
      <c r="T25" s="48"/>
      <c r="U25" s="43">
        <f>SUM(R25:T25)</f>
        <v>0</v>
      </c>
      <c r="V25" s="48"/>
      <c r="W25" s="48"/>
      <c r="X25" s="48"/>
      <c r="Y25" s="43">
        <f>SUM(V25:X25)</f>
        <v>0</v>
      </c>
      <c r="Z25" s="48"/>
      <c r="AA25" s="48"/>
      <c r="AB25" s="48"/>
      <c r="AC25" s="43">
        <f>SUM(Z25:AB25)</f>
        <v>0</v>
      </c>
      <c r="AD25" s="48"/>
      <c r="AE25" s="48">
        <v>0</v>
      </c>
      <c r="AF25" s="48">
        <v>0</v>
      </c>
      <c r="AG25" s="43">
        <f>SUM(AD25:AF25)</f>
        <v>0</v>
      </c>
      <c r="AH25" s="43">
        <f>SUM(U25,Y25,AC25,AG25)</f>
        <v>0</v>
      </c>
      <c r="AI25" s="59">
        <f>IF(ISERROR(AH25/J25),0,AH25/J25)</f>
        <v>0</v>
      </c>
      <c r="AJ25" s="59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>
      <c r="A26" s="26">
        <v>2</v>
      </c>
      <c r="B26" s="26"/>
      <c r="C26" s="35"/>
      <c r="D26" s="36"/>
      <c r="E26" s="37"/>
      <c r="F26" s="33"/>
      <c r="G26" s="33"/>
      <c r="H26" s="38"/>
      <c r="I26" s="34"/>
      <c r="J26" s="110"/>
      <c r="K26" s="51"/>
      <c r="L26" s="41"/>
      <c r="M26" s="52"/>
      <c r="N26" s="53"/>
      <c r="O26" s="52"/>
      <c r="P26" s="33"/>
      <c r="Q26" s="33"/>
      <c r="R26" s="48"/>
      <c r="S26" s="48"/>
      <c r="T26" s="48"/>
      <c r="U26" s="43">
        <f>SUM(R26:T26)</f>
        <v>0</v>
      </c>
      <c r="V26" s="48"/>
      <c r="W26" s="48"/>
      <c r="X26" s="48"/>
      <c r="Y26" s="43">
        <f>SUM(V26:X26)</f>
        <v>0</v>
      </c>
      <c r="Z26" s="48"/>
      <c r="AA26" s="48"/>
      <c r="AB26" s="48"/>
      <c r="AC26" s="43">
        <f>SUM(Z26:AB26)</f>
        <v>0</v>
      </c>
      <c r="AD26" s="48"/>
      <c r="AE26" s="48">
        <v>0</v>
      </c>
      <c r="AF26" s="48">
        <v>0</v>
      </c>
      <c r="AG26" s="43">
        <f>SUM(AD26:AF26)</f>
        <v>0</v>
      </c>
      <c r="AH26" s="43">
        <f>SUM(U26,Y26,AC26,AG26)</f>
        <v>0</v>
      </c>
      <c r="AI26" s="59">
        <f>IF(ISERROR(AH26/J26),0,AH26/J26)</f>
        <v>0</v>
      </c>
      <c r="AJ26" s="59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19" customFormat="1" ht="24.95" customHeight="1">
      <c r="A27" s="117" t="s">
        <v>56</v>
      </c>
      <c r="B27" s="117"/>
      <c r="C27" s="117"/>
      <c r="D27" s="117"/>
      <c r="E27" s="117"/>
      <c r="F27" s="117"/>
      <c r="G27" s="117"/>
      <c r="H27" s="117"/>
      <c r="I27" s="117"/>
      <c r="J27" s="49">
        <f>SUM(J25:J26)</f>
        <v>0</v>
      </c>
      <c r="K27" s="49">
        <f>SUM(K25:K26)</f>
        <v>0</v>
      </c>
      <c r="L27" s="29"/>
      <c r="M27" s="49">
        <f>SUM(M25:M26)</f>
        <v>0</v>
      </c>
      <c r="N27" s="49">
        <f>SUM(N25:N26)</f>
        <v>0</v>
      </c>
      <c r="O27" s="49">
        <f>SUM(O25:O26)</f>
        <v>0</v>
      </c>
      <c r="P27" s="50"/>
      <c r="Q27" s="56"/>
      <c r="R27" s="49">
        <f t="shared" ref="R27:AH27" si="4">SUM(R25:R26)</f>
        <v>0</v>
      </c>
      <c r="S27" s="49">
        <f t="shared" si="4"/>
        <v>0</v>
      </c>
      <c r="T27" s="49">
        <f t="shared" si="4"/>
        <v>0</v>
      </c>
      <c r="U27" s="49">
        <f t="shared" si="4"/>
        <v>0</v>
      </c>
      <c r="V27" s="49">
        <f t="shared" si="4"/>
        <v>0</v>
      </c>
      <c r="W27" s="49">
        <f t="shared" si="4"/>
        <v>0</v>
      </c>
      <c r="X27" s="49">
        <f t="shared" si="4"/>
        <v>0</v>
      </c>
      <c r="Y27" s="49">
        <f t="shared" si="4"/>
        <v>0</v>
      </c>
      <c r="Z27" s="49">
        <f t="shared" si="4"/>
        <v>0</v>
      </c>
      <c r="AA27" s="49">
        <f t="shared" si="4"/>
        <v>0</v>
      </c>
      <c r="AB27" s="49">
        <f t="shared" si="4"/>
        <v>0</v>
      </c>
      <c r="AC27" s="49">
        <f t="shared" si="4"/>
        <v>0</v>
      </c>
      <c r="AD27" s="49">
        <f t="shared" si="4"/>
        <v>0</v>
      </c>
      <c r="AE27" s="49">
        <f t="shared" si="4"/>
        <v>0</v>
      </c>
      <c r="AF27" s="49">
        <f t="shared" si="4"/>
        <v>0</v>
      </c>
      <c r="AG27" s="49">
        <f t="shared" si="4"/>
        <v>0</v>
      </c>
      <c r="AH27" s="49">
        <f t="shared" si="4"/>
        <v>0</v>
      </c>
      <c r="AI27" s="61">
        <f>IF(ISERROR(AH27/J27),0,AH27/J27)</f>
        <v>0</v>
      </c>
      <c r="AJ27" s="61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>
      <c r="A28" s="118" t="s">
        <v>57</v>
      </c>
      <c r="B28" s="118"/>
      <c r="C28" s="118"/>
      <c r="D28" s="118"/>
      <c r="E28" s="118"/>
      <c r="F28" s="23"/>
      <c r="G28" s="24"/>
      <c r="H28" s="25"/>
      <c r="I28" s="25"/>
      <c r="J28" s="88"/>
      <c r="K28" s="43"/>
      <c r="L28" s="44"/>
      <c r="M28" s="45"/>
      <c r="N28" s="45"/>
      <c r="O28" s="45"/>
      <c r="P28" s="24"/>
      <c r="Q28" s="55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57"/>
      <c r="AJ28" s="58"/>
    </row>
    <row r="29" spans="1:106" ht="24.95" customHeight="1" outlineLevel="1">
      <c r="A29" s="26">
        <v>1</v>
      </c>
      <c r="B29" s="26"/>
      <c r="C29" s="27"/>
      <c r="D29" s="28"/>
      <c r="E29" s="27"/>
      <c r="F29" s="27"/>
      <c r="G29" s="27"/>
      <c r="H29" s="28"/>
      <c r="I29" s="28"/>
      <c r="J29" s="110"/>
      <c r="K29" s="47"/>
      <c r="L29" s="27"/>
      <c r="M29" s="48"/>
      <c r="N29" s="48"/>
      <c r="O29" s="48"/>
      <c r="P29" s="27"/>
      <c r="Q29" s="27"/>
      <c r="R29" s="48"/>
      <c r="S29" s="48"/>
      <c r="T29" s="48"/>
      <c r="U29" s="43">
        <f>SUM(R29:T29)</f>
        <v>0</v>
      </c>
      <c r="V29" s="48"/>
      <c r="W29" s="48"/>
      <c r="X29" s="48"/>
      <c r="Y29" s="43">
        <f>SUM(V29:X29)</f>
        <v>0</v>
      </c>
      <c r="Z29" s="48"/>
      <c r="AA29" s="48"/>
      <c r="AB29" s="48"/>
      <c r="AC29" s="43">
        <f>SUM(Z29:AB29)</f>
        <v>0</v>
      </c>
      <c r="AD29" s="48"/>
      <c r="AE29" s="48"/>
      <c r="AF29" s="48"/>
      <c r="AG29" s="43">
        <f>SUM(AD29:AF29)</f>
        <v>0</v>
      </c>
      <c r="AH29" s="43">
        <f>SUM(U29,Y29,AC29,AG29)</f>
        <v>0</v>
      </c>
      <c r="AI29" s="59">
        <f>IF(ISERROR(AH29/J29),0,AH29/J29)</f>
        <v>0</v>
      </c>
      <c r="AJ29" s="59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>
      <c r="A30" s="26">
        <v>2</v>
      </c>
      <c r="B30" s="26"/>
      <c r="C30" s="27"/>
      <c r="D30" s="28"/>
      <c r="E30" s="27"/>
      <c r="F30" s="27"/>
      <c r="G30" s="27"/>
      <c r="H30" s="28"/>
      <c r="I30" s="28"/>
      <c r="J30" s="110"/>
      <c r="K30" s="47"/>
      <c r="L30" s="27"/>
      <c r="M30" s="48"/>
      <c r="N30" s="48"/>
      <c r="O30" s="48"/>
      <c r="P30" s="27"/>
      <c r="Q30" s="27"/>
      <c r="R30" s="48"/>
      <c r="S30" s="48"/>
      <c r="T30" s="48"/>
      <c r="U30" s="43">
        <f>SUM(R30:T30)</f>
        <v>0</v>
      </c>
      <c r="V30" s="48"/>
      <c r="W30" s="48"/>
      <c r="X30" s="48"/>
      <c r="Y30" s="43">
        <f>SUM(V30:X30)</f>
        <v>0</v>
      </c>
      <c r="Z30" s="48"/>
      <c r="AA30" s="48"/>
      <c r="AB30" s="48"/>
      <c r="AC30" s="43">
        <f>SUM(Z30:AB30)</f>
        <v>0</v>
      </c>
      <c r="AD30" s="48"/>
      <c r="AE30" s="48"/>
      <c r="AF30" s="48"/>
      <c r="AG30" s="43">
        <f>SUM(AD30:AF30)</f>
        <v>0</v>
      </c>
      <c r="AH30" s="43">
        <f>SUM(U30,Y30,AC30,AG30)</f>
        <v>0</v>
      </c>
      <c r="AI30" s="59">
        <f>IF(ISERROR(AH30/J30),0,AH30/J30)</f>
        <v>0</v>
      </c>
      <c r="AJ30" s="59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19" customFormat="1" ht="24.95" customHeight="1">
      <c r="A31" s="117" t="s">
        <v>58</v>
      </c>
      <c r="B31" s="117"/>
      <c r="C31" s="117"/>
      <c r="D31" s="117"/>
      <c r="E31" s="117"/>
      <c r="F31" s="117"/>
      <c r="G31" s="117"/>
      <c r="H31" s="117"/>
      <c r="I31" s="117"/>
      <c r="J31" s="49">
        <f>SUM(J29:J30)</f>
        <v>0</v>
      </c>
      <c r="K31" s="49">
        <f>SUM(K29:K30)</f>
        <v>0</v>
      </c>
      <c r="L31" s="29"/>
      <c r="M31" s="49">
        <f>SUM(M29:M30)</f>
        <v>0</v>
      </c>
      <c r="N31" s="49">
        <f>SUM(N29:N30)</f>
        <v>0</v>
      </c>
      <c r="O31" s="49">
        <f>SUM(O29:O30)</f>
        <v>0</v>
      </c>
      <c r="P31" s="50"/>
      <c r="Q31" s="56"/>
      <c r="R31" s="49">
        <f t="shared" ref="R31:AH31" si="5">SUM(R29:R30)</f>
        <v>0</v>
      </c>
      <c r="S31" s="49">
        <f t="shared" si="5"/>
        <v>0</v>
      </c>
      <c r="T31" s="49">
        <f t="shared" si="5"/>
        <v>0</v>
      </c>
      <c r="U31" s="49">
        <f t="shared" si="5"/>
        <v>0</v>
      </c>
      <c r="V31" s="49">
        <f t="shared" si="5"/>
        <v>0</v>
      </c>
      <c r="W31" s="49">
        <f t="shared" si="5"/>
        <v>0</v>
      </c>
      <c r="X31" s="49">
        <f t="shared" si="5"/>
        <v>0</v>
      </c>
      <c r="Y31" s="49">
        <f t="shared" si="5"/>
        <v>0</v>
      </c>
      <c r="Z31" s="49">
        <f t="shared" si="5"/>
        <v>0</v>
      </c>
      <c r="AA31" s="49">
        <f t="shared" si="5"/>
        <v>0</v>
      </c>
      <c r="AB31" s="49">
        <f t="shared" si="5"/>
        <v>0</v>
      </c>
      <c r="AC31" s="49">
        <f t="shared" si="5"/>
        <v>0</v>
      </c>
      <c r="AD31" s="49">
        <f t="shared" si="5"/>
        <v>0</v>
      </c>
      <c r="AE31" s="49">
        <f t="shared" si="5"/>
        <v>0</v>
      </c>
      <c r="AF31" s="49">
        <f t="shared" si="5"/>
        <v>0</v>
      </c>
      <c r="AG31" s="49">
        <f t="shared" si="5"/>
        <v>0</v>
      </c>
      <c r="AH31" s="49">
        <f t="shared" si="5"/>
        <v>0</v>
      </c>
      <c r="AI31" s="61">
        <f>IF(ISERROR(AH31/J31),0,AH31/J31)</f>
        <v>0</v>
      </c>
      <c r="AJ31" s="61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>
      <c r="A32" s="118" t="s">
        <v>59</v>
      </c>
      <c r="B32" s="118"/>
      <c r="C32" s="118"/>
      <c r="D32" s="118"/>
      <c r="E32" s="118"/>
      <c r="F32" s="23"/>
      <c r="G32" s="24"/>
      <c r="H32" s="25"/>
      <c r="I32" s="25"/>
      <c r="J32" s="88"/>
      <c r="K32" s="43"/>
      <c r="L32" s="44"/>
      <c r="M32" s="45"/>
      <c r="N32" s="45"/>
      <c r="O32" s="45"/>
      <c r="P32" s="24"/>
      <c r="Q32" s="55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57"/>
      <c r="AJ32" s="58"/>
    </row>
    <row r="33" spans="1:106" ht="24.95" customHeight="1" outlineLevel="1">
      <c r="A33" s="26">
        <v>1</v>
      </c>
      <c r="B33" s="26"/>
      <c r="C33" s="27"/>
      <c r="D33" s="28"/>
      <c r="E33" s="27"/>
      <c r="F33" s="27"/>
      <c r="G33" s="27"/>
      <c r="H33" s="28"/>
      <c r="I33" s="28"/>
      <c r="J33" s="110"/>
      <c r="K33" s="47"/>
      <c r="L33" s="27"/>
      <c r="M33" s="48"/>
      <c r="N33" s="48"/>
      <c r="O33" s="48"/>
      <c r="P33" s="27"/>
      <c r="Q33" s="27"/>
      <c r="R33" s="48"/>
      <c r="S33" s="48"/>
      <c r="T33" s="48"/>
      <c r="U33" s="43">
        <f>SUM(R33:T33)</f>
        <v>0</v>
      </c>
      <c r="V33" s="48"/>
      <c r="W33" s="48"/>
      <c r="X33" s="48"/>
      <c r="Y33" s="43">
        <f>SUM(V33:X33)</f>
        <v>0</v>
      </c>
      <c r="Z33" s="48"/>
      <c r="AA33" s="48"/>
      <c r="AB33" s="48"/>
      <c r="AC33" s="43">
        <f>SUM(Z33:AB33)</f>
        <v>0</v>
      </c>
      <c r="AD33" s="48"/>
      <c r="AE33" s="48"/>
      <c r="AF33" s="48"/>
      <c r="AG33" s="43">
        <f>SUM(AD33:AF33)</f>
        <v>0</v>
      </c>
      <c r="AH33" s="43">
        <f>SUM(U33,Y33,AC33,AG33)</f>
        <v>0</v>
      </c>
      <c r="AI33" s="59">
        <f>IF(ISERROR(AH33/J33),0,AH33/J33)</f>
        <v>0</v>
      </c>
      <c r="AJ33" s="59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>
      <c r="A34" s="26">
        <v>2</v>
      </c>
      <c r="B34" s="26"/>
      <c r="C34" s="27"/>
      <c r="D34" s="28"/>
      <c r="E34" s="27"/>
      <c r="F34" s="27"/>
      <c r="G34" s="27"/>
      <c r="H34" s="28"/>
      <c r="I34" s="28"/>
      <c r="J34" s="110"/>
      <c r="K34" s="47"/>
      <c r="L34" s="27"/>
      <c r="M34" s="48"/>
      <c r="N34" s="48"/>
      <c r="O34" s="48"/>
      <c r="P34" s="27"/>
      <c r="Q34" s="27"/>
      <c r="R34" s="48"/>
      <c r="S34" s="48"/>
      <c r="T34" s="48"/>
      <c r="U34" s="43">
        <f>SUM(R34:T34)</f>
        <v>0</v>
      </c>
      <c r="V34" s="48"/>
      <c r="W34" s="48"/>
      <c r="X34" s="48"/>
      <c r="Y34" s="43">
        <f>SUM(V34:X34)</f>
        <v>0</v>
      </c>
      <c r="Z34" s="48"/>
      <c r="AA34" s="48"/>
      <c r="AB34" s="48"/>
      <c r="AC34" s="43">
        <f>SUM(Z34:AB34)</f>
        <v>0</v>
      </c>
      <c r="AD34" s="48"/>
      <c r="AE34" s="48"/>
      <c r="AF34" s="48"/>
      <c r="AG34" s="43">
        <f>SUM(AD34:AF34)</f>
        <v>0</v>
      </c>
      <c r="AH34" s="43">
        <f>SUM(U34,Y34,AC34,AG34)</f>
        <v>0</v>
      </c>
      <c r="AI34" s="59">
        <f>IF(ISERROR(AH34/J34),0,AH34/J34)</f>
        <v>0</v>
      </c>
      <c r="AJ34" s="59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19" customFormat="1" ht="24.95" customHeight="1">
      <c r="A35" s="117" t="s">
        <v>60</v>
      </c>
      <c r="B35" s="117"/>
      <c r="C35" s="117"/>
      <c r="D35" s="117"/>
      <c r="E35" s="117"/>
      <c r="F35" s="117"/>
      <c r="G35" s="117"/>
      <c r="H35" s="117"/>
      <c r="I35" s="117"/>
      <c r="J35" s="49">
        <f>SUM(J33:J34)</f>
        <v>0</v>
      </c>
      <c r="K35" s="49">
        <f>SUM(K33:K34)</f>
        <v>0</v>
      </c>
      <c r="L35" s="29"/>
      <c r="M35" s="49">
        <f>SUM(M33:M34)</f>
        <v>0</v>
      </c>
      <c r="N35" s="49">
        <f>SUM(N33:N34)</f>
        <v>0</v>
      </c>
      <c r="O35" s="49">
        <f>SUM(O33:O34)</f>
        <v>0</v>
      </c>
      <c r="P35" s="50"/>
      <c r="Q35" s="56"/>
      <c r="R35" s="49">
        <f t="shared" ref="R35:AH35" si="6">SUM(R33:R34)</f>
        <v>0</v>
      </c>
      <c r="S35" s="49">
        <f t="shared" si="6"/>
        <v>0</v>
      </c>
      <c r="T35" s="49">
        <f t="shared" si="6"/>
        <v>0</v>
      </c>
      <c r="U35" s="49">
        <f t="shared" si="6"/>
        <v>0</v>
      </c>
      <c r="V35" s="49">
        <f t="shared" si="6"/>
        <v>0</v>
      </c>
      <c r="W35" s="49">
        <f t="shared" si="6"/>
        <v>0</v>
      </c>
      <c r="X35" s="49">
        <f t="shared" si="6"/>
        <v>0</v>
      </c>
      <c r="Y35" s="49">
        <f t="shared" si="6"/>
        <v>0</v>
      </c>
      <c r="Z35" s="49">
        <f t="shared" si="6"/>
        <v>0</v>
      </c>
      <c r="AA35" s="49">
        <f t="shared" si="6"/>
        <v>0</v>
      </c>
      <c r="AB35" s="49">
        <f t="shared" si="6"/>
        <v>0</v>
      </c>
      <c r="AC35" s="49">
        <f t="shared" si="6"/>
        <v>0</v>
      </c>
      <c r="AD35" s="49">
        <f t="shared" si="6"/>
        <v>0</v>
      </c>
      <c r="AE35" s="49">
        <f t="shared" si="6"/>
        <v>0</v>
      </c>
      <c r="AF35" s="49">
        <f t="shared" si="6"/>
        <v>0</v>
      </c>
      <c r="AG35" s="49">
        <f t="shared" si="6"/>
        <v>0</v>
      </c>
      <c r="AH35" s="49">
        <f t="shared" si="6"/>
        <v>0</v>
      </c>
      <c r="AI35" s="61">
        <f>IF(ISERROR(AH35/J35),0,AH35/J35)</f>
        <v>0</v>
      </c>
      <c r="AJ35" s="61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>
      <c r="A36" s="118" t="s">
        <v>61</v>
      </c>
      <c r="B36" s="118"/>
      <c r="C36" s="118"/>
      <c r="D36" s="118"/>
      <c r="E36" s="118"/>
      <c r="F36" s="23"/>
      <c r="G36" s="24"/>
      <c r="H36" s="39"/>
      <c r="I36" s="39"/>
      <c r="J36" s="88"/>
      <c r="K36" s="43"/>
      <c r="L36" s="44"/>
      <c r="M36" s="45"/>
      <c r="N36" s="45"/>
      <c r="O36" s="45"/>
      <c r="P36" s="24"/>
      <c r="Q36" s="55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57"/>
      <c r="AJ36" s="58"/>
    </row>
    <row r="37" spans="1:106" ht="24.95" customHeight="1" outlineLevel="1">
      <c r="A37" s="26">
        <v>1</v>
      </c>
      <c r="B37" s="26"/>
      <c r="C37" s="27"/>
      <c r="D37" s="28"/>
      <c r="E37" s="27"/>
      <c r="F37" s="27"/>
      <c r="G37" s="27"/>
      <c r="H37" s="28"/>
      <c r="I37" s="28"/>
      <c r="J37" s="110"/>
      <c r="K37" s="47"/>
      <c r="L37" s="27"/>
      <c r="M37" s="48"/>
      <c r="N37" s="48"/>
      <c r="O37" s="48"/>
      <c r="P37" s="27"/>
      <c r="Q37" s="27"/>
      <c r="R37" s="48"/>
      <c r="S37" s="48"/>
      <c r="T37" s="48"/>
      <c r="U37" s="43">
        <f>SUM(R37:T37)</f>
        <v>0</v>
      </c>
      <c r="V37" s="48"/>
      <c r="W37" s="48"/>
      <c r="X37" s="48"/>
      <c r="Y37" s="43">
        <f>SUM(V37:X37)</f>
        <v>0</v>
      </c>
      <c r="Z37" s="48"/>
      <c r="AA37" s="48"/>
      <c r="AB37" s="48"/>
      <c r="AC37" s="43">
        <f>SUM(Z37:AB37)</f>
        <v>0</v>
      </c>
      <c r="AD37" s="48"/>
      <c r="AE37" s="48"/>
      <c r="AF37" s="48"/>
      <c r="AG37" s="43">
        <f>SUM(AD37:AF37)</f>
        <v>0</v>
      </c>
      <c r="AH37" s="43">
        <f>SUM(U37,Y37,AC37,AG37)</f>
        <v>0</v>
      </c>
      <c r="AI37" s="59">
        <f>IF(ISERROR(AH37/J37),0,AH37/J37)</f>
        <v>0</v>
      </c>
      <c r="AJ37" s="59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>
      <c r="A38" s="26">
        <v>2</v>
      </c>
      <c r="B38" s="26"/>
      <c r="C38" s="27"/>
      <c r="D38" s="28"/>
      <c r="E38" s="27"/>
      <c r="F38" s="27"/>
      <c r="G38" s="27"/>
      <c r="H38" s="28"/>
      <c r="I38" s="28"/>
      <c r="J38" s="110"/>
      <c r="K38" s="47"/>
      <c r="L38" s="27"/>
      <c r="M38" s="48"/>
      <c r="N38" s="48"/>
      <c r="O38" s="48"/>
      <c r="P38" s="27"/>
      <c r="Q38" s="27"/>
      <c r="R38" s="48"/>
      <c r="S38" s="48"/>
      <c r="T38" s="48"/>
      <c r="U38" s="43">
        <f>SUM(R38:T38)</f>
        <v>0</v>
      </c>
      <c r="V38" s="48"/>
      <c r="W38" s="48"/>
      <c r="X38" s="48"/>
      <c r="Y38" s="43">
        <f>SUM(V38:X38)</f>
        <v>0</v>
      </c>
      <c r="Z38" s="48"/>
      <c r="AA38" s="48"/>
      <c r="AB38" s="48"/>
      <c r="AC38" s="43">
        <f>SUM(Z38:AB38)</f>
        <v>0</v>
      </c>
      <c r="AD38" s="48"/>
      <c r="AE38" s="48"/>
      <c r="AF38" s="48"/>
      <c r="AG38" s="43">
        <f>SUM(AD38:AF38)</f>
        <v>0</v>
      </c>
      <c r="AH38" s="43">
        <f>SUM(U38,Y38,AC38,AG38)</f>
        <v>0</v>
      </c>
      <c r="AI38" s="59">
        <f>IF(ISERROR(AH38/J38),0,AH38/J38)</f>
        <v>0</v>
      </c>
      <c r="AJ38" s="59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19" customFormat="1" ht="24.95" customHeight="1">
      <c r="A39" s="117" t="s">
        <v>62</v>
      </c>
      <c r="B39" s="117"/>
      <c r="C39" s="117"/>
      <c r="D39" s="117"/>
      <c r="E39" s="117"/>
      <c r="F39" s="117"/>
      <c r="G39" s="117"/>
      <c r="H39" s="117"/>
      <c r="I39" s="117"/>
      <c r="J39" s="49">
        <f>SUM(J37:J38)</f>
        <v>0</v>
      </c>
      <c r="K39" s="49">
        <f>SUM(K37:K38)</f>
        <v>0</v>
      </c>
      <c r="L39" s="29"/>
      <c r="M39" s="49">
        <f>SUM(M37:M38)</f>
        <v>0</v>
      </c>
      <c r="N39" s="49">
        <f>SUM(N37:N38)</f>
        <v>0</v>
      </c>
      <c r="O39" s="49">
        <f>SUM(O37:O38)</f>
        <v>0</v>
      </c>
      <c r="P39" s="50"/>
      <c r="Q39" s="56"/>
      <c r="R39" s="49">
        <f t="shared" ref="R39:AH39" si="7">SUM(R37:R38)</f>
        <v>0</v>
      </c>
      <c r="S39" s="49">
        <f t="shared" si="7"/>
        <v>0</v>
      </c>
      <c r="T39" s="49">
        <f t="shared" si="7"/>
        <v>0</v>
      </c>
      <c r="U39" s="49">
        <f t="shared" si="7"/>
        <v>0</v>
      </c>
      <c r="V39" s="49">
        <f t="shared" si="7"/>
        <v>0</v>
      </c>
      <c r="W39" s="49">
        <f t="shared" si="7"/>
        <v>0</v>
      </c>
      <c r="X39" s="49">
        <f t="shared" si="7"/>
        <v>0</v>
      </c>
      <c r="Y39" s="49">
        <f t="shared" si="7"/>
        <v>0</v>
      </c>
      <c r="Z39" s="49">
        <f t="shared" si="7"/>
        <v>0</v>
      </c>
      <c r="AA39" s="49">
        <f t="shared" si="7"/>
        <v>0</v>
      </c>
      <c r="AB39" s="49">
        <f t="shared" si="7"/>
        <v>0</v>
      </c>
      <c r="AC39" s="49">
        <f t="shared" si="7"/>
        <v>0</v>
      </c>
      <c r="AD39" s="49">
        <f t="shared" si="7"/>
        <v>0</v>
      </c>
      <c r="AE39" s="49">
        <f t="shared" si="7"/>
        <v>0</v>
      </c>
      <c r="AF39" s="49">
        <f t="shared" si="7"/>
        <v>0</v>
      </c>
      <c r="AG39" s="49">
        <f t="shared" si="7"/>
        <v>0</v>
      </c>
      <c r="AH39" s="49">
        <f t="shared" si="7"/>
        <v>0</v>
      </c>
      <c r="AI39" s="61">
        <f>IF(ISERROR(AH39/J39),0,AH39/J39)</f>
        <v>0</v>
      </c>
      <c r="AJ39" s="61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>
      <c r="A40" s="118" t="s">
        <v>63</v>
      </c>
      <c r="B40" s="118"/>
      <c r="C40" s="118"/>
      <c r="D40" s="118"/>
      <c r="E40" s="118"/>
      <c r="F40" s="23"/>
      <c r="G40" s="24"/>
      <c r="H40" s="25"/>
      <c r="I40" s="25"/>
      <c r="J40" s="88"/>
      <c r="K40" s="43"/>
      <c r="L40" s="44"/>
      <c r="M40" s="45"/>
      <c r="N40" s="45"/>
      <c r="O40" s="45"/>
      <c r="P40" s="24"/>
      <c r="Q40" s="55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57"/>
      <c r="AJ40" s="58"/>
    </row>
    <row r="41" spans="1:106" ht="24.95" customHeight="1" outlineLevel="1">
      <c r="A41" s="26">
        <v>1</v>
      </c>
      <c r="B41" s="26"/>
      <c r="C41" s="30"/>
      <c r="D41" s="31"/>
      <c r="E41" s="32"/>
      <c r="F41" s="33"/>
      <c r="G41" s="33"/>
      <c r="H41" s="40"/>
      <c r="I41" s="40"/>
      <c r="J41" s="110"/>
      <c r="K41" s="51"/>
      <c r="L41" s="41"/>
      <c r="M41" s="52"/>
      <c r="N41" s="53"/>
      <c r="O41" s="52"/>
      <c r="P41" s="33"/>
      <c r="Q41" s="33"/>
      <c r="R41" s="48"/>
      <c r="S41" s="48"/>
      <c r="T41" s="48"/>
      <c r="U41" s="43">
        <f>SUM(R41:T41)</f>
        <v>0</v>
      </c>
      <c r="V41" s="48"/>
      <c r="W41" s="48"/>
      <c r="X41" s="48"/>
      <c r="Y41" s="43">
        <f>SUM(V41:X41)</f>
        <v>0</v>
      </c>
      <c r="Z41" s="48"/>
      <c r="AA41" s="48"/>
      <c r="AB41" s="48"/>
      <c r="AC41" s="43">
        <f>SUM(Z41:AB41)</f>
        <v>0</v>
      </c>
      <c r="AD41" s="48"/>
      <c r="AE41" s="48">
        <v>0</v>
      </c>
      <c r="AF41" s="48">
        <v>0</v>
      </c>
      <c r="AG41" s="43">
        <f>SUM(AD41:AF41)</f>
        <v>0</v>
      </c>
      <c r="AH41" s="43">
        <f>SUM(U41,Y41,AC41,AG41)</f>
        <v>0</v>
      </c>
      <c r="AI41" s="59">
        <f>IF(ISERROR(AH41/J41),0,AH41/J41)</f>
        <v>0</v>
      </c>
      <c r="AJ41" s="59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>
      <c r="A42" s="26">
        <v>2</v>
      </c>
      <c r="B42" s="26"/>
      <c r="C42" s="27"/>
      <c r="D42" s="28"/>
      <c r="E42" s="27"/>
      <c r="F42" s="27"/>
      <c r="G42" s="27"/>
      <c r="H42" s="28"/>
      <c r="I42" s="28"/>
      <c r="J42" s="110"/>
      <c r="K42" s="47"/>
      <c r="L42" s="27"/>
      <c r="M42" s="48"/>
      <c r="N42" s="48"/>
      <c r="O42" s="48"/>
      <c r="P42" s="27"/>
      <c r="Q42" s="27"/>
      <c r="R42" s="48"/>
      <c r="S42" s="48"/>
      <c r="T42" s="48"/>
      <c r="U42" s="43">
        <f>SUM(R42:T42)</f>
        <v>0</v>
      </c>
      <c r="V42" s="48"/>
      <c r="W42" s="48"/>
      <c r="X42" s="48"/>
      <c r="Y42" s="43">
        <f>SUM(V42:X42)</f>
        <v>0</v>
      </c>
      <c r="Z42" s="48"/>
      <c r="AA42" s="48"/>
      <c r="AB42" s="48"/>
      <c r="AC42" s="43">
        <f>SUM(Z42:AB42)</f>
        <v>0</v>
      </c>
      <c r="AD42" s="48"/>
      <c r="AE42" s="48"/>
      <c r="AF42" s="48"/>
      <c r="AG42" s="43">
        <f>SUM(AD42:AF42)</f>
        <v>0</v>
      </c>
      <c r="AH42" s="43">
        <f>SUM(U42,Y42,AC42,AG42)</f>
        <v>0</v>
      </c>
      <c r="AI42" s="59">
        <f>IF(ISERROR(AH42/J42),0,AH42/J42)</f>
        <v>0</v>
      </c>
      <c r="AJ42" s="59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19" customFormat="1" ht="24.95" customHeight="1">
      <c r="A43" s="117" t="s">
        <v>65</v>
      </c>
      <c r="B43" s="117"/>
      <c r="C43" s="117"/>
      <c r="D43" s="117"/>
      <c r="E43" s="117"/>
      <c r="F43" s="117"/>
      <c r="G43" s="117"/>
      <c r="H43" s="117"/>
      <c r="I43" s="117"/>
      <c r="J43" s="49">
        <f>SUM(J41:J42)</f>
        <v>0</v>
      </c>
      <c r="K43" s="49">
        <f>SUM(K41:K42)</f>
        <v>0</v>
      </c>
      <c r="L43" s="29"/>
      <c r="M43" s="49">
        <f>SUM(M41:M42)</f>
        <v>0</v>
      </c>
      <c r="N43" s="49">
        <f>SUM(N41:N42)</f>
        <v>0</v>
      </c>
      <c r="O43" s="49">
        <f>SUM(O41:O42)</f>
        <v>0</v>
      </c>
      <c r="P43" s="50"/>
      <c r="Q43" s="56"/>
      <c r="R43" s="49">
        <f t="shared" ref="R43:AH43" si="8">SUM(R41:R42)</f>
        <v>0</v>
      </c>
      <c r="S43" s="49">
        <f t="shared" si="8"/>
        <v>0</v>
      </c>
      <c r="T43" s="49">
        <f t="shared" si="8"/>
        <v>0</v>
      </c>
      <c r="U43" s="49">
        <f t="shared" si="8"/>
        <v>0</v>
      </c>
      <c r="V43" s="49">
        <f t="shared" si="8"/>
        <v>0</v>
      </c>
      <c r="W43" s="49">
        <f t="shared" si="8"/>
        <v>0</v>
      </c>
      <c r="X43" s="49">
        <f t="shared" si="8"/>
        <v>0</v>
      </c>
      <c r="Y43" s="49">
        <f t="shared" si="8"/>
        <v>0</v>
      </c>
      <c r="Z43" s="49">
        <f t="shared" si="8"/>
        <v>0</v>
      </c>
      <c r="AA43" s="49">
        <f t="shared" si="8"/>
        <v>0</v>
      </c>
      <c r="AB43" s="49">
        <f t="shared" si="8"/>
        <v>0</v>
      </c>
      <c r="AC43" s="49">
        <f t="shared" si="8"/>
        <v>0</v>
      </c>
      <c r="AD43" s="49">
        <f t="shared" si="8"/>
        <v>0</v>
      </c>
      <c r="AE43" s="49">
        <f t="shared" si="8"/>
        <v>0</v>
      </c>
      <c r="AF43" s="49">
        <f t="shared" si="8"/>
        <v>0</v>
      </c>
      <c r="AG43" s="49">
        <f t="shared" si="8"/>
        <v>0</v>
      </c>
      <c r="AH43" s="49">
        <f t="shared" si="8"/>
        <v>0</v>
      </c>
      <c r="AI43" s="61">
        <f>IF(ISERROR(AH43/J43),0,AH43/J43)</f>
        <v>0</v>
      </c>
      <c r="AJ43" s="61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>
      <c r="A44" s="118" t="s">
        <v>66</v>
      </c>
      <c r="B44" s="118"/>
      <c r="C44" s="118"/>
      <c r="D44" s="118"/>
      <c r="E44" s="118"/>
      <c r="F44" s="23"/>
      <c r="G44" s="24"/>
      <c r="H44" s="25"/>
      <c r="I44" s="25"/>
      <c r="J44" s="88"/>
      <c r="K44" s="43"/>
      <c r="L44" s="44"/>
      <c r="M44" s="45"/>
      <c r="N44" s="45"/>
      <c r="O44" s="45"/>
      <c r="P44" s="24"/>
      <c r="Q44" s="55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57"/>
      <c r="AJ44" s="58"/>
    </row>
    <row r="45" spans="1:106" ht="24.95" customHeight="1" outlineLevel="1">
      <c r="A45" s="26">
        <v>1</v>
      </c>
      <c r="B45" s="26"/>
      <c r="C45" s="30"/>
      <c r="D45" s="31"/>
      <c r="E45" s="32"/>
      <c r="F45" s="33"/>
      <c r="G45" s="33"/>
      <c r="H45" s="40"/>
      <c r="I45" s="40"/>
      <c r="J45" s="110"/>
      <c r="K45" s="51"/>
      <c r="L45" s="41"/>
      <c r="M45" s="52"/>
      <c r="N45" s="53"/>
      <c r="O45" s="52"/>
      <c r="P45" s="33"/>
      <c r="Q45" s="33"/>
      <c r="R45" s="48">
        <v>0</v>
      </c>
      <c r="S45" s="48">
        <v>0</v>
      </c>
      <c r="T45" s="48">
        <v>0</v>
      </c>
      <c r="U45" s="43">
        <f>SUM(R45:T45)</f>
        <v>0</v>
      </c>
      <c r="V45" s="48">
        <v>0</v>
      </c>
      <c r="W45" s="48">
        <v>0</v>
      </c>
      <c r="X45" s="48">
        <v>0</v>
      </c>
      <c r="Y45" s="43">
        <f>SUM(V45:X45)</f>
        <v>0</v>
      </c>
      <c r="Z45" s="48">
        <v>0</v>
      </c>
      <c r="AA45" s="48">
        <v>0</v>
      </c>
      <c r="AB45" s="48">
        <v>0</v>
      </c>
      <c r="AC45" s="43">
        <f>SUM(Z45:AB45)</f>
        <v>0</v>
      </c>
      <c r="AD45" s="48">
        <v>0</v>
      </c>
      <c r="AE45" s="48">
        <v>0</v>
      </c>
      <c r="AF45" s="48">
        <v>0</v>
      </c>
      <c r="AG45" s="43">
        <f>SUM(AD45:AF45)</f>
        <v>0</v>
      </c>
      <c r="AH45" s="43">
        <f>SUM(U45,Y45,AC45,AG45)</f>
        <v>0</v>
      </c>
      <c r="AI45" s="59">
        <f>IF(ISERROR(AH45/J45),0,AH45/J45)</f>
        <v>0</v>
      </c>
      <c r="AJ45" s="59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>
      <c r="A46" s="26">
        <v>2</v>
      </c>
      <c r="B46" s="26"/>
      <c r="C46" s="27"/>
      <c r="D46" s="28"/>
      <c r="E46" s="27"/>
      <c r="F46" s="27"/>
      <c r="G46" s="27"/>
      <c r="H46" s="28"/>
      <c r="I46" s="28"/>
      <c r="J46" s="110"/>
      <c r="K46" s="51"/>
      <c r="L46" s="27"/>
      <c r="M46" s="48"/>
      <c r="N46" s="48"/>
      <c r="O46" s="48"/>
      <c r="P46" s="27"/>
      <c r="Q46" s="27"/>
      <c r="R46" s="48"/>
      <c r="S46" s="48"/>
      <c r="T46" s="48"/>
      <c r="U46" s="43">
        <f>SUM(R46:T46)</f>
        <v>0</v>
      </c>
      <c r="V46" s="48"/>
      <c r="W46" s="48"/>
      <c r="X46" s="48"/>
      <c r="Y46" s="43">
        <f>SUM(V46:X46)</f>
        <v>0</v>
      </c>
      <c r="Z46" s="48"/>
      <c r="AA46" s="48"/>
      <c r="AB46" s="48"/>
      <c r="AC46" s="43">
        <f>SUM(Z46:AB46)</f>
        <v>0</v>
      </c>
      <c r="AD46" s="48"/>
      <c r="AE46" s="48"/>
      <c r="AF46" s="48"/>
      <c r="AG46" s="43">
        <f>SUM(AD46:AF46)</f>
        <v>0</v>
      </c>
      <c r="AH46" s="43">
        <f>SUM(U46,Y46,AC46,AG46)</f>
        <v>0</v>
      </c>
      <c r="AI46" s="59">
        <f>IF(ISERROR(AH46/J46),0,AH46/J46)</f>
        <v>0</v>
      </c>
      <c r="AJ46" s="59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19" customFormat="1" ht="24.95" customHeight="1">
      <c r="A47" s="117" t="s">
        <v>67</v>
      </c>
      <c r="B47" s="117"/>
      <c r="C47" s="117"/>
      <c r="D47" s="117"/>
      <c r="E47" s="117"/>
      <c r="F47" s="117"/>
      <c r="G47" s="117"/>
      <c r="H47" s="117"/>
      <c r="I47" s="117"/>
      <c r="J47" s="49">
        <f>SUM(J45:J46)</f>
        <v>0</v>
      </c>
      <c r="K47" s="49">
        <f>SUM(K45:K46)</f>
        <v>0</v>
      </c>
      <c r="L47" s="29"/>
      <c r="M47" s="49">
        <f>SUM(M45:M46)</f>
        <v>0</v>
      </c>
      <c r="N47" s="49">
        <f>SUM(N45:N46)</f>
        <v>0</v>
      </c>
      <c r="O47" s="49">
        <f>SUM(O45:O46)</f>
        <v>0</v>
      </c>
      <c r="P47" s="50"/>
      <c r="Q47" s="56"/>
      <c r="R47" s="49">
        <f t="shared" ref="R47:AH47" si="9">SUM(R45:R46)</f>
        <v>0</v>
      </c>
      <c r="S47" s="49">
        <f t="shared" si="9"/>
        <v>0</v>
      </c>
      <c r="T47" s="49">
        <f t="shared" si="9"/>
        <v>0</v>
      </c>
      <c r="U47" s="49">
        <f t="shared" si="9"/>
        <v>0</v>
      </c>
      <c r="V47" s="49">
        <f t="shared" si="9"/>
        <v>0</v>
      </c>
      <c r="W47" s="49">
        <f t="shared" si="9"/>
        <v>0</v>
      </c>
      <c r="X47" s="49">
        <f t="shared" si="9"/>
        <v>0</v>
      </c>
      <c r="Y47" s="49">
        <f t="shared" si="9"/>
        <v>0</v>
      </c>
      <c r="Z47" s="49">
        <f t="shared" si="9"/>
        <v>0</v>
      </c>
      <c r="AA47" s="49">
        <f t="shared" si="9"/>
        <v>0</v>
      </c>
      <c r="AB47" s="49">
        <f t="shared" si="9"/>
        <v>0</v>
      </c>
      <c r="AC47" s="49">
        <f t="shared" si="9"/>
        <v>0</v>
      </c>
      <c r="AD47" s="49">
        <f t="shared" si="9"/>
        <v>0</v>
      </c>
      <c r="AE47" s="49">
        <f t="shared" si="9"/>
        <v>0</v>
      </c>
      <c r="AF47" s="49">
        <f t="shared" si="9"/>
        <v>0</v>
      </c>
      <c r="AG47" s="49">
        <f t="shared" si="9"/>
        <v>0</v>
      </c>
      <c r="AH47" s="49">
        <f t="shared" si="9"/>
        <v>0</v>
      </c>
      <c r="AI47" s="61">
        <f>IF(ISERROR(AH47/J47),0,AH47/J47)</f>
        <v>0</v>
      </c>
      <c r="AJ47" s="61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>
      <c r="A48" s="118" t="s">
        <v>68</v>
      </c>
      <c r="B48" s="118"/>
      <c r="C48" s="118"/>
      <c r="D48" s="118"/>
      <c r="E48" s="118"/>
      <c r="F48" s="23"/>
      <c r="G48" s="24"/>
      <c r="H48" s="25"/>
      <c r="I48" s="25"/>
      <c r="J48" s="88"/>
      <c r="K48" s="43"/>
      <c r="L48" s="44"/>
      <c r="M48" s="45"/>
      <c r="N48" s="45"/>
      <c r="O48" s="45"/>
      <c r="P48" s="24"/>
      <c r="Q48" s="55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57"/>
      <c r="AJ48" s="58"/>
    </row>
    <row r="49" spans="1:106" ht="24.95" customHeight="1" outlineLevel="1">
      <c r="A49" s="26">
        <v>1</v>
      </c>
      <c r="B49" s="41"/>
      <c r="C49" s="41"/>
      <c r="D49" s="34"/>
      <c r="E49" s="42"/>
      <c r="F49" s="42"/>
      <c r="G49" s="24"/>
      <c r="H49" s="40"/>
      <c r="I49" s="40"/>
      <c r="J49" s="110"/>
      <c r="K49" s="43"/>
      <c r="L49" s="40"/>
      <c r="M49" s="54"/>
      <c r="N49" s="54"/>
      <c r="O49" s="24"/>
      <c r="P49" s="24"/>
      <c r="Q49" s="24"/>
      <c r="R49" s="9"/>
      <c r="S49" s="9"/>
      <c r="T49" s="9"/>
      <c r="U49" s="43">
        <f>SUM(R49:T49)</f>
        <v>0</v>
      </c>
      <c r="V49" s="48"/>
      <c r="W49" s="48"/>
      <c r="X49" s="48"/>
      <c r="Y49" s="43">
        <f>SUM(V49:X49)</f>
        <v>0</v>
      </c>
      <c r="Z49" s="48"/>
      <c r="AA49" s="48"/>
      <c r="AB49" s="48"/>
      <c r="AC49" s="43">
        <f>SUM(Z49:AB49)</f>
        <v>0</v>
      </c>
      <c r="AD49" s="48"/>
      <c r="AE49" s="48"/>
      <c r="AF49" s="48"/>
      <c r="AG49" s="43">
        <f>SUM(AD49:AF49)</f>
        <v>0</v>
      </c>
      <c r="AH49" s="43">
        <f>SUM(U49,Y49,AC49,AG49)</f>
        <v>0</v>
      </c>
      <c r="AI49" s="59">
        <f>IF(ISERROR(AH49/J49),0,AH49/J49)</f>
        <v>0</v>
      </c>
      <c r="AJ49" s="59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>
      <c r="A50" s="26">
        <v>2</v>
      </c>
      <c r="B50" s="26"/>
      <c r="C50" s="27"/>
      <c r="D50" s="28"/>
      <c r="E50" s="27"/>
      <c r="F50" s="27"/>
      <c r="G50" s="27"/>
      <c r="H50" s="28"/>
      <c r="I50" s="28"/>
      <c r="J50" s="110"/>
      <c r="K50" s="47"/>
      <c r="L50" s="27"/>
      <c r="M50" s="48"/>
      <c r="N50" s="48"/>
      <c r="O50" s="48"/>
      <c r="P50" s="27"/>
      <c r="Q50" s="27"/>
      <c r="R50" s="48"/>
      <c r="S50" s="48"/>
      <c r="T50" s="48"/>
      <c r="U50" s="43">
        <f>SUM(R50:T50)</f>
        <v>0</v>
      </c>
      <c r="V50" s="48"/>
      <c r="W50" s="48"/>
      <c r="X50" s="48"/>
      <c r="Y50" s="43">
        <f>SUM(V50:X50)</f>
        <v>0</v>
      </c>
      <c r="Z50" s="48"/>
      <c r="AA50" s="48"/>
      <c r="AB50" s="48"/>
      <c r="AC50" s="43">
        <f>SUM(Z50:AB50)</f>
        <v>0</v>
      </c>
      <c r="AD50" s="48"/>
      <c r="AE50" s="48"/>
      <c r="AF50" s="48"/>
      <c r="AG50" s="43">
        <f>SUM(AD50:AF50)</f>
        <v>0</v>
      </c>
      <c r="AH50" s="43">
        <f>SUM(U50,Y50,AC50,AG50)</f>
        <v>0</v>
      </c>
      <c r="AI50" s="59">
        <f>IF(ISERROR(AH50/J50),0,AH50/J50)</f>
        <v>0</v>
      </c>
      <c r="AJ50" s="59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19" customFormat="1" ht="24.95" customHeight="1">
      <c r="A51" s="117" t="s">
        <v>69</v>
      </c>
      <c r="B51" s="117"/>
      <c r="C51" s="117"/>
      <c r="D51" s="117"/>
      <c r="E51" s="117"/>
      <c r="F51" s="117"/>
      <c r="G51" s="117"/>
      <c r="H51" s="117"/>
      <c r="I51" s="117"/>
      <c r="J51" s="49">
        <f>J49</f>
        <v>0</v>
      </c>
      <c r="K51" s="49">
        <v>0</v>
      </c>
      <c r="L51" s="29"/>
      <c r="M51" s="49">
        <f>SUM(M49:M50)</f>
        <v>0</v>
      </c>
      <c r="N51" s="49">
        <f>SUM(N49:N50)</f>
        <v>0</v>
      </c>
      <c r="O51" s="49">
        <f>SUM(O49:O50)</f>
        <v>0</v>
      </c>
      <c r="P51" s="50"/>
      <c r="Q51" s="56"/>
      <c r="R51" s="49">
        <f t="shared" ref="R51:AH51" si="10">SUM(R49:R50)</f>
        <v>0</v>
      </c>
      <c r="S51" s="49">
        <f t="shared" si="10"/>
        <v>0</v>
      </c>
      <c r="T51" s="49">
        <f t="shared" si="10"/>
        <v>0</v>
      </c>
      <c r="U51" s="49">
        <f t="shared" si="10"/>
        <v>0</v>
      </c>
      <c r="V51" s="49">
        <f t="shared" si="10"/>
        <v>0</v>
      </c>
      <c r="W51" s="49">
        <f t="shared" si="10"/>
        <v>0</v>
      </c>
      <c r="X51" s="49">
        <f t="shared" si="10"/>
        <v>0</v>
      </c>
      <c r="Y51" s="49">
        <f t="shared" si="10"/>
        <v>0</v>
      </c>
      <c r="Z51" s="49">
        <f t="shared" si="10"/>
        <v>0</v>
      </c>
      <c r="AA51" s="49">
        <f t="shared" si="10"/>
        <v>0</v>
      </c>
      <c r="AB51" s="49">
        <f t="shared" si="10"/>
        <v>0</v>
      </c>
      <c r="AC51" s="49">
        <f t="shared" si="10"/>
        <v>0</v>
      </c>
      <c r="AD51" s="49">
        <f t="shared" si="10"/>
        <v>0</v>
      </c>
      <c r="AE51" s="49">
        <f t="shared" si="10"/>
        <v>0</v>
      </c>
      <c r="AF51" s="49">
        <f t="shared" si="10"/>
        <v>0</v>
      </c>
      <c r="AG51" s="49">
        <f t="shared" si="10"/>
        <v>0</v>
      </c>
      <c r="AH51" s="49">
        <f t="shared" si="10"/>
        <v>0</v>
      </c>
      <c r="AI51" s="61">
        <f>IF(ISERROR(AH51/J51),0,AH51/J51)</f>
        <v>0</v>
      </c>
      <c r="AJ51" s="61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>
      <c r="A52" s="118" t="s">
        <v>70</v>
      </c>
      <c r="B52" s="118"/>
      <c r="C52" s="118"/>
      <c r="D52" s="118"/>
      <c r="E52" s="118"/>
      <c r="F52" s="23"/>
      <c r="G52" s="24"/>
      <c r="H52" s="25"/>
      <c r="I52" s="25"/>
      <c r="J52" s="88"/>
      <c r="K52" s="43"/>
      <c r="L52" s="44"/>
      <c r="M52" s="45"/>
      <c r="N52" s="45"/>
      <c r="O52" s="45"/>
      <c r="P52" s="24"/>
      <c r="Q52" s="55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57"/>
      <c r="AJ52" s="58"/>
    </row>
    <row r="53" spans="1:106" ht="24.95" customHeight="1" outlineLevel="1">
      <c r="A53" s="26">
        <v>1</v>
      </c>
      <c r="B53" s="26"/>
      <c r="C53" s="27"/>
      <c r="D53" s="28"/>
      <c r="E53" s="27"/>
      <c r="F53" s="27"/>
      <c r="G53" s="27"/>
      <c r="H53" s="28"/>
      <c r="I53" s="28"/>
      <c r="J53" s="110"/>
      <c r="K53" s="47"/>
      <c r="L53" s="27"/>
      <c r="M53" s="48"/>
      <c r="N53" s="48"/>
      <c r="O53" s="48"/>
      <c r="P53" s="27"/>
      <c r="Q53" s="27"/>
      <c r="R53" s="48"/>
      <c r="S53" s="48"/>
      <c r="T53" s="48"/>
      <c r="U53" s="43">
        <f>SUM(R53:T53)</f>
        <v>0</v>
      </c>
      <c r="V53" s="48"/>
      <c r="W53" s="48"/>
      <c r="X53" s="48"/>
      <c r="Y53" s="43">
        <f>SUM(V53:X53)</f>
        <v>0</v>
      </c>
      <c r="Z53" s="48"/>
      <c r="AA53" s="48"/>
      <c r="AB53" s="48"/>
      <c r="AC53" s="43">
        <f>SUM(Z53:AB53)</f>
        <v>0</v>
      </c>
      <c r="AD53" s="48"/>
      <c r="AE53" s="48"/>
      <c r="AF53" s="48"/>
      <c r="AG53" s="43">
        <f>SUM(AD53:AF53)</f>
        <v>0</v>
      </c>
      <c r="AH53" s="43">
        <f>SUM(U53,Y53,AC53,AG53)</f>
        <v>0</v>
      </c>
      <c r="AI53" s="59">
        <f>IF(ISERROR(AH53/J53),0,AH53/J53)</f>
        <v>0</v>
      </c>
      <c r="AJ53" s="59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>
      <c r="A54" s="26">
        <v>2</v>
      </c>
      <c r="B54" s="26"/>
      <c r="C54" s="27"/>
      <c r="D54" s="28"/>
      <c r="E54" s="27"/>
      <c r="F54" s="27"/>
      <c r="G54" s="27"/>
      <c r="H54" s="28"/>
      <c r="I54" s="28"/>
      <c r="J54" s="110"/>
      <c r="K54" s="47"/>
      <c r="L54" s="27"/>
      <c r="M54" s="48"/>
      <c r="N54" s="48"/>
      <c r="O54" s="48"/>
      <c r="P54" s="27"/>
      <c r="Q54" s="27"/>
      <c r="R54" s="48"/>
      <c r="S54" s="48"/>
      <c r="T54" s="48"/>
      <c r="U54" s="43">
        <f>SUM(R54:T54)</f>
        <v>0</v>
      </c>
      <c r="V54" s="48"/>
      <c r="W54" s="48"/>
      <c r="X54" s="48"/>
      <c r="Y54" s="43">
        <f>SUM(V54:X54)</f>
        <v>0</v>
      </c>
      <c r="Z54" s="48"/>
      <c r="AA54" s="48"/>
      <c r="AB54" s="48"/>
      <c r="AC54" s="43">
        <f>SUM(Z54:AB54)</f>
        <v>0</v>
      </c>
      <c r="AD54" s="48"/>
      <c r="AE54" s="48"/>
      <c r="AF54" s="48"/>
      <c r="AG54" s="43">
        <f>SUM(AD54:AF54)</f>
        <v>0</v>
      </c>
      <c r="AH54" s="43">
        <f>SUM(U54,Y54,AC54,AG54)</f>
        <v>0</v>
      </c>
      <c r="AI54" s="59">
        <f>IF(ISERROR(AH54/J54),0,AH54/J54)</f>
        <v>0</v>
      </c>
      <c r="AJ54" s="59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19" customFormat="1" ht="24.95" customHeight="1">
      <c r="A55" s="117" t="s">
        <v>71</v>
      </c>
      <c r="B55" s="117"/>
      <c r="C55" s="117"/>
      <c r="D55" s="117"/>
      <c r="E55" s="117"/>
      <c r="F55" s="117"/>
      <c r="G55" s="117"/>
      <c r="H55" s="117"/>
      <c r="I55" s="117"/>
      <c r="J55" s="49">
        <f>SUM(J53:J54)</f>
        <v>0</v>
      </c>
      <c r="K55" s="49">
        <f>SUM(K53:K54)</f>
        <v>0</v>
      </c>
      <c r="L55" s="29"/>
      <c r="M55" s="49">
        <f>SUM(M53:M54)</f>
        <v>0</v>
      </c>
      <c r="N55" s="49">
        <f>SUM(N53:N54)</f>
        <v>0</v>
      </c>
      <c r="O55" s="49">
        <f>SUM(O53:O54)</f>
        <v>0</v>
      </c>
      <c r="P55" s="50"/>
      <c r="Q55" s="56"/>
      <c r="R55" s="49">
        <f t="shared" ref="R55:AH55" si="11">SUM(R53:R54)</f>
        <v>0</v>
      </c>
      <c r="S55" s="49">
        <f t="shared" si="11"/>
        <v>0</v>
      </c>
      <c r="T55" s="49">
        <f t="shared" si="11"/>
        <v>0</v>
      </c>
      <c r="U55" s="49">
        <f t="shared" si="11"/>
        <v>0</v>
      </c>
      <c r="V55" s="49">
        <f t="shared" si="11"/>
        <v>0</v>
      </c>
      <c r="W55" s="49">
        <f t="shared" si="11"/>
        <v>0</v>
      </c>
      <c r="X55" s="49">
        <f t="shared" si="11"/>
        <v>0</v>
      </c>
      <c r="Y55" s="49">
        <f t="shared" si="11"/>
        <v>0</v>
      </c>
      <c r="Z55" s="49">
        <f t="shared" si="11"/>
        <v>0</v>
      </c>
      <c r="AA55" s="49">
        <f t="shared" si="11"/>
        <v>0</v>
      </c>
      <c r="AB55" s="49">
        <f t="shared" si="11"/>
        <v>0</v>
      </c>
      <c r="AC55" s="49">
        <f t="shared" si="11"/>
        <v>0</v>
      </c>
      <c r="AD55" s="49">
        <f t="shared" si="11"/>
        <v>0</v>
      </c>
      <c r="AE55" s="49">
        <f t="shared" si="11"/>
        <v>0</v>
      </c>
      <c r="AF55" s="49">
        <f t="shared" si="11"/>
        <v>0</v>
      </c>
      <c r="AG55" s="49">
        <f t="shared" si="11"/>
        <v>0</v>
      </c>
      <c r="AH55" s="49">
        <f t="shared" si="11"/>
        <v>0</v>
      </c>
      <c r="AI55" s="61">
        <f>IF(ISERROR(AH55/J55),0,AH55/J55)</f>
        <v>0</v>
      </c>
      <c r="AJ55" s="61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>
      <c r="A56" s="118" t="s">
        <v>72</v>
      </c>
      <c r="B56" s="118"/>
      <c r="C56" s="118"/>
      <c r="D56" s="118"/>
      <c r="E56" s="118"/>
      <c r="F56" s="23"/>
      <c r="G56" s="24"/>
      <c r="H56" s="25"/>
      <c r="I56" s="25"/>
      <c r="J56" s="88"/>
      <c r="K56" s="43"/>
      <c r="L56" s="44"/>
      <c r="M56" s="45"/>
      <c r="N56" s="45"/>
      <c r="O56" s="45"/>
      <c r="P56" s="24"/>
      <c r="Q56" s="55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57"/>
      <c r="AJ56" s="58"/>
    </row>
    <row r="57" spans="1:106" ht="24.95" customHeight="1" outlineLevel="1">
      <c r="A57" s="26">
        <v>1</v>
      </c>
      <c r="B57" s="26"/>
      <c r="C57" s="27"/>
      <c r="D57" s="28"/>
      <c r="E57" s="27"/>
      <c r="F57" s="27"/>
      <c r="G57" s="27"/>
      <c r="H57" s="28"/>
      <c r="I57" s="28"/>
      <c r="J57" s="110"/>
      <c r="K57" s="47"/>
      <c r="L57" s="27"/>
      <c r="M57" s="48"/>
      <c r="N57" s="48"/>
      <c r="O57" s="48"/>
      <c r="P57" s="27"/>
      <c r="Q57" s="27"/>
      <c r="R57" s="48"/>
      <c r="S57" s="48"/>
      <c r="T57" s="48"/>
      <c r="U57" s="43">
        <f>SUM(R57:T57)</f>
        <v>0</v>
      </c>
      <c r="V57" s="48"/>
      <c r="W57" s="48"/>
      <c r="X57" s="48"/>
      <c r="Y57" s="43">
        <f>SUM(V57:X57)</f>
        <v>0</v>
      </c>
      <c r="Z57" s="48"/>
      <c r="AA57" s="48"/>
      <c r="AB57" s="48"/>
      <c r="AC57" s="43">
        <f>SUM(Z57:AB57)</f>
        <v>0</v>
      </c>
      <c r="AD57" s="48"/>
      <c r="AE57" s="48"/>
      <c r="AF57" s="48"/>
      <c r="AG57" s="43">
        <f>SUM(AD57:AF57)</f>
        <v>0</v>
      </c>
      <c r="AH57" s="43">
        <f>SUM(U57,Y57,AC57,AG57)</f>
        <v>0</v>
      </c>
      <c r="AI57" s="59">
        <f>IF(ISERROR(AH57/J57),0,AH57/J57)</f>
        <v>0</v>
      </c>
      <c r="AJ57" s="59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>
      <c r="A58" s="26">
        <v>2</v>
      </c>
      <c r="B58" s="26"/>
      <c r="C58" s="27"/>
      <c r="D58" s="28"/>
      <c r="E58" s="27"/>
      <c r="F58" s="27"/>
      <c r="G58" s="27"/>
      <c r="H58" s="28"/>
      <c r="I58" s="28"/>
      <c r="J58" s="110"/>
      <c r="K58" s="47"/>
      <c r="L58" s="27"/>
      <c r="M58" s="48"/>
      <c r="N58" s="48"/>
      <c r="O58" s="48"/>
      <c r="P58" s="27"/>
      <c r="Q58" s="27"/>
      <c r="R58" s="48"/>
      <c r="S58" s="48"/>
      <c r="T58" s="48"/>
      <c r="U58" s="43">
        <f>SUM(R58:T58)</f>
        <v>0</v>
      </c>
      <c r="V58" s="48"/>
      <c r="W58" s="48"/>
      <c r="X58" s="48"/>
      <c r="Y58" s="43">
        <f>SUM(V58:X58)</f>
        <v>0</v>
      </c>
      <c r="Z58" s="48"/>
      <c r="AA58" s="48"/>
      <c r="AB58" s="48"/>
      <c r="AC58" s="43">
        <f>SUM(Z58:AB58)</f>
        <v>0</v>
      </c>
      <c r="AD58" s="48"/>
      <c r="AE58" s="48"/>
      <c r="AF58" s="48"/>
      <c r="AG58" s="43">
        <f>SUM(AD58:AF58)</f>
        <v>0</v>
      </c>
      <c r="AH58" s="43">
        <f>SUM(U58,Y58,AC58,AG58)</f>
        <v>0</v>
      </c>
      <c r="AI58" s="59">
        <f>IF(ISERROR(AH58/J58),0,AH58/J58)</f>
        <v>0</v>
      </c>
      <c r="AJ58" s="59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19" customFormat="1" ht="24.95" customHeight="1">
      <c r="A59" s="117" t="s">
        <v>73</v>
      </c>
      <c r="B59" s="117"/>
      <c r="C59" s="117"/>
      <c r="D59" s="117"/>
      <c r="E59" s="117"/>
      <c r="F59" s="117"/>
      <c r="G59" s="117"/>
      <c r="H59" s="117"/>
      <c r="I59" s="117"/>
      <c r="J59" s="49">
        <f>SUM(J57:J58)</f>
        <v>0</v>
      </c>
      <c r="K59" s="49">
        <f>SUM(K57:K58)</f>
        <v>0</v>
      </c>
      <c r="L59" s="29"/>
      <c r="M59" s="49">
        <f>SUM(M57:M58)</f>
        <v>0</v>
      </c>
      <c r="N59" s="49">
        <f>SUM(N57:N58)</f>
        <v>0</v>
      </c>
      <c r="O59" s="49">
        <f>SUM(O57:O58)</f>
        <v>0</v>
      </c>
      <c r="P59" s="50"/>
      <c r="Q59" s="56"/>
      <c r="R59" s="49">
        <f t="shared" ref="R59:AH59" si="12">SUM(R57:R58)</f>
        <v>0</v>
      </c>
      <c r="S59" s="49">
        <f t="shared" si="12"/>
        <v>0</v>
      </c>
      <c r="T59" s="49">
        <f t="shared" si="12"/>
        <v>0</v>
      </c>
      <c r="U59" s="49">
        <f t="shared" si="12"/>
        <v>0</v>
      </c>
      <c r="V59" s="49">
        <f t="shared" si="12"/>
        <v>0</v>
      </c>
      <c r="W59" s="49">
        <f t="shared" si="12"/>
        <v>0</v>
      </c>
      <c r="X59" s="49">
        <f t="shared" si="12"/>
        <v>0</v>
      </c>
      <c r="Y59" s="49">
        <f t="shared" si="12"/>
        <v>0</v>
      </c>
      <c r="Z59" s="49">
        <f t="shared" si="12"/>
        <v>0</v>
      </c>
      <c r="AA59" s="49">
        <f t="shared" si="12"/>
        <v>0</v>
      </c>
      <c r="AB59" s="49">
        <f t="shared" si="12"/>
        <v>0</v>
      </c>
      <c r="AC59" s="49">
        <f t="shared" si="12"/>
        <v>0</v>
      </c>
      <c r="AD59" s="49">
        <f t="shared" si="12"/>
        <v>0</v>
      </c>
      <c r="AE59" s="49">
        <f t="shared" si="12"/>
        <v>0</v>
      </c>
      <c r="AF59" s="49">
        <f t="shared" si="12"/>
        <v>0</v>
      </c>
      <c r="AG59" s="49">
        <f t="shared" si="12"/>
        <v>0</v>
      </c>
      <c r="AH59" s="49">
        <f t="shared" si="12"/>
        <v>0</v>
      </c>
      <c r="AI59" s="61">
        <f>IF(ISERROR(AH59/J59),0,AH59/J59)</f>
        <v>0</v>
      </c>
      <c r="AJ59" s="61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>
      <c r="A60" s="118" t="s">
        <v>74</v>
      </c>
      <c r="B60" s="118"/>
      <c r="C60" s="118"/>
      <c r="D60" s="118"/>
      <c r="E60" s="118"/>
      <c r="F60" s="23"/>
      <c r="G60" s="24"/>
      <c r="H60" s="25"/>
      <c r="I60" s="25"/>
      <c r="J60" s="88"/>
      <c r="K60" s="43"/>
      <c r="L60" s="44"/>
      <c r="M60" s="45"/>
      <c r="N60" s="45"/>
      <c r="O60" s="45"/>
      <c r="P60" s="24"/>
      <c r="Q60" s="55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57"/>
      <c r="AJ60" s="58"/>
    </row>
    <row r="61" spans="1:106" ht="24.95" customHeight="1" outlineLevel="1">
      <c r="A61" s="26">
        <v>1</v>
      </c>
      <c r="B61" s="26"/>
      <c r="C61" s="27"/>
      <c r="D61" s="28"/>
      <c r="E61" s="27"/>
      <c r="F61" s="27"/>
      <c r="G61" s="27"/>
      <c r="H61" s="28"/>
      <c r="I61" s="28"/>
      <c r="J61" s="110"/>
      <c r="K61" s="47"/>
      <c r="L61" s="27"/>
      <c r="M61" s="48"/>
      <c r="N61" s="48"/>
      <c r="O61" s="48"/>
      <c r="P61" s="27"/>
      <c r="Q61" s="27"/>
      <c r="R61" s="48"/>
      <c r="S61" s="48"/>
      <c r="T61" s="48"/>
      <c r="U61" s="43">
        <f>SUM(R61:T61)</f>
        <v>0</v>
      </c>
      <c r="V61" s="48"/>
      <c r="W61" s="48"/>
      <c r="X61" s="48"/>
      <c r="Y61" s="43">
        <f>SUM(V61:X61)</f>
        <v>0</v>
      </c>
      <c r="Z61" s="48"/>
      <c r="AA61" s="48"/>
      <c r="AB61" s="48"/>
      <c r="AC61" s="43">
        <f>SUM(Z61:AB61)</f>
        <v>0</v>
      </c>
      <c r="AD61" s="48"/>
      <c r="AE61" s="48"/>
      <c r="AF61" s="48"/>
      <c r="AG61" s="43">
        <f>SUM(AD61:AF61)</f>
        <v>0</v>
      </c>
      <c r="AH61" s="43">
        <f>SUM(U61,Y61,AC61,AG61)</f>
        <v>0</v>
      </c>
      <c r="AI61" s="59">
        <f>IF(ISERROR(AH61/J61),0,AH61/J61)</f>
        <v>0</v>
      </c>
      <c r="AJ61" s="59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>
      <c r="A62" s="26">
        <v>2</v>
      </c>
      <c r="B62" s="26"/>
      <c r="C62" s="27"/>
      <c r="D62" s="28"/>
      <c r="E62" s="27"/>
      <c r="F62" s="27"/>
      <c r="G62" s="27"/>
      <c r="H62" s="28"/>
      <c r="I62" s="28"/>
      <c r="J62" s="110"/>
      <c r="K62" s="47"/>
      <c r="L62" s="27"/>
      <c r="M62" s="48"/>
      <c r="N62" s="48"/>
      <c r="O62" s="48"/>
      <c r="P62" s="27"/>
      <c r="Q62" s="27"/>
      <c r="R62" s="48"/>
      <c r="S62" s="48"/>
      <c r="T62" s="48"/>
      <c r="U62" s="43">
        <f>SUM(R62:T62)</f>
        <v>0</v>
      </c>
      <c r="V62" s="48"/>
      <c r="W62" s="48"/>
      <c r="X62" s="48"/>
      <c r="Y62" s="43">
        <f>SUM(V62:X62)</f>
        <v>0</v>
      </c>
      <c r="Z62" s="48"/>
      <c r="AA62" s="48"/>
      <c r="AB62" s="48"/>
      <c r="AC62" s="43">
        <f>SUM(Z62:AB62)</f>
        <v>0</v>
      </c>
      <c r="AD62" s="48"/>
      <c r="AE62" s="48"/>
      <c r="AF62" s="48"/>
      <c r="AG62" s="43">
        <f>SUM(AD62:AF62)</f>
        <v>0</v>
      </c>
      <c r="AH62" s="43">
        <f>SUM(U62,Y62,AC62,AG62)</f>
        <v>0</v>
      </c>
      <c r="AI62" s="59">
        <f>IF(ISERROR(AH62/J62),0,AH62/J62)</f>
        <v>0</v>
      </c>
      <c r="AJ62" s="59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19" customFormat="1" ht="24.95" customHeight="1">
      <c r="A63" s="117" t="s">
        <v>75</v>
      </c>
      <c r="B63" s="117"/>
      <c r="C63" s="117"/>
      <c r="D63" s="117"/>
      <c r="E63" s="117"/>
      <c r="F63" s="117"/>
      <c r="G63" s="117"/>
      <c r="H63" s="117"/>
      <c r="I63" s="117"/>
      <c r="J63" s="49">
        <f>SUM(J61:J62)</f>
        <v>0</v>
      </c>
      <c r="K63" s="49">
        <f>SUM(K61:K62)</f>
        <v>0</v>
      </c>
      <c r="L63" s="29"/>
      <c r="M63" s="49">
        <f>SUM(M61:M62)</f>
        <v>0</v>
      </c>
      <c r="N63" s="49">
        <f>SUM(N61:N62)</f>
        <v>0</v>
      </c>
      <c r="O63" s="49">
        <f>SUM(O61:O62)</f>
        <v>0</v>
      </c>
      <c r="P63" s="50"/>
      <c r="Q63" s="56"/>
      <c r="R63" s="49">
        <f t="shared" ref="R63:AH63" si="13">SUM(R61:R62)</f>
        <v>0</v>
      </c>
      <c r="S63" s="49">
        <f t="shared" si="13"/>
        <v>0</v>
      </c>
      <c r="T63" s="49">
        <f t="shared" si="13"/>
        <v>0</v>
      </c>
      <c r="U63" s="49">
        <f t="shared" si="13"/>
        <v>0</v>
      </c>
      <c r="V63" s="49">
        <f t="shared" si="13"/>
        <v>0</v>
      </c>
      <c r="W63" s="49">
        <f t="shared" si="13"/>
        <v>0</v>
      </c>
      <c r="X63" s="49">
        <f t="shared" si="13"/>
        <v>0</v>
      </c>
      <c r="Y63" s="49">
        <f t="shared" si="13"/>
        <v>0</v>
      </c>
      <c r="Z63" s="49">
        <f t="shared" si="13"/>
        <v>0</v>
      </c>
      <c r="AA63" s="49">
        <f t="shared" si="13"/>
        <v>0</v>
      </c>
      <c r="AB63" s="49">
        <f t="shared" si="13"/>
        <v>0</v>
      </c>
      <c r="AC63" s="49">
        <f t="shared" si="13"/>
        <v>0</v>
      </c>
      <c r="AD63" s="49">
        <f t="shared" si="13"/>
        <v>0</v>
      </c>
      <c r="AE63" s="49">
        <f t="shared" si="13"/>
        <v>0</v>
      </c>
      <c r="AF63" s="49">
        <f t="shared" si="13"/>
        <v>0</v>
      </c>
      <c r="AG63" s="49">
        <f t="shared" si="13"/>
        <v>0</v>
      </c>
      <c r="AH63" s="49">
        <f t="shared" si="13"/>
        <v>0</v>
      </c>
      <c r="AI63" s="61">
        <f>IF(ISERROR(AH63/J63),0,AH63/J63)</f>
        <v>0</v>
      </c>
      <c r="AJ63" s="61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>
      <c r="A64" s="118" t="s">
        <v>76</v>
      </c>
      <c r="B64" s="118"/>
      <c r="C64" s="118"/>
      <c r="D64" s="118"/>
      <c r="E64" s="118"/>
      <c r="F64" s="23"/>
      <c r="G64" s="24"/>
      <c r="H64" s="25"/>
      <c r="I64" s="25"/>
      <c r="J64" s="88"/>
      <c r="K64" s="43"/>
      <c r="L64" s="44"/>
      <c r="M64" s="45"/>
      <c r="N64" s="45"/>
      <c r="O64" s="45"/>
      <c r="P64" s="24"/>
      <c r="Q64" s="55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57"/>
      <c r="AJ64" s="58"/>
    </row>
    <row r="65" spans="1:106" ht="24.95" customHeight="1" outlineLevel="1">
      <c r="A65" s="26">
        <v>1</v>
      </c>
      <c r="B65" s="26"/>
      <c r="C65" s="27"/>
      <c r="D65" s="28"/>
      <c r="E65" s="27"/>
      <c r="F65" s="27"/>
      <c r="G65" s="27"/>
      <c r="H65" s="28"/>
      <c r="I65" s="28"/>
      <c r="J65" s="110"/>
      <c r="K65" s="47"/>
      <c r="L65" s="27"/>
      <c r="M65" s="48"/>
      <c r="N65" s="48"/>
      <c r="O65" s="48"/>
      <c r="P65" s="27"/>
      <c r="Q65" s="27"/>
      <c r="R65" s="48"/>
      <c r="S65" s="48"/>
      <c r="T65" s="48"/>
      <c r="U65" s="43">
        <f>SUM(R65:T65)</f>
        <v>0</v>
      </c>
      <c r="V65" s="48"/>
      <c r="W65" s="48"/>
      <c r="X65" s="48"/>
      <c r="Y65" s="43">
        <f>SUM(V65:X65)</f>
        <v>0</v>
      </c>
      <c r="Z65" s="48"/>
      <c r="AA65" s="48"/>
      <c r="AB65" s="48"/>
      <c r="AC65" s="43">
        <f>SUM(Z65:AB65)</f>
        <v>0</v>
      </c>
      <c r="AD65" s="48"/>
      <c r="AE65" s="48"/>
      <c r="AF65" s="48"/>
      <c r="AG65" s="43">
        <f>SUM(AD65:AF65)</f>
        <v>0</v>
      </c>
      <c r="AH65" s="43">
        <f>SUM(U65,Y65,AC65,AG65)</f>
        <v>0</v>
      </c>
      <c r="AI65" s="59">
        <f>IF(ISERROR(AH65/J65),0,AH65/J65)</f>
        <v>0</v>
      </c>
      <c r="AJ65" s="59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>
      <c r="A66" s="26">
        <v>2</v>
      </c>
      <c r="B66" s="26"/>
      <c r="C66" s="27"/>
      <c r="D66" s="28"/>
      <c r="E66" s="27"/>
      <c r="F66" s="27"/>
      <c r="G66" s="27"/>
      <c r="H66" s="28"/>
      <c r="I66" s="28"/>
      <c r="J66" s="110"/>
      <c r="K66" s="47"/>
      <c r="L66" s="27"/>
      <c r="M66" s="48"/>
      <c r="N66" s="48"/>
      <c r="O66" s="48"/>
      <c r="P66" s="27"/>
      <c r="Q66" s="27"/>
      <c r="R66" s="48"/>
      <c r="S66" s="48"/>
      <c r="T66" s="48"/>
      <c r="U66" s="43">
        <f>SUM(R66:T66)</f>
        <v>0</v>
      </c>
      <c r="V66" s="48"/>
      <c r="W66" s="48"/>
      <c r="X66" s="48"/>
      <c r="Y66" s="43">
        <f>SUM(V66:X66)</f>
        <v>0</v>
      </c>
      <c r="Z66" s="48"/>
      <c r="AA66" s="48"/>
      <c r="AB66" s="48"/>
      <c r="AC66" s="43">
        <f>SUM(Z66:AB66)</f>
        <v>0</v>
      </c>
      <c r="AD66" s="48"/>
      <c r="AE66" s="48"/>
      <c r="AF66" s="48"/>
      <c r="AG66" s="43">
        <f>SUM(AD66:AF66)</f>
        <v>0</v>
      </c>
      <c r="AH66" s="43">
        <f>SUM(U66,Y66,AC66,AG66)</f>
        <v>0</v>
      </c>
      <c r="AI66" s="59">
        <f>IF(ISERROR(AH66/J66),0,AH66/J66)</f>
        <v>0</v>
      </c>
      <c r="AJ66" s="59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19" customFormat="1" ht="24.95" customHeight="1">
      <c r="A67" s="117" t="s">
        <v>94</v>
      </c>
      <c r="B67" s="117"/>
      <c r="C67" s="117"/>
      <c r="D67" s="117"/>
      <c r="E67" s="117"/>
      <c r="F67" s="117"/>
      <c r="G67" s="117"/>
      <c r="H67" s="117"/>
      <c r="I67" s="117"/>
      <c r="J67" s="49">
        <f>SUM(J65:J66)</f>
        <v>0</v>
      </c>
      <c r="K67" s="49">
        <f>SUM(K65:K66)</f>
        <v>0</v>
      </c>
      <c r="L67" s="29"/>
      <c r="M67" s="49">
        <f>SUM(M65:M66)</f>
        <v>0</v>
      </c>
      <c r="N67" s="49">
        <f>SUM(N65:N66)</f>
        <v>0</v>
      </c>
      <c r="O67" s="49">
        <f>SUM(O65:O66)</f>
        <v>0</v>
      </c>
      <c r="P67" s="50"/>
      <c r="Q67" s="56"/>
      <c r="R67" s="49">
        <f t="shared" ref="R67:AH67" si="14">SUM(R65:R66)</f>
        <v>0</v>
      </c>
      <c r="S67" s="49">
        <f t="shared" si="14"/>
        <v>0</v>
      </c>
      <c r="T67" s="49">
        <f t="shared" si="14"/>
        <v>0</v>
      </c>
      <c r="U67" s="49">
        <f t="shared" si="14"/>
        <v>0</v>
      </c>
      <c r="V67" s="49">
        <f t="shared" si="14"/>
        <v>0</v>
      </c>
      <c r="W67" s="49">
        <f t="shared" si="14"/>
        <v>0</v>
      </c>
      <c r="X67" s="49">
        <f t="shared" si="14"/>
        <v>0</v>
      </c>
      <c r="Y67" s="49">
        <f t="shared" si="14"/>
        <v>0</v>
      </c>
      <c r="Z67" s="49">
        <f t="shared" si="14"/>
        <v>0</v>
      </c>
      <c r="AA67" s="49">
        <f t="shared" si="14"/>
        <v>0</v>
      </c>
      <c r="AB67" s="49">
        <f t="shared" si="14"/>
        <v>0</v>
      </c>
      <c r="AC67" s="49">
        <f t="shared" si="14"/>
        <v>0</v>
      </c>
      <c r="AD67" s="49">
        <f t="shared" si="14"/>
        <v>0</v>
      </c>
      <c r="AE67" s="49">
        <f t="shared" si="14"/>
        <v>0</v>
      </c>
      <c r="AF67" s="49">
        <f t="shared" si="14"/>
        <v>0</v>
      </c>
      <c r="AG67" s="49">
        <f t="shared" si="14"/>
        <v>0</v>
      </c>
      <c r="AH67" s="49">
        <f t="shared" si="14"/>
        <v>0</v>
      </c>
      <c r="AI67" s="61">
        <f>IF(ISERROR(AH67/J67),0,AH67/J67)</f>
        <v>0</v>
      </c>
      <c r="AJ67" s="61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>
      <c r="A68" s="118" t="s">
        <v>78</v>
      </c>
      <c r="B68" s="118"/>
      <c r="C68" s="118"/>
      <c r="D68" s="118"/>
      <c r="E68" s="118"/>
      <c r="F68" s="23"/>
      <c r="G68" s="24"/>
      <c r="H68" s="25"/>
      <c r="I68" s="25"/>
      <c r="J68" s="88"/>
      <c r="K68" s="43"/>
      <c r="L68" s="44"/>
      <c r="M68" s="45"/>
      <c r="N68" s="45"/>
      <c r="O68" s="45"/>
      <c r="P68" s="24"/>
      <c r="Q68" s="55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57"/>
      <c r="AJ68" s="58"/>
    </row>
    <row r="69" spans="1:106" ht="24.95" customHeight="1" outlineLevel="1">
      <c r="A69" s="26">
        <v>1</v>
      </c>
      <c r="B69" s="26"/>
      <c r="C69" s="27"/>
      <c r="D69" s="28"/>
      <c r="E69" s="27"/>
      <c r="F69" s="27"/>
      <c r="G69" s="27"/>
      <c r="H69" s="28"/>
      <c r="I69" s="28"/>
      <c r="J69" s="110"/>
      <c r="K69" s="47"/>
      <c r="L69" s="27"/>
      <c r="M69" s="48"/>
      <c r="N69" s="48"/>
      <c r="O69" s="48"/>
      <c r="P69" s="27"/>
      <c r="Q69" s="27"/>
      <c r="R69" s="48"/>
      <c r="S69" s="48"/>
      <c r="T69" s="48"/>
      <c r="U69" s="43">
        <f>SUM(R69:T69)</f>
        <v>0</v>
      </c>
      <c r="V69" s="48"/>
      <c r="W69" s="48"/>
      <c r="X69" s="48"/>
      <c r="Y69" s="43">
        <f>SUM(V69:X69)</f>
        <v>0</v>
      </c>
      <c r="Z69" s="48"/>
      <c r="AA69" s="48"/>
      <c r="AB69" s="48"/>
      <c r="AC69" s="43">
        <f>SUM(Z69:AB69)</f>
        <v>0</v>
      </c>
      <c r="AD69" s="48"/>
      <c r="AE69" s="48"/>
      <c r="AF69" s="48"/>
      <c r="AG69" s="43">
        <f>SUM(AD69:AF69)</f>
        <v>0</v>
      </c>
      <c r="AH69" s="43">
        <f>SUM(U69,Y69,AC69,AG69)</f>
        <v>0</v>
      </c>
      <c r="AI69" s="59">
        <f>IF(ISERROR(AH69/J69),0,AH69/J69)</f>
        <v>0</v>
      </c>
      <c r="AJ69" s="59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>
      <c r="A70" s="26">
        <v>2</v>
      </c>
      <c r="B70" s="26"/>
      <c r="C70" s="27"/>
      <c r="D70" s="28"/>
      <c r="E70" s="27"/>
      <c r="F70" s="27"/>
      <c r="G70" s="27"/>
      <c r="H70" s="28"/>
      <c r="I70" s="28"/>
      <c r="J70" s="110"/>
      <c r="K70" s="47"/>
      <c r="L70" s="27"/>
      <c r="M70" s="48"/>
      <c r="N70" s="48"/>
      <c r="O70" s="48"/>
      <c r="P70" s="27"/>
      <c r="Q70" s="27"/>
      <c r="R70" s="48"/>
      <c r="S70" s="48"/>
      <c r="T70" s="48"/>
      <c r="U70" s="43">
        <f>SUM(R70:T70)</f>
        <v>0</v>
      </c>
      <c r="V70" s="48"/>
      <c r="W70" s="48"/>
      <c r="X70" s="48"/>
      <c r="Y70" s="43">
        <f>SUM(V70:X70)</f>
        <v>0</v>
      </c>
      <c r="Z70" s="48"/>
      <c r="AA70" s="48"/>
      <c r="AB70" s="48"/>
      <c r="AC70" s="43">
        <f>SUM(Z70:AB70)</f>
        <v>0</v>
      </c>
      <c r="AD70" s="48"/>
      <c r="AE70" s="48"/>
      <c r="AF70" s="48"/>
      <c r="AG70" s="43">
        <f>SUM(AD70:AF70)</f>
        <v>0</v>
      </c>
      <c r="AH70" s="43">
        <f>SUM(U70,Y70,AC70,AG70)</f>
        <v>0</v>
      </c>
      <c r="AI70" s="59">
        <f>IF(ISERROR(AH70/J70),0,AH70/J70)</f>
        <v>0</v>
      </c>
      <c r="AJ70" s="59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19" customFormat="1" ht="24.95" customHeight="1">
      <c r="A71" s="117" t="s">
        <v>79</v>
      </c>
      <c r="B71" s="117"/>
      <c r="C71" s="117"/>
      <c r="D71" s="117"/>
      <c r="E71" s="117"/>
      <c r="F71" s="117"/>
      <c r="G71" s="117"/>
      <c r="H71" s="117"/>
      <c r="I71" s="117"/>
      <c r="J71" s="49">
        <f>SUM(J69:J70)</f>
        <v>0</v>
      </c>
      <c r="K71" s="49">
        <f>SUM(K69:K70)</f>
        <v>0</v>
      </c>
      <c r="L71" s="29"/>
      <c r="M71" s="49">
        <f>SUM(M69:M70)</f>
        <v>0</v>
      </c>
      <c r="N71" s="49">
        <f>SUM(N69:N70)</f>
        <v>0</v>
      </c>
      <c r="O71" s="49">
        <f>SUM(O69:O70)</f>
        <v>0</v>
      </c>
      <c r="P71" s="50"/>
      <c r="Q71" s="56"/>
      <c r="R71" s="49">
        <f t="shared" ref="R71:AH71" si="15">SUM(R69:R70)</f>
        <v>0</v>
      </c>
      <c r="S71" s="49">
        <f t="shared" si="15"/>
        <v>0</v>
      </c>
      <c r="T71" s="49">
        <f t="shared" si="15"/>
        <v>0</v>
      </c>
      <c r="U71" s="49">
        <f t="shared" si="15"/>
        <v>0</v>
      </c>
      <c r="V71" s="49">
        <f t="shared" si="15"/>
        <v>0</v>
      </c>
      <c r="W71" s="49">
        <f t="shared" si="15"/>
        <v>0</v>
      </c>
      <c r="X71" s="49">
        <f t="shared" si="15"/>
        <v>0</v>
      </c>
      <c r="Y71" s="49">
        <f t="shared" si="15"/>
        <v>0</v>
      </c>
      <c r="Z71" s="49">
        <f t="shared" si="15"/>
        <v>0</v>
      </c>
      <c r="AA71" s="49">
        <f t="shared" si="15"/>
        <v>0</v>
      </c>
      <c r="AB71" s="49">
        <f t="shared" si="15"/>
        <v>0</v>
      </c>
      <c r="AC71" s="49">
        <f t="shared" si="15"/>
        <v>0</v>
      </c>
      <c r="AD71" s="49">
        <f t="shared" si="15"/>
        <v>0</v>
      </c>
      <c r="AE71" s="49">
        <f t="shared" si="15"/>
        <v>0</v>
      </c>
      <c r="AF71" s="49">
        <f t="shared" si="15"/>
        <v>0</v>
      </c>
      <c r="AG71" s="49">
        <f t="shared" si="15"/>
        <v>0</v>
      </c>
      <c r="AH71" s="49">
        <f t="shared" si="15"/>
        <v>0</v>
      </c>
      <c r="AI71" s="61">
        <f>IF(ISERROR(AH71/J71),0,AH71/J71)</f>
        <v>0</v>
      </c>
      <c r="AJ71" s="61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>
      <c r="A72" s="118" t="s">
        <v>80</v>
      </c>
      <c r="B72" s="118"/>
      <c r="C72" s="118"/>
      <c r="D72" s="118"/>
      <c r="E72" s="118"/>
      <c r="F72" s="23"/>
      <c r="G72" s="24"/>
      <c r="H72" s="25"/>
      <c r="I72" s="25"/>
      <c r="J72" s="110">
        <v>4030853000</v>
      </c>
      <c r="K72" s="43"/>
      <c r="L72" s="44"/>
      <c r="M72" s="45"/>
      <c r="N72" s="45"/>
      <c r="O72" s="45"/>
      <c r="P72" s="24"/>
      <c r="Q72" s="55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57"/>
      <c r="AJ72" s="58"/>
    </row>
    <row r="73" spans="1:106" ht="24.95" customHeight="1" outlineLevel="1">
      <c r="A73" s="26">
        <v>1</v>
      </c>
      <c r="B73" s="26"/>
      <c r="C73" s="35" t="s">
        <v>101</v>
      </c>
      <c r="D73" s="36">
        <v>45772</v>
      </c>
      <c r="E73" s="32" t="s">
        <v>102</v>
      </c>
      <c r="F73" s="33" t="s">
        <v>103</v>
      </c>
      <c r="G73" s="32"/>
      <c r="H73" s="38"/>
      <c r="I73" s="40"/>
      <c r="J73" s="110"/>
      <c r="K73" s="64">
        <v>4030853000</v>
      </c>
      <c r="L73" s="42" t="s">
        <v>84</v>
      </c>
      <c r="M73" s="52"/>
      <c r="N73" s="65"/>
      <c r="O73" s="52"/>
      <c r="P73" s="66"/>
      <c r="Q73" s="66"/>
      <c r="R73" s="48"/>
      <c r="S73" s="48"/>
      <c r="T73" s="48"/>
      <c r="U73" s="43">
        <f>SUM(R73:T73)</f>
        <v>0</v>
      </c>
      <c r="V73" s="48"/>
      <c r="W73" s="48">
        <v>2821597100</v>
      </c>
      <c r="X73" s="48"/>
      <c r="Y73" s="43">
        <f>SUM(V73:X73)</f>
        <v>2821597100</v>
      </c>
      <c r="Z73" s="48"/>
      <c r="AA73" s="48"/>
      <c r="AB73" s="48">
        <v>1209255900</v>
      </c>
      <c r="AC73" s="43">
        <f>SUM(Z73:AB73)</f>
        <v>1209255900</v>
      </c>
      <c r="AD73" s="48"/>
      <c r="AE73" s="48">
        <v>0</v>
      </c>
      <c r="AF73" s="48">
        <v>0</v>
      </c>
      <c r="AG73" s="43">
        <f>SUM(AD73:AF73)</f>
        <v>0</v>
      </c>
      <c r="AH73" s="43">
        <f>SUM(U73,Y73,AC73,AG73)</f>
        <v>4030853000</v>
      </c>
      <c r="AI73" s="59">
        <f>IF(ISERROR(AH73/J72),0,AH73/J72)</f>
        <v>1</v>
      </c>
      <c r="AJ73" s="59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>
      <c r="A74" s="26">
        <v>2</v>
      </c>
      <c r="B74" s="26"/>
      <c r="C74" s="35"/>
      <c r="D74" s="36"/>
      <c r="E74" s="32"/>
      <c r="F74" s="32"/>
      <c r="G74" s="62"/>
      <c r="H74" s="38"/>
      <c r="I74" s="40"/>
      <c r="J74" s="110"/>
      <c r="K74" s="64"/>
      <c r="L74" s="42"/>
      <c r="M74" s="52"/>
      <c r="N74" s="65"/>
      <c r="O74" s="52"/>
      <c r="P74" s="66"/>
      <c r="Q74" s="66"/>
      <c r="R74" s="48"/>
      <c r="S74" s="48"/>
      <c r="T74" s="48"/>
      <c r="U74" s="43">
        <f>SUM(R74:T74)</f>
        <v>0</v>
      </c>
      <c r="V74" s="48"/>
      <c r="W74" s="48"/>
      <c r="X74" s="48"/>
      <c r="Y74" s="43">
        <f>SUM(V74:X74)</f>
        <v>0</v>
      </c>
      <c r="Z74" s="48"/>
      <c r="AA74" s="48"/>
      <c r="AB74" s="48"/>
      <c r="AC74" s="43">
        <f>SUM(Z74:AB74)</f>
        <v>0</v>
      </c>
      <c r="AD74" s="48"/>
      <c r="AE74" s="48">
        <v>0</v>
      </c>
      <c r="AF74" s="48">
        <v>0</v>
      </c>
      <c r="AG74" s="43">
        <f>SUM(AD74:AF74)</f>
        <v>0</v>
      </c>
      <c r="AH74" s="43">
        <f>SUM(U74,Y74,AC74,AG74)</f>
        <v>0</v>
      </c>
      <c r="AI74" s="59">
        <f>IF(ISERROR(AH74/J73),0,AH74/J73)</f>
        <v>0</v>
      </c>
      <c r="AJ74" s="59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19" customFormat="1" ht="24.95" customHeight="1">
      <c r="A75" s="117" t="s">
        <v>85</v>
      </c>
      <c r="B75" s="117"/>
      <c r="C75" s="117"/>
      <c r="D75" s="117"/>
      <c r="E75" s="117"/>
      <c r="F75" s="117"/>
      <c r="G75" s="117"/>
      <c r="H75" s="117"/>
      <c r="I75" s="117"/>
      <c r="J75" s="49">
        <f>J72</f>
        <v>4030853000</v>
      </c>
      <c r="K75" s="49">
        <f>SUM(K73:K73)</f>
        <v>4030853000</v>
      </c>
      <c r="L75" s="29"/>
      <c r="M75" s="49">
        <f>SUM(M73:M73)</f>
        <v>0</v>
      </c>
      <c r="N75" s="49">
        <f>SUM(N73:N73)</f>
        <v>0</v>
      </c>
      <c r="O75" s="49">
        <f>SUM(O73:O73)</f>
        <v>0</v>
      </c>
      <c r="P75" s="50"/>
      <c r="Q75" s="56"/>
      <c r="R75" s="49">
        <f t="shared" ref="R75:AH75" si="16">SUM(R73:R73)</f>
        <v>0</v>
      </c>
      <c r="S75" s="49">
        <f t="shared" si="16"/>
        <v>0</v>
      </c>
      <c r="T75" s="49">
        <f t="shared" si="16"/>
        <v>0</v>
      </c>
      <c r="U75" s="49">
        <f t="shared" si="16"/>
        <v>0</v>
      </c>
      <c r="V75" s="49">
        <f t="shared" si="16"/>
        <v>0</v>
      </c>
      <c r="W75" s="49">
        <f t="shared" si="16"/>
        <v>2821597100</v>
      </c>
      <c r="X75" s="49">
        <f t="shared" si="16"/>
        <v>0</v>
      </c>
      <c r="Y75" s="49">
        <f t="shared" si="16"/>
        <v>2821597100</v>
      </c>
      <c r="Z75" s="49">
        <f t="shared" si="16"/>
        <v>0</v>
      </c>
      <c r="AA75" s="49">
        <f t="shared" si="16"/>
        <v>0</v>
      </c>
      <c r="AB75" s="49">
        <f t="shared" si="16"/>
        <v>1209255900</v>
      </c>
      <c r="AC75" s="49">
        <f t="shared" si="16"/>
        <v>1209255900</v>
      </c>
      <c r="AD75" s="49">
        <f t="shared" si="16"/>
        <v>0</v>
      </c>
      <c r="AE75" s="49">
        <f t="shared" si="16"/>
        <v>0</v>
      </c>
      <c r="AF75" s="49">
        <f t="shared" si="16"/>
        <v>0</v>
      </c>
      <c r="AG75" s="49">
        <f t="shared" si="16"/>
        <v>0</v>
      </c>
      <c r="AH75" s="49">
        <f t="shared" si="16"/>
        <v>4030853000</v>
      </c>
      <c r="AI75" s="61">
        <f>IF(ISERROR(AH75/J75),0,AH75/J75)</f>
        <v>1</v>
      </c>
      <c r="AJ75" s="61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20" customFormat="1" ht="44.25" customHeight="1">
      <c r="A76" s="119" t="str">
        <f>"TOTAL ASIG."&amp;" "&amp;$A$5</f>
        <v>TOTAL ASIG. 24-02-012 "Programas de Alimentación - JUNAEB"</v>
      </c>
      <c r="B76" s="119"/>
      <c r="C76" s="119"/>
      <c r="D76" s="119"/>
      <c r="E76" s="119"/>
      <c r="F76" s="119"/>
      <c r="G76" s="119"/>
      <c r="H76" s="119"/>
      <c r="I76" s="119"/>
      <c r="J76" s="13">
        <f>SUM(J11,J15,J19,J23,J27,J31,J35,J39,J43,J47,J51,J55,J59,J63,J67,J71,J75)</f>
        <v>4030853000</v>
      </c>
      <c r="K76" s="13">
        <f t="shared" ref="K76:AH76" si="17">SUM(K11,K15,K19,K23,K27,K31,K35,K39,K43,K47,K51,K55,K59,K63,K67,K71,K75)</f>
        <v>4030853000</v>
      </c>
      <c r="L76" s="13">
        <f t="shared" si="17"/>
        <v>0</v>
      </c>
      <c r="M76" s="13">
        <f t="shared" si="17"/>
        <v>0</v>
      </c>
      <c r="N76" s="13">
        <f t="shared" si="17"/>
        <v>0</v>
      </c>
      <c r="O76" s="13">
        <f t="shared" si="17"/>
        <v>0</v>
      </c>
      <c r="P76" s="13">
        <f t="shared" si="17"/>
        <v>0</v>
      </c>
      <c r="Q76" s="13">
        <f t="shared" si="17"/>
        <v>0</v>
      </c>
      <c r="R76" s="13">
        <f t="shared" si="17"/>
        <v>0</v>
      </c>
      <c r="S76" s="13">
        <f t="shared" si="17"/>
        <v>0</v>
      </c>
      <c r="T76" s="13">
        <f t="shared" si="17"/>
        <v>0</v>
      </c>
      <c r="U76" s="13">
        <f t="shared" si="17"/>
        <v>0</v>
      </c>
      <c r="V76" s="13">
        <f t="shared" si="17"/>
        <v>0</v>
      </c>
      <c r="W76" s="13">
        <f t="shared" si="17"/>
        <v>2821597100</v>
      </c>
      <c r="X76" s="13">
        <f t="shared" si="17"/>
        <v>0</v>
      </c>
      <c r="Y76" s="13">
        <f t="shared" si="17"/>
        <v>2821597100</v>
      </c>
      <c r="Z76" s="13">
        <f t="shared" si="17"/>
        <v>0</v>
      </c>
      <c r="AA76" s="13">
        <f t="shared" si="17"/>
        <v>0</v>
      </c>
      <c r="AB76" s="13">
        <f t="shared" si="17"/>
        <v>1209255900</v>
      </c>
      <c r="AC76" s="13">
        <f t="shared" si="17"/>
        <v>1209255900</v>
      </c>
      <c r="AD76" s="13">
        <f t="shared" si="17"/>
        <v>0</v>
      </c>
      <c r="AE76" s="13">
        <f t="shared" si="17"/>
        <v>0</v>
      </c>
      <c r="AF76" s="13">
        <f t="shared" si="17"/>
        <v>0</v>
      </c>
      <c r="AG76" s="13">
        <f t="shared" si="17"/>
        <v>0</v>
      </c>
      <c r="AH76" s="13">
        <f t="shared" si="17"/>
        <v>4030853000</v>
      </c>
      <c r="AI76" s="67">
        <f>IF(ISERROR(AH76/J76),0,AH76/J76)</f>
        <v>1</v>
      </c>
      <c r="AJ76" s="67">
        <f>IF(ISERROR(AH76/$AH$76),0,AH76/$AH$76)</f>
        <v>1</v>
      </c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</row>
    <row r="77" spans="1:106">
      <c r="J77" s="14"/>
      <c r="R77" s="14"/>
      <c r="S77" s="14"/>
      <c r="T77" s="14"/>
      <c r="V77" s="14"/>
      <c r="W77" s="14"/>
      <c r="X77" s="14"/>
      <c r="Z77" s="14"/>
      <c r="AA77" s="14"/>
      <c r="AB77" s="14"/>
      <c r="AD77" s="14"/>
      <c r="AE77" s="14"/>
      <c r="AF77" s="14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>
      <c r="J78" s="14"/>
      <c r="R78" s="14"/>
      <c r="S78" s="14"/>
      <c r="T78" s="14"/>
      <c r="V78" s="14"/>
      <c r="W78" s="14"/>
      <c r="X78" s="14"/>
      <c r="Z78" s="14"/>
      <c r="AA78" s="14"/>
      <c r="AB78" s="14"/>
      <c r="AD78" s="14"/>
      <c r="AE78" s="14"/>
      <c r="AF78" s="14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>
      <c r="J79" s="14"/>
      <c r="R79" s="14"/>
      <c r="S79" s="14"/>
      <c r="T79" s="14"/>
      <c r="V79" s="14"/>
      <c r="W79" s="14"/>
      <c r="X79" s="14"/>
      <c r="Z79" s="14"/>
      <c r="AA79" s="14"/>
      <c r="AB79" s="14"/>
      <c r="AD79" s="14"/>
      <c r="AE79" s="14"/>
      <c r="AF79" s="14"/>
    </row>
    <row r="80" spans="1:106">
      <c r="J80" s="14"/>
      <c r="R80" s="14"/>
      <c r="S80" s="14"/>
      <c r="T80" s="14"/>
      <c r="V80" s="14"/>
      <c r="W80" s="14"/>
      <c r="X80" s="14"/>
      <c r="Z80" s="14"/>
      <c r="AA80" s="14"/>
      <c r="AB80" s="14"/>
      <c r="AD80" s="14"/>
      <c r="AE80" s="14"/>
      <c r="AF80" s="14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>
      <c r="J81" s="14"/>
      <c r="R81" s="14"/>
      <c r="S81" s="14"/>
      <c r="T81" s="14"/>
      <c r="V81" s="14"/>
      <c r="W81" s="14"/>
      <c r="X81" s="14"/>
      <c r="Z81" s="14"/>
      <c r="AA81" s="14"/>
      <c r="AB81" s="14"/>
      <c r="AD81" s="14"/>
      <c r="AE81" s="14"/>
      <c r="AF81" s="14"/>
    </row>
    <row r="82" spans="1:106">
      <c r="J82" s="14"/>
      <c r="R82" s="14"/>
      <c r="S82" s="14"/>
      <c r="T82" s="14"/>
      <c r="V82" s="14"/>
      <c r="W82" s="14"/>
      <c r="X82" s="14"/>
      <c r="Z82" s="14"/>
      <c r="AA82" s="14"/>
      <c r="AB82" s="14"/>
      <c r="AD82" s="14"/>
      <c r="AE82" s="14"/>
      <c r="AF82" s="14"/>
    </row>
    <row r="83" spans="1:106">
      <c r="J83" s="14"/>
      <c r="R83" s="14"/>
      <c r="S83" s="14"/>
      <c r="T83" s="14"/>
      <c r="V83" s="14"/>
      <c r="W83" s="14"/>
      <c r="X83" s="14"/>
      <c r="Z83" s="14"/>
      <c r="AA83" s="14"/>
      <c r="AB83" s="14"/>
      <c r="AD83" s="14"/>
      <c r="AE83" s="14"/>
      <c r="AF83" s="14"/>
    </row>
    <row r="84" spans="1:106">
      <c r="J84" s="14"/>
      <c r="R84" s="14"/>
      <c r="S84" s="14"/>
      <c r="T84" s="14"/>
      <c r="V84" s="14"/>
      <c r="W84" s="14"/>
      <c r="X84" s="14"/>
      <c r="Z84" s="14"/>
      <c r="AA84" s="14"/>
      <c r="AB84" s="14"/>
      <c r="AD84" s="14"/>
      <c r="AE84" s="14"/>
      <c r="AF84" s="14"/>
    </row>
    <row r="85" spans="1:106" s="3" customFormat="1">
      <c r="A85" s="5"/>
      <c r="B85" s="2"/>
      <c r="C85" s="2"/>
      <c r="D85" s="2"/>
      <c r="E85" s="5"/>
      <c r="F85" s="5"/>
      <c r="G85" s="2"/>
      <c r="H85" s="2"/>
      <c r="I85" s="2"/>
      <c r="J85" s="14"/>
      <c r="K85" s="14"/>
      <c r="L85" s="5"/>
      <c r="M85" s="2"/>
      <c r="N85" s="2"/>
      <c r="O85" s="2"/>
      <c r="P85" s="2"/>
      <c r="Q85" s="21"/>
      <c r="R85" s="14"/>
      <c r="S85" s="14"/>
      <c r="T85" s="14"/>
      <c r="V85" s="14"/>
      <c r="W85" s="14"/>
      <c r="X85" s="14"/>
      <c r="Z85" s="14"/>
      <c r="AA85" s="14"/>
      <c r="AB85" s="14"/>
      <c r="AD85" s="14"/>
      <c r="AE85" s="14"/>
      <c r="AF85" s="14"/>
      <c r="AI85" s="22"/>
      <c r="AJ85" s="22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</row>
    <row r="86" spans="1:106" s="3" customFormat="1">
      <c r="A86" s="5"/>
      <c r="B86" s="2"/>
      <c r="C86" s="2"/>
      <c r="D86" s="2"/>
      <c r="E86" s="5"/>
      <c r="F86" s="5"/>
      <c r="G86" s="2"/>
      <c r="H86" s="2"/>
      <c r="I86" s="2"/>
      <c r="J86" s="14"/>
      <c r="K86" s="14"/>
      <c r="L86" s="5"/>
      <c r="M86" s="2"/>
      <c r="N86" s="2"/>
      <c r="O86" s="2"/>
      <c r="P86" s="2"/>
      <c r="Q86" s="21"/>
      <c r="R86" s="14"/>
      <c r="S86" s="14"/>
      <c r="T86" s="14"/>
      <c r="V86" s="14"/>
      <c r="W86" s="14"/>
      <c r="X86" s="14"/>
      <c r="Z86" s="14"/>
      <c r="AA86" s="14"/>
      <c r="AB86" s="14"/>
      <c r="AD86" s="14"/>
      <c r="AE86" s="14"/>
      <c r="AF86" s="14"/>
      <c r="AI86" s="22"/>
      <c r="AJ86" s="22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</row>
    <row r="87" spans="1:106" s="3" customFormat="1">
      <c r="A87" s="5"/>
      <c r="B87" s="2"/>
      <c r="C87" s="2"/>
      <c r="D87" s="2"/>
      <c r="E87" s="5"/>
      <c r="F87" s="5"/>
      <c r="G87" s="2"/>
      <c r="H87" s="2"/>
      <c r="I87" s="2"/>
      <c r="J87" s="14"/>
      <c r="K87" s="14"/>
      <c r="L87" s="5"/>
      <c r="M87" s="2"/>
      <c r="N87" s="2"/>
      <c r="O87" s="2"/>
      <c r="P87" s="2"/>
      <c r="Q87" s="21"/>
      <c r="R87" s="14"/>
      <c r="S87" s="14"/>
      <c r="T87" s="14"/>
      <c r="V87" s="14"/>
      <c r="W87" s="14"/>
      <c r="X87" s="14"/>
      <c r="Z87" s="14"/>
      <c r="AA87" s="14"/>
      <c r="AB87" s="14"/>
      <c r="AD87" s="14"/>
      <c r="AE87" s="14"/>
      <c r="AF87" s="14"/>
      <c r="AI87" s="22"/>
      <c r="AJ87" s="22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</row>
    <row r="88" spans="1:106" s="3" customFormat="1">
      <c r="A88" s="5"/>
      <c r="B88" s="2"/>
      <c r="C88" s="2"/>
      <c r="D88" s="2"/>
      <c r="E88" s="5"/>
      <c r="F88" s="5"/>
      <c r="G88" s="2"/>
      <c r="H88" s="2"/>
      <c r="I88" s="2"/>
      <c r="J88" s="14"/>
      <c r="K88" s="14"/>
      <c r="L88" s="5"/>
      <c r="M88" s="2"/>
      <c r="N88" s="2"/>
      <c r="O88" s="2"/>
      <c r="P88" s="2"/>
      <c r="Q88" s="21"/>
      <c r="R88" s="14"/>
      <c r="S88" s="14"/>
      <c r="T88" s="14"/>
      <c r="V88" s="14"/>
      <c r="W88" s="14"/>
      <c r="X88" s="14"/>
      <c r="Z88" s="14"/>
      <c r="AA88" s="14"/>
      <c r="AB88" s="14"/>
      <c r="AD88" s="14"/>
      <c r="AE88" s="14"/>
      <c r="AF88" s="14"/>
      <c r="AI88" s="22"/>
      <c r="AJ88" s="22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</row>
    <row r="89" spans="1:106" s="3" customFormat="1">
      <c r="A89" s="5"/>
      <c r="B89" s="2"/>
      <c r="C89" s="2"/>
      <c r="D89" s="2"/>
      <c r="E89" s="5"/>
      <c r="F89" s="5"/>
      <c r="G89" s="2"/>
      <c r="H89" s="2"/>
      <c r="I89" s="2"/>
      <c r="J89" s="14"/>
      <c r="K89" s="14"/>
      <c r="L89" s="5"/>
      <c r="M89" s="2"/>
      <c r="N89" s="2"/>
      <c r="O89" s="2"/>
      <c r="P89" s="2"/>
      <c r="Q89" s="21"/>
      <c r="R89" s="14"/>
      <c r="S89" s="14"/>
      <c r="T89" s="14"/>
      <c r="V89" s="14"/>
      <c r="W89" s="14"/>
      <c r="X89" s="14"/>
      <c r="Z89" s="14"/>
      <c r="AA89" s="14"/>
      <c r="AB89" s="14"/>
      <c r="AD89" s="14"/>
      <c r="AE89" s="14"/>
      <c r="AF89" s="14"/>
      <c r="AI89" s="22"/>
      <c r="AJ89" s="22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</row>
    <row r="90" spans="1:106" s="3" customFormat="1">
      <c r="A90" s="5"/>
      <c r="B90" s="2"/>
      <c r="C90" s="2"/>
      <c r="D90" s="2"/>
      <c r="E90" s="5"/>
      <c r="F90" s="5"/>
      <c r="G90" s="2"/>
      <c r="H90" s="2"/>
      <c r="I90" s="2"/>
      <c r="J90" s="14"/>
      <c r="K90" s="14"/>
      <c r="L90" s="5"/>
      <c r="M90" s="2"/>
      <c r="N90" s="2"/>
      <c r="O90" s="2"/>
      <c r="P90" s="2"/>
      <c r="Q90" s="21"/>
      <c r="R90" s="14"/>
      <c r="S90" s="14"/>
      <c r="T90" s="14"/>
      <c r="V90" s="14"/>
      <c r="W90" s="14"/>
      <c r="X90" s="14"/>
      <c r="Z90" s="14"/>
      <c r="AA90" s="14"/>
      <c r="AB90" s="14"/>
      <c r="AD90" s="14"/>
      <c r="AE90" s="14"/>
      <c r="AF90" s="14"/>
      <c r="AI90" s="22"/>
      <c r="AJ90" s="22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</row>
    <row r="91" spans="1:106" s="3" customFormat="1">
      <c r="A91" s="5"/>
      <c r="B91" s="2"/>
      <c r="C91" s="2"/>
      <c r="D91" s="2"/>
      <c r="E91" s="5"/>
      <c r="F91" s="5"/>
      <c r="G91" s="2"/>
      <c r="H91" s="2"/>
      <c r="I91" s="2"/>
      <c r="J91" s="14"/>
      <c r="K91" s="14"/>
      <c r="L91" s="5"/>
      <c r="M91" s="2"/>
      <c r="N91" s="2"/>
      <c r="O91" s="2"/>
      <c r="P91" s="2"/>
      <c r="Q91" s="21"/>
      <c r="R91" s="14"/>
      <c r="S91" s="14"/>
      <c r="T91" s="14"/>
      <c r="V91" s="14"/>
      <c r="W91" s="14"/>
      <c r="X91" s="14"/>
      <c r="Z91" s="14"/>
      <c r="AA91" s="14"/>
      <c r="AB91" s="14"/>
      <c r="AD91" s="14"/>
      <c r="AE91" s="14"/>
      <c r="AF91" s="14"/>
      <c r="AI91" s="22"/>
      <c r="AJ91" s="22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</row>
    <row r="92" spans="1:106" s="3" customFormat="1">
      <c r="A92" s="5"/>
      <c r="B92" s="2"/>
      <c r="C92" s="2"/>
      <c r="D92" s="2"/>
      <c r="E92" s="5"/>
      <c r="F92" s="5"/>
      <c r="G92" s="2"/>
      <c r="H92" s="2"/>
      <c r="I92" s="2"/>
      <c r="J92" s="14"/>
      <c r="K92" s="14"/>
      <c r="L92" s="5"/>
      <c r="M92" s="2"/>
      <c r="N92" s="2"/>
      <c r="O92" s="2"/>
      <c r="P92" s="2"/>
      <c r="Q92" s="21"/>
      <c r="R92" s="14"/>
      <c r="S92" s="14"/>
      <c r="T92" s="14"/>
      <c r="V92" s="14"/>
      <c r="W92" s="14"/>
      <c r="X92" s="14"/>
      <c r="Z92" s="14"/>
      <c r="AA92" s="14"/>
      <c r="AB92" s="14"/>
      <c r="AD92" s="14"/>
      <c r="AE92" s="14"/>
      <c r="AF92" s="14"/>
      <c r="AI92" s="22"/>
      <c r="AJ92" s="22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</row>
    <row r="93" spans="1:106" s="3" customFormat="1">
      <c r="A93" s="5"/>
      <c r="B93" s="2"/>
      <c r="C93" s="2"/>
      <c r="D93" s="2"/>
      <c r="E93" s="5"/>
      <c r="F93" s="5"/>
      <c r="G93" s="2"/>
      <c r="H93" s="2"/>
      <c r="I93" s="2"/>
      <c r="J93" s="14"/>
      <c r="K93" s="14"/>
      <c r="L93" s="5"/>
      <c r="M93" s="2"/>
      <c r="N93" s="2"/>
      <c r="O93" s="2"/>
      <c r="P93" s="2"/>
      <c r="Q93" s="21"/>
      <c r="R93" s="14"/>
      <c r="S93" s="14"/>
      <c r="T93" s="14"/>
      <c r="V93" s="14"/>
      <c r="W93" s="14"/>
      <c r="X93" s="14"/>
      <c r="Z93" s="14"/>
      <c r="AA93" s="14"/>
      <c r="AB93" s="14"/>
      <c r="AD93" s="14"/>
      <c r="AE93" s="14"/>
      <c r="AF93" s="14"/>
      <c r="AI93" s="22"/>
      <c r="AJ93" s="22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</row>
    <row r="95" spans="1:106" s="3" customFormat="1">
      <c r="A95" s="2"/>
      <c r="B95" s="2"/>
      <c r="C95" s="2"/>
      <c r="D95" s="2"/>
      <c r="E95" s="63"/>
      <c r="F95" s="5"/>
      <c r="G95" s="2"/>
      <c r="H95" s="2"/>
      <c r="I95" s="2"/>
      <c r="K95" s="14"/>
      <c r="L95" s="5"/>
      <c r="M95" s="2"/>
      <c r="N95" s="2"/>
      <c r="O95" s="2"/>
      <c r="P95" s="2"/>
      <c r="Q95" s="21"/>
      <c r="AI95" s="22"/>
      <c r="AJ95" s="22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</row>
  </sheetData>
  <mergeCells count="80">
    <mergeCell ref="Z6:AB6"/>
    <mergeCell ref="A1:AJ1"/>
    <mergeCell ref="A2:AJ2"/>
    <mergeCell ref="A3:AJ3"/>
    <mergeCell ref="A4:AJ4"/>
    <mergeCell ref="A5:AJ5"/>
    <mergeCell ref="AD6:AF6"/>
    <mergeCell ref="AI6:AJ6"/>
    <mergeCell ref="U6:U7"/>
    <mergeCell ref="Y6:Y7"/>
    <mergeCell ref="AC6:AC7"/>
    <mergeCell ref="AG6:AG7"/>
    <mergeCell ref="AH6:AH7"/>
    <mergeCell ref="M6:O6"/>
    <mergeCell ref="R6:T6"/>
    <mergeCell ref="V6:X6"/>
    <mergeCell ref="A8:E8"/>
    <mergeCell ref="A11:I11"/>
    <mergeCell ref="A12:E12"/>
    <mergeCell ref="J6:J7"/>
    <mergeCell ref="J9:J10"/>
    <mergeCell ref="H6:I6"/>
    <mergeCell ref="A15:I15"/>
    <mergeCell ref="A16:E16"/>
    <mergeCell ref="A19:I19"/>
    <mergeCell ref="A20:E20"/>
    <mergeCell ref="A23:I23"/>
    <mergeCell ref="A24:E24"/>
    <mergeCell ref="A27:I27"/>
    <mergeCell ref="A28:E28"/>
    <mergeCell ref="A31:I31"/>
    <mergeCell ref="A32:E32"/>
    <mergeCell ref="A76:I76"/>
    <mergeCell ref="A6:A7"/>
    <mergeCell ref="B6:B7"/>
    <mergeCell ref="D6:D7"/>
    <mergeCell ref="E6:E7"/>
    <mergeCell ref="F6:F7"/>
    <mergeCell ref="G6:G7"/>
    <mergeCell ref="A64:E64"/>
    <mergeCell ref="A67:I67"/>
    <mergeCell ref="A68:E68"/>
    <mergeCell ref="A71:I71"/>
    <mergeCell ref="A72:E72"/>
    <mergeCell ref="A55:I55"/>
    <mergeCell ref="A56:E56"/>
    <mergeCell ref="A59:I59"/>
    <mergeCell ref="A60:E60"/>
    <mergeCell ref="J17:J18"/>
    <mergeCell ref="J21:J22"/>
    <mergeCell ref="J25:J26"/>
    <mergeCell ref="J29:J30"/>
    <mergeCell ref="A75:I75"/>
    <mergeCell ref="A63:I63"/>
    <mergeCell ref="A44:E44"/>
    <mergeCell ref="A47:I47"/>
    <mergeCell ref="A48:E48"/>
    <mergeCell ref="A51:I51"/>
    <mergeCell ref="A52:E52"/>
    <mergeCell ref="A35:I35"/>
    <mergeCell ref="A36:E36"/>
    <mergeCell ref="A39:I39"/>
    <mergeCell ref="A40:E40"/>
    <mergeCell ref="A43:I43"/>
    <mergeCell ref="J72:J74"/>
    <mergeCell ref="K6:K7"/>
    <mergeCell ref="L6:L7"/>
    <mergeCell ref="P6:P7"/>
    <mergeCell ref="Q6:Q7"/>
    <mergeCell ref="J53:J54"/>
    <mergeCell ref="J57:J58"/>
    <mergeCell ref="J61:J62"/>
    <mergeCell ref="J65:J66"/>
    <mergeCell ref="J69:J70"/>
    <mergeCell ref="J33:J34"/>
    <mergeCell ref="J37:J38"/>
    <mergeCell ref="J41:J42"/>
    <mergeCell ref="J45:J46"/>
    <mergeCell ref="J49:J50"/>
    <mergeCell ref="J13:J14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6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600-000001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:I10 H42:I42 H46:I46 H13:I14 H17:I18 H21:I22 H29:I30 H33:I34 H37:I38 H49:I50 H53:I54 H57:I58 H61:I62 H65:I66 H69:I70" xr:uid="{00000000-0002-0000-0600-000002000000}">
      <formula1>42005</formula1>
    </dataValidation>
    <dataValidation type="decimal" allowBlank="1" showInputMessage="1" showErrorMessage="1" errorTitle="Sólo números" error="Sólo ingresar números sin letras_x000a_" sqref="M41 M42:N42 M45 M46:N46 M25:M26 M73:M74 Z9:AB10 Z13:AB14 Z17:AB18 Z21:AB22 Z25:AB26 Z29:AB30 Z33:AB34 Z37:AB38 Z41:AB42 Z45:AB46 Z49:AB50 Z53:AB54 Z57:AB58 Z61:AB62 Z65:AB66 Z69:AB70 Z73:AB74 M9:N10 M13:N14 M17:N18 M21:N22 M29:N30 M33:N34 M37:N38 M49:N50 M53:N54 M57:N58 M61:N62 M65:N66 M69:N70 R9:T10 AD9:AF10 R13:T14 AD13:AF14 R17:T18 AD17:AF18 R21:T22 AD21:AF22 R25:T26 AD25:AF26 R29:T30 AD29:AF30 R33:T34 AD33:AF34 R37:T38 AD37:AF38 R41:T42 AD41:AF42 R45:T46 AD45:AF46 R49:T50 AD49:AF50 R53:T54 AD53:AF54 R57:T58 AD57:AF58 R61:T62 AD61:AF62 R65:T66 AD65:AF66 R69:T70 AD69:AF70 R73:T74 AD73:AF74 V9:X10 V13:X14 V17:X18 V21:X22 V25:X26 V29:X30 V33:X34 V37:X38 V41:X42 V45:X46 V49:X50 V53:X54 V57:X58 V61:X62 V65:X66 V69:X70 V73:X74" xr:uid="{00000000-0002-0000-0600-000003000000}">
      <formula1>-100000000</formula1>
      <formula2>10000000000</formula2>
    </dataValidation>
    <dataValidation type="textLength" operator="lessThanOrEqual" allowBlank="1" showInputMessage="1" showErrorMessage="1" errorTitle="MÁXIMO DE CARACTERES SOBREPASADO" error="Sólo 255 caracteres por celdas" sqref="N41 C42 L42 N45 C46 L46 Q49 P50:Q50 C9:C10 C13:C14 C17:C18 C21:C22 C29:C30 C33:C34 C37:C38 C49:C50 C53:C54 C57:C58 C61:C62 C65:C66 C69:C70 L9:L10 L13:L14 L17:L18 L21:L22 L29:L30 L33:L34 L37:L38 L49:L50 L53:L54 L57:L58 L61:L62 L65:L66 L69:L70 N25:N26 N73:N74 P9:Q10 P13:Q14 P17:Q18 P21:Q22 P25:Q26 P29:Q30 P33:Q34 P37:Q38 P41:Q42 P45:Q46 P53:Q54 P57:Q58 P61:Q62 P65:Q66 P69:Q70 P73:Q74 E9:G10 E13:G14 E17:G18 E21:G22 E25:G26 E29:G30 E33:G34 E37:G38 E41:G42 E45:G46 E49:G50 E53:G54 E57:G58 E61:G62 E65:G66 E69:G70 E73:G74" xr:uid="{00000000-0002-0000-0600-000004000000}">
      <formula1>255</formula1>
    </dataValidation>
    <dataValidation type="date" operator="greaterThan" allowBlank="1" showInputMessage="1" showErrorMessage="1" errorTitle="Error en Ingresos de Fechas" error="La fecha debe corresponder al Año 2014." sqref="D42 D46 D9:D10 D13:D14 D17:D18 D21:D22 D29:D30 D33:D34 D37:D38 D49:D50 D53:D54 D57:D58 D61:D62 D65:D66 D69:D70" xr:uid="{00000000-0002-0000-0600-000005000000}">
      <formula1>41275</formula1>
    </dataValidation>
    <dataValidation type="textLength" operator="lessThanOrEqual" allowBlank="1" showInputMessage="1" showErrorMessage="1" sqref="K45 K9:K10 K13:K14 K17:K18 K21:K22 K25:K26 K29:K30 K33:K34 K37:K38 K41:K42 K49:K50 K53:K54 K57:K58 K61:K62 K65:K66 K69:K70 K73:K74" xr:uid="{00000000-0002-0000-0600-000006000000}">
      <formula1>255</formula1>
    </dataValidation>
    <dataValidation allowBlank="1" showInputMessage="1" showErrorMessage="1" errorTitle="Sólo números" error="Sólo ingresar números sin letras_x000a_" sqref="P49 O8:O10 O12:O14 O16:O18 O20:O22 O24:O26 O28:O30 O32:O34 O36:O38 O40:O42 O44:O46 O48:O50 O52:O54 O56:O58 O60:O62 O64:O66 O68:O70 O72:O74" xr:uid="{00000000-0002-0000-0600-000007000000}"/>
  </dataValidations>
  <printOptions horizontalCentered="1" verticalCentered="1"/>
  <pageMargins left="0" right="0" top="0" bottom="0.74803149606299202" header="0.31496062992126" footer="0.31496062992126"/>
  <pageSetup paperSize="41" scale="29" orientation="landscape"/>
  <legacyDrawingHF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33CCFF"/>
    <pageSetUpPr fitToPage="1"/>
  </sheetPr>
  <dimension ref="A1:Y42"/>
  <sheetViews>
    <sheetView topLeftCell="A8" workbookViewId="0">
      <selection activeCell="R25" activeCellId="1" sqref="N25 R25"/>
    </sheetView>
  </sheetViews>
  <sheetFormatPr baseColWidth="10" defaultColWidth="11.42578125" defaultRowHeight="10.5" outlineLevelCol="1"/>
  <cols>
    <col min="1" max="1" width="51.5703125" style="2" customWidth="1"/>
    <col min="2" max="2" width="15.7109375" style="3" customWidth="1"/>
    <col min="3" max="3" width="15.7109375" style="2" customWidth="1"/>
    <col min="4" max="4" width="10" style="2" hidden="1" customWidth="1"/>
    <col min="5" max="5" width="10.28515625" style="2" hidden="1" customWidth="1"/>
    <col min="6" max="6" width="9.85546875" style="2" hidden="1" customWidth="1"/>
    <col min="7" max="9" width="15.7109375" style="3" hidden="1" customWidth="1" outlineLevel="1"/>
    <col min="10" max="10" width="15.7109375" style="3" customWidth="1" collapsed="1"/>
    <col min="11" max="13" width="15.7109375" style="3" hidden="1" customWidth="1" outlineLevel="1"/>
    <col min="14" max="14" width="15.7109375" style="3" customWidth="1" collapsed="1"/>
    <col min="15" max="17" width="15.7109375" style="3" hidden="1" customWidth="1" outlineLevel="1"/>
    <col min="18" max="18" width="15.7109375" style="3" customWidth="1" collapsed="1"/>
    <col min="19" max="21" width="15.7109375" style="3" hidden="1" customWidth="1" outlineLevel="1"/>
    <col min="22" max="22" width="15.7109375" style="3" customWidth="1" collapsed="1"/>
    <col min="23" max="23" width="15.7109375" style="3" customWidth="1"/>
    <col min="24" max="25" width="15.7109375" style="4" customWidth="1"/>
    <col min="26" max="16384" width="11.42578125" style="5"/>
  </cols>
  <sheetData>
    <row r="1" spans="1:25" s="1" customFormat="1" ht="15" customHeight="1">
      <c r="A1" s="132" t="s">
        <v>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s="1" customFormat="1" ht="1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s="1" customFormat="1" ht="15" customHeight="1">
      <c r="A3" s="121" t="s">
        <v>2</v>
      </c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</row>
    <row r="4" spans="1:25" s="1" customFormat="1" ht="1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8.25" customHeight="1">
      <c r="A5" s="133" t="s">
        <v>100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5"/>
    </row>
    <row r="6" spans="1:25" s="2" customFormat="1" ht="26.25" customHeight="1">
      <c r="A6" s="112" t="s">
        <v>7</v>
      </c>
      <c r="B6" s="127" t="s">
        <v>13</v>
      </c>
      <c r="C6" s="127" t="s">
        <v>86</v>
      </c>
      <c r="D6" s="129" t="s">
        <v>16</v>
      </c>
      <c r="E6" s="130"/>
      <c r="F6" s="131"/>
      <c r="G6" s="111" t="s">
        <v>19</v>
      </c>
      <c r="H6" s="111"/>
      <c r="I6" s="111"/>
      <c r="J6" s="127" t="s">
        <v>20</v>
      </c>
      <c r="K6" s="111" t="s">
        <v>19</v>
      </c>
      <c r="L6" s="111"/>
      <c r="M6" s="111"/>
      <c r="N6" s="127" t="s">
        <v>21</v>
      </c>
      <c r="O6" s="111" t="s">
        <v>19</v>
      </c>
      <c r="P6" s="111"/>
      <c r="Q6" s="111"/>
      <c r="R6" s="127" t="s">
        <v>22</v>
      </c>
      <c r="S6" s="111" t="s">
        <v>19</v>
      </c>
      <c r="T6" s="111"/>
      <c r="U6" s="111"/>
      <c r="V6" s="127" t="s">
        <v>23</v>
      </c>
      <c r="W6" s="127" t="s">
        <v>24</v>
      </c>
      <c r="X6" s="126" t="s">
        <v>87</v>
      </c>
      <c r="Y6" s="126"/>
    </row>
    <row r="7" spans="1:25" s="2" customFormat="1" ht="31.5">
      <c r="A7" s="112"/>
      <c r="B7" s="128"/>
      <c r="C7" s="128"/>
      <c r="D7" s="7" t="s">
        <v>29</v>
      </c>
      <c r="E7" s="7" t="s">
        <v>30</v>
      </c>
      <c r="F7" s="7" t="s">
        <v>31</v>
      </c>
      <c r="G7" s="7" t="s">
        <v>32</v>
      </c>
      <c r="H7" s="7" t="s">
        <v>33</v>
      </c>
      <c r="I7" s="7" t="s">
        <v>34</v>
      </c>
      <c r="J7" s="128"/>
      <c r="K7" s="7" t="s">
        <v>35</v>
      </c>
      <c r="L7" s="7" t="s">
        <v>36</v>
      </c>
      <c r="M7" s="7" t="s">
        <v>37</v>
      </c>
      <c r="N7" s="128"/>
      <c r="O7" s="7" t="s">
        <v>38</v>
      </c>
      <c r="P7" s="7" t="s">
        <v>39</v>
      </c>
      <c r="Q7" s="7" t="s">
        <v>40</v>
      </c>
      <c r="R7" s="128"/>
      <c r="S7" s="7" t="s">
        <v>41</v>
      </c>
      <c r="T7" s="7" t="s">
        <v>42</v>
      </c>
      <c r="U7" s="7" t="s">
        <v>43</v>
      </c>
      <c r="V7" s="128"/>
      <c r="W7" s="128"/>
      <c r="X7" s="15" t="s">
        <v>44</v>
      </c>
      <c r="Y7" s="15" t="s">
        <v>88</v>
      </c>
    </row>
    <row r="8" spans="1:25" ht="24.75" customHeight="1">
      <c r="A8" s="8" t="s">
        <v>46</v>
      </c>
      <c r="B8" s="9">
        <f>+'24-02-012 Ind. Alim - JUNAEB'!J11</f>
        <v>0</v>
      </c>
      <c r="C8" s="9">
        <f>+'24-02-012 Ind. Alim - JUNAEB'!K11</f>
        <v>0</v>
      </c>
      <c r="D8" s="9">
        <f>+'24-02-012 Ind. Alim - JUNAEB'!M11</f>
        <v>0</v>
      </c>
      <c r="E8" s="9">
        <f>+'24-02-012 Ind. Alim - JUNAEB'!N11</f>
        <v>0</v>
      </c>
      <c r="F8" s="9">
        <f>+'24-02-012 Ind. Alim - JUNAEB'!O11</f>
        <v>0</v>
      </c>
      <c r="G8" s="9">
        <f>+'24-02-012 Ind. Alim - JUNAEB'!R11</f>
        <v>0</v>
      </c>
      <c r="H8" s="9">
        <f>+'24-02-012 Ind. Alim - JUNAEB'!S11</f>
        <v>0</v>
      </c>
      <c r="I8" s="9">
        <f>+'24-02-012 Ind. Alim - JUNAEB'!T11</f>
        <v>0</v>
      </c>
      <c r="J8" s="9">
        <f>+'24-02-012 Ind. Alim - JUNAEB'!U11</f>
        <v>0</v>
      </c>
      <c r="K8" s="9">
        <f>+'24-02-012 Ind. Alim - JUNAEB'!V11</f>
        <v>0</v>
      </c>
      <c r="L8" s="9">
        <f>+'24-02-012 Ind. Alim - JUNAEB'!W11</f>
        <v>0</v>
      </c>
      <c r="M8" s="9">
        <f>+'24-02-012 Ind. Alim - JUNAEB'!X11</f>
        <v>0</v>
      </c>
      <c r="N8" s="9">
        <f>+'24-02-012 Ind. Alim - JUNAEB'!Y11</f>
        <v>0</v>
      </c>
      <c r="O8" s="9">
        <f>+'24-02-012 Ind. Alim - JUNAEB'!Z11</f>
        <v>0</v>
      </c>
      <c r="P8" s="9">
        <f>+'24-02-012 Ind. Alim - JUNAEB'!AA11</f>
        <v>0</v>
      </c>
      <c r="Q8" s="9">
        <f>+'24-02-012 Ind. Alim - JUNAEB'!AB11</f>
        <v>0</v>
      </c>
      <c r="R8" s="9">
        <f>+'24-02-012 Ind. Alim - JUNAEB'!AC11</f>
        <v>0</v>
      </c>
      <c r="S8" s="9">
        <f>+'24-02-012 Ind. Alim - JUNAEB'!AD11</f>
        <v>0</v>
      </c>
      <c r="T8" s="9">
        <f>+'24-02-012 Ind. Alim - JUNAEB'!AE11</f>
        <v>0</v>
      </c>
      <c r="U8" s="9">
        <f>+'24-02-012 Ind. Alim - JUNAEB'!AF11</f>
        <v>0</v>
      </c>
      <c r="V8" s="9">
        <f>+'24-02-012 Ind. Alim - JUNAEB'!AG11</f>
        <v>0</v>
      </c>
      <c r="W8" s="9">
        <f>+'24-02-012 Ind. Alim - JUNAEB'!AH11</f>
        <v>0</v>
      </c>
      <c r="X8" s="16">
        <f>+'24-02-012 Ind. Alim - JUNAEB'!AI11</f>
        <v>0</v>
      </c>
      <c r="Y8" s="16">
        <f>+'24-02-012 Ind. Alim - JUNAEB'!AJ11</f>
        <v>0</v>
      </c>
    </row>
    <row r="9" spans="1:25" ht="24.75" customHeight="1">
      <c r="A9" s="8" t="s">
        <v>48</v>
      </c>
      <c r="B9" s="9">
        <f>+'24-02-012 Ind. Alim - JUNAEB'!J15</f>
        <v>0</v>
      </c>
      <c r="C9" s="9">
        <f>+'24-02-012 Ind. Alim - JUNAEB'!K15</f>
        <v>0</v>
      </c>
      <c r="D9" s="9">
        <f>+'24-02-012 Ind. Alim - JUNAEB'!M15</f>
        <v>0</v>
      </c>
      <c r="E9" s="9">
        <f>+'24-02-012 Ind. Alim - JUNAEB'!N15</f>
        <v>0</v>
      </c>
      <c r="F9" s="9">
        <f>+'24-02-012 Ind. Alim - JUNAEB'!O15</f>
        <v>0</v>
      </c>
      <c r="G9" s="9">
        <f>+'24-02-012 Ind. Alim - JUNAEB'!R15</f>
        <v>0</v>
      </c>
      <c r="H9" s="9">
        <f>+'24-02-012 Ind. Alim - JUNAEB'!S15</f>
        <v>0</v>
      </c>
      <c r="I9" s="9">
        <f>+'24-02-012 Ind. Alim - JUNAEB'!T15</f>
        <v>0</v>
      </c>
      <c r="J9" s="9">
        <f>+'24-02-012 Ind. Alim - JUNAEB'!U15</f>
        <v>0</v>
      </c>
      <c r="K9" s="9">
        <f>+'24-02-012 Ind. Alim - JUNAEB'!V15</f>
        <v>0</v>
      </c>
      <c r="L9" s="9">
        <f>+'24-02-012 Ind. Alim - JUNAEB'!W15</f>
        <v>0</v>
      </c>
      <c r="M9" s="9">
        <f>+'24-02-012 Ind. Alim - JUNAEB'!X15</f>
        <v>0</v>
      </c>
      <c r="N9" s="9">
        <f>+'24-02-012 Ind. Alim - JUNAEB'!Y15</f>
        <v>0</v>
      </c>
      <c r="O9" s="9">
        <f>+'24-02-012 Ind. Alim - JUNAEB'!Z15</f>
        <v>0</v>
      </c>
      <c r="P9" s="9">
        <f>+'24-02-012 Ind. Alim - JUNAEB'!AA15</f>
        <v>0</v>
      </c>
      <c r="Q9" s="9">
        <f>+'24-02-012 Ind. Alim - JUNAEB'!AB15</f>
        <v>0</v>
      </c>
      <c r="R9" s="9">
        <f>+'24-02-012 Ind. Alim - JUNAEB'!AC15</f>
        <v>0</v>
      </c>
      <c r="S9" s="9">
        <f>+'24-02-012 Ind. Alim - JUNAEB'!AD15</f>
        <v>0</v>
      </c>
      <c r="T9" s="9">
        <f>+'24-02-012 Ind. Alim - JUNAEB'!AE15</f>
        <v>0</v>
      </c>
      <c r="U9" s="9">
        <f>+'24-02-012 Ind. Alim - JUNAEB'!AF15</f>
        <v>0</v>
      </c>
      <c r="V9" s="9">
        <f>+'24-02-012 Ind. Alim - JUNAEB'!AG15</f>
        <v>0</v>
      </c>
      <c r="W9" s="9">
        <f>+'24-02-012 Ind. Alim - JUNAEB'!AH15</f>
        <v>0</v>
      </c>
      <c r="X9" s="16">
        <f>+'24-02-012 Ind. Alim - JUNAEB'!AI15</f>
        <v>0</v>
      </c>
      <c r="Y9" s="16">
        <f>+'24-02-012 Ind. Alim - JUNAEB'!AJ15</f>
        <v>0</v>
      </c>
    </row>
    <row r="10" spans="1:25" ht="24.75" customHeight="1">
      <c r="A10" s="8" t="s">
        <v>50</v>
      </c>
      <c r="B10" s="9">
        <f>+'24-02-012 Ind. Alim - JUNAEB'!J19</f>
        <v>0</v>
      </c>
      <c r="C10" s="9">
        <f>+'24-02-012 Ind. Alim - JUNAEB'!K19</f>
        <v>0</v>
      </c>
      <c r="D10" s="9">
        <f>+'24-02-012 Ind. Alim - JUNAEB'!M19</f>
        <v>0</v>
      </c>
      <c r="E10" s="9">
        <f>+'24-02-012 Ind. Alim - JUNAEB'!N19</f>
        <v>0</v>
      </c>
      <c r="F10" s="9">
        <f>+'24-02-012 Ind. Alim - JUNAEB'!O19</f>
        <v>0</v>
      </c>
      <c r="G10" s="9">
        <f>+'24-02-012 Ind. Alim - JUNAEB'!R19</f>
        <v>0</v>
      </c>
      <c r="H10" s="9">
        <f>+'24-02-012 Ind. Alim - JUNAEB'!S19</f>
        <v>0</v>
      </c>
      <c r="I10" s="9">
        <f>+'24-02-012 Ind. Alim - JUNAEB'!T19</f>
        <v>0</v>
      </c>
      <c r="J10" s="9">
        <f>+'24-02-012 Ind. Alim - JUNAEB'!U19</f>
        <v>0</v>
      </c>
      <c r="K10" s="9">
        <f>+'24-02-012 Ind. Alim - JUNAEB'!V19</f>
        <v>0</v>
      </c>
      <c r="L10" s="9">
        <f>+'24-02-012 Ind. Alim - JUNAEB'!W19</f>
        <v>0</v>
      </c>
      <c r="M10" s="9">
        <f>+'24-02-012 Ind. Alim - JUNAEB'!X19</f>
        <v>0</v>
      </c>
      <c r="N10" s="9">
        <f>+'24-02-012 Ind. Alim - JUNAEB'!Y19</f>
        <v>0</v>
      </c>
      <c r="O10" s="9">
        <f>+'24-02-012 Ind. Alim - JUNAEB'!Z19</f>
        <v>0</v>
      </c>
      <c r="P10" s="9">
        <f>+'24-02-012 Ind. Alim - JUNAEB'!AA19</f>
        <v>0</v>
      </c>
      <c r="Q10" s="9">
        <f>+'24-02-012 Ind. Alim - JUNAEB'!AB19</f>
        <v>0</v>
      </c>
      <c r="R10" s="9">
        <f>+'24-02-012 Ind. Alim - JUNAEB'!AC19</f>
        <v>0</v>
      </c>
      <c r="S10" s="9">
        <f>+'24-02-012 Ind. Alim - JUNAEB'!AD19</f>
        <v>0</v>
      </c>
      <c r="T10" s="9">
        <f>+'24-02-012 Ind. Alim - JUNAEB'!AE19</f>
        <v>0</v>
      </c>
      <c r="U10" s="9">
        <f>+'24-02-012 Ind. Alim - JUNAEB'!AF19</f>
        <v>0</v>
      </c>
      <c r="V10" s="9">
        <f>+'24-02-012 Ind. Alim - JUNAEB'!AG19</f>
        <v>0</v>
      </c>
      <c r="W10" s="9">
        <f>+'24-02-012 Ind. Alim - JUNAEB'!AH19</f>
        <v>0</v>
      </c>
      <c r="X10" s="16">
        <f>+'24-02-012 Ind. Alim - JUNAEB'!AI19</f>
        <v>0</v>
      </c>
      <c r="Y10" s="16">
        <f>+'24-02-012 Ind. Alim - JUNAEB'!AJ19</f>
        <v>0</v>
      </c>
    </row>
    <row r="11" spans="1:25" ht="24.75" customHeight="1">
      <c r="A11" s="8" t="s">
        <v>52</v>
      </c>
      <c r="B11" s="9">
        <f>+'24-02-012 Ind. Alim - JUNAEB'!J23</f>
        <v>0</v>
      </c>
      <c r="C11" s="9">
        <f>+'24-02-012 Ind. Alim - JUNAEB'!K23</f>
        <v>0</v>
      </c>
      <c r="D11" s="9">
        <f>+'24-02-012 Ind. Alim - JUNAEB'!M23</f>
        <v>0</v>
      </c>
      <c r="E11" s="9">
        <f>+'24-02-012 Ind. Alim - JUNAEB'!N23</f>
        <v>0</v>
      </c>
      <c r="F11" s="9">
        <f>+'24-02-012 Ind. Alim - JUNAEB'!O23</f>
        <v>0</v>
      </c>
      <c r="G11" s="9">
        <f>+'24-02-012 Ind. Alim - JUNAEB'!R23</f>
        <v>0</v>
      </c>
      <c r="H11" s="9">
        <f>+'24-02-012 Ind. Alim - JUNAEB'!S23</f>
        <v>0</v>
      </c>
      <c r="I11" s="9">
        <f>+'24-02-012 Ind. Alim - JUNAEB'!T23</f>
        <v>0</v>
      </c>
      <c r="J11" s="9">
        <f>+'24-02-012 Ind. Alim - JUNAEB'!U23</f>
        <v>0</v>
      </c>
      <c r="K11" s="9">
        <f>+'24-02-012 Ind. Alim - JUNAEB'!V23</f>
        <v>0</v>
      </c>
      <c r="L11" s="9">
        <f>+'24-02-012 Ind. Alim - JUNAEB'!W23</f>
        <v>0</v>
      </c>
      <c r="M11" s="9">
        <f>+'24-02-012 Ind. Alim - JUNAEB'!X23</f>
        <v>0</v>
      </c>
      <c r="N11" s="9">
        <f>+'24-02-012 Ind. Alim - JUNAEB'!Y23</f>
        <v>0</v>
      </c>
      <c r="O11" s="9">
        <f>+'24-02-012 Ind. Alim - JUNAEB'!Z23</f>
        <v>0</v>
      </c>
      <c r="P11" s="9">
        <f>+'24-02-012 Ind. Alim - JUNAEB'!AA23</f>
        <v>0</v>
      </c>
      <c r="Q11" s="9">
        <f>+'24-02-012 Ind. Alim - JUNAEB'!AB23</f>
        <v>0</v>
      </c>
      <c r="R11" s="9">
        <f>+'24-02-012 Ind. Alim - JUNAEB'!AC23</f>
        <v>0</v>
      </c>
      <c r="S11" s="9">
        <f>+'24-02-012 Ind. Alim - JUNAEB'!AD23</f>
        <v>0</v>
      </c>
      <c r="T11" s="9">
        <f>+'24-02-012 Ind. Alim - JUNAEB'!AE23</f>
        <v>0</v>
      </c>
      <c r="U11" s="9">
        <f>+'24-02-012 Ind. Alim - JUNAEB'!AF23</f>
        <v>0</v>
      </c>
      <c r="V11" s="9">
        <f>+'24-02-012 Ind. Alim - JUNAEB'!AG23</f>
        <v>0</v>
      </c>
      <c r="W11" s="9">
        <f>+'24-02-012 Ind. Alim - JUNAEB'!AH23</f>
        <v>0</v>
      </c>
      <c r="X11" s="16">
        <f>+'24-02-012 Ind. Alim - JUNAEB'!AI23</f>
        <v>0</v>
      </c>
      <c r="Y11" s="16">
        <f>+'24-02-012 Ind. Alim - JUNAEB'!AJ23</f>
        <v>0</v>
      </c>
    </row>
    <row r="12" spans="1:25" ht="24.75" customHeight="1">
      <c r="A12" s="8" t="s">
        <v>54</v>
      </c>
      <c r="B12" s="9">
        <f>+'24-02-012 Ind. Alim - JUNAEB'!J27</f>
        <v>0</v>
      </c>
      <c r="C12" s="9">
        <f>+'24-02-012 Ind. Alim - JUNAEB'!K27</f>
        <v>0</v>
      </c>
      <c r="D12" s="9">
        <f>+'24-02-012 Ind. Alim - JUNAEB'!M27</f>
        <v>0</v>
      </c>
      <c r="E12" s="9">
        <f>+'24-02-012 Ind. Alim - JUNAEB'!N27</f>
        <v>0</v>
      </c>
      <c r="F12" s="9">
        <f>+'24-02-012 Ind. Alim - JUNAEB'!O27</f>
        <v>0</v>
      </c>
      <c r="G12" s="9">
        <f>+'24-02-012 Ind. Alim - JUNAEB'!R27</f>
        <v>0</v>
      </c>
      <c r="H12" s="9">
        <f>+'24-02-012 Ind. Alim - JUNAEB'!S27</f>
        <v>0</v>
      </c>
      <c r="I12" s="9">
        <f>+'24-02-012 Ind. Alim - JUNAEB'!T27</f>
        <v>0</v>
      </c>
      <c r="J12" s="9">
        <f>+'24-02-012 Ind. Alim - JUNAEB'!U27</f>
        <v>0</v>
      </c>
      <c r="K12" s="9">
        <f>+'24-02-012 Ind. Alim - JUNAEB'!V27</f>
        <v>0</v>
      </c>
      <c r="L12" s="9">
        <f>+'24-02-012 Ind. Alim - JUNAEB'!W27</f>
        <v>0</v>
      </c>
      <c r="M12" s="9">
        <f>+'24-02-012 Ind. Alim - JUNAEB'!X27</f>
        <v>0</v>
      </c>
      <c r="N12" s="9">
        <f>+'24-02-012 Ind. Alim - JUNAEB'!Y27</f>
        <v>0</v>
      </c>
      <c r="O12" s="9">
        <f>+'24-02-012 Ind. Alim - JUNAEB'!Z27</f>
        <v>0</v>
      </c>
      <c r="P12" s="9">
        <f>+'24-02-012 Ind. Alim - JUNAEB'!AA27</f>
        <v>0</v>
      </c>
      <c r="Q12" s="9">
        <f>+'24-02-012 Ind. Alim - JUNAEB'!AB27</f>
        <v>0</v>
      </c>
      <c r="R12" s="9">
        <f>+'24-02-012 Ind. Alim - JUNAEB'!AC27</f>
        <v>0</v>
      </c>
      <c r="S12" s="9">
        <f>+'24-02-012 Ind. Alim - JUNAEB'!AD27</f>
        <v>0</v>
      </c>
      <c r="T12" s="9">
        <f>+'24-02-012 Ind. Alim - JUNAEB'!AE27</f>
        <v>0</v>
      </c>
      <c r="U12" s="9">
        <f>+'24-02-012 Ind. Alim - JUNAEB'!AF27</f>
        <v>0</v>
      </c>
      <c r="V12" s="9">
        <f>+'24-02-012 Ind. Alim - JUNAEB'!AG27</f>
        <v>0</v>
      </c>
      <c r="W12" s="9">
        <f>+'24-02-012 Ind. Alim - JUNAEB'!AH27</f>
        <v>0</v>
      </c>
      <c r="X12" s="16">
        <f>+'24-02-012 Ind. Alim - JUNAEB'!AI27</f>
        <v>0</v>
      </c>
      <c r="Y12" s="16">
        <f>+'24-02-012 Ind. Alim - JUNAEB'!AJ27</f>
        <v>0</v>
      </c>
    </row>
    <row r="13" spans="1:25" ht="24.75" customHeight="1">
      <c r="A13" s="8" t="s">
        <v>57</v>
      </c>
      <c r="B13" s="9">
        <f>+'24-02-012 Ind. Alim - JUNAEB'!J31</f>
        <v>0</v>
      </c>
      <c r="C13" s="9">
        <f>+'24-02-012 Ind. Alim - JUNAEB'!K31</f>
        <v>0</v>
      </c>
      <c r="D13" s="9">
        <f>+'24-02-012 Ind. Alim - JUNAEB'!M31</f>
        <v>0</v>
      </c>
      <c r="E13" s="9">
        <f>+'24-02-012 Ind. Alim - JUNAEB'!N31</f>
        <v>0</v>
      </c>
      <c r="F13" s="9">
        <f>+'24-02-012 Ind. Alim - JUNAEB'!O31</f>
        <v>0</v>
      </c>
      <c r="G13" s="9">
        <f>+'24-02-012 Ind. Alim - JUNAEB'!R31</f>
        <v>0</v>
      </c>
      <c r="H13" s="9">
        <f>+'24-02-012 Ind. Alim - JUNAEB'!S31</f>
        <v>0</v>
      </c>
      <c r="I13" s="9">
        <f>+'24-02-012 Ind. Alim - JUNAEB'!T31</f>
        <v>0</v>
      </c>
      <c r="J13" s="9">
        <f>+'24-02-012 Ind. Alim - JUNAEB'!U31</f>
        <v>0</v>
      </c>
      <c r="K13" s="9">
        <f>+'24-02-012 Ind. Alim - JUNAEB'!V31</f>
        <v>0</v>
      </c>
      <c r="L13" s="9">
        <f>+'24-02-012 Ind. Alim - JUNAEB'!W31</f>
        <v>0</v>
      </c>
      <c r="M13" s="9">
        <f>+'24-02-012 Ind. Alim - JUNAEB'!X31</f>
        <v>0</v>
      </c>
      <c r="N13" s="9">
        <f>+'24-02-012 Ind. Alim - JUNAEB'!Y31</f>
        <v>0</v>
      </c>
      <c r="O13" s="9">
        <f>+'24-02-012 Ind. Alim - JUNAEB'!Z31</f>
        <v>0</v>
      </c>
      <c r="P13" s="9">
        <f>+'24-02-012 Ind. Alim - JUNAEB'!AA31</f>
        <v>0</v>
      </c>
      <c r="Q13" s="9">
        <f>+'24-02-012 Ind. Alim - JUNAEB'!AB31</f>
        <v>0</v>
      </c>
      <c r="R13" s="9">
        <f>+'24-02-012 Ind. Alim - JUNAEB'!AC31</f>
        <v>0</v>
      </c>
      <c r="S13" s="9">
        <f>+'24-02-012 Ind. Alim - JUNAEB'!AD31</f>
        <v>0</v>
      </c>
      <c r="T13" s="9">
        <f>+'24-02-012 Ind. Alim - JUNAEB'!AE31</f>
        <v>0</v>
      </c>
      <c r="U13" s="9">
        <f>+'24-02-012 Ind. Alim - JUNAEB'!AF31</f>
        <v>0</v>
      </c>
      <c r="V13" s="9">
        <f>+'24-02-012 Ind. Alim - JUNAEB'!AG31</f>
        <v>0</v>
      </c>
      <c r="W13" s="9">
        <f>+'24-02-012 Ind. Alim - JUNAEB'!AH31</f>
        <v>0</v>
      </c>
      <c r="X13" s="16">
        <f>+'24-02-012 Ind. Alim - JUNAEB'!AI31</f>
        <v>0</v>
      </c>
      <c r="Y13" s="16">
        <f>+'24-02-012 Ind. Alim - JUNAEB'!AJ31</f>
        <v>0</v>
      </c>
    </row>
    <row r="14" spans="1:25" ht="24.75" customHeight="1">
      <c r="A14" s="8" t="s">
        <v>59</v>
      </c>
      <c r="B14" s="9">
        <f>+'24-02-012 Ind. Alim - JUNAEB'!J35</f>
        <v>0</v>
      </c>
      <c r="C14" s="9">
        <f>+'24-02-012 Ind. Alim - JUNAEB'!K35</f>
        <v>0</v>
      </c>
      <c r="D14" s="9">
        <f>+'24-02-012 Ind. Alim - JUNAEB'!M35</f>
        <v>0</v>
      </c>
      <c r="E14" s="9">
        <f>+'24-02-012 Ind. Alim - JUNAEB'!N35</f>
        <v>0</v>
      </c>
      <c r="F14" s="9">
        <f>+'24-02-012 Ind. Alim - JUNAEB'!O35</f>
        <v>0</v>
      </c>
      <c r="G14" s="9">
        <f>+'24-02-012 Ind. Alim - JUNAEB'!R35</f>
        <v>0</v>
      </c>
      <c r="H14" s="9">
        <f>+'24-02-012 Ind. Alim - JUNAEB'!S35</f>
        <v>0</v>
      </c>
      <c r="I14" s="9">
        <f>+'24-02-012 Ind. Alim - JUNAEB'!T35</f>
        <v>0</v>
      </c>
      <c r="J14" s="9">
        <f>+'24-02-012 Ind. Alim - JUNAEB'!U35</f>
        <v>0</v>
      </c>
      <c r="K14" s="9">
        <f>+'24-02-012 Ind. Alim - JUNAEB'!V35</f>
        <v>0</v>
      </c>
      <c r="L14" s="9">
        <f>+'24-02-012 Ind. Alim - JUNAEB'!W35</f>
        <v>0</v>
      </c>
      <c r="M14" s="9">
        <f>+'24-02-012 Ind. Alim - JUNAEB'!X35</f>
        <v>0</v>
      </c>
      <c r="N14" s="9">
        <f>+'24-02-012 Ind. Alim - JUNAEB'!Y35</f>
        <v>0</v>
      </c>
      <c r="O14" s="9">
        <f>+'24-02-012 Ind. Alim - JUNAEB'!Z35</f>
        <v>0</v>
      </c>
      <c r="P14" s="9">
        <f>+'24-02-012 Ind. Alim - JUNAEB'!AA35</f>
        <v>0</v>
      </c>
      <c r="Q14" s="9">
        <f>+'24-02-012 Ind. Alim - JUNAEB'!AB35</f>
        <v>0</v>
      </c>
      <c r="R14" s="9">
        <f>+'24-02-012 Ind. Alim - JUNAEB'!AC35</f>
        <v>0</v>
      </c>
      <c r="S14" s="9">
        <f>+'24-02-012 Ind. Alim - JUNAEB'!AD35</f>
        <v>0</v>
      </c>
      <c r="T14" s="9">
        <f>+'24-02-012 Ind. Alim - JUNAEB'!AE35</f>
        <v>0</v>
      </c>
      <c r="U14" s="9">
        <f>+'24-02-012 Ind. Alim - JUNAEB'!AF35</f>
        <v>0</v>
      </c>
      <c r="V14" s="9">
        <f>+'24-02-012 Ind. Alim - JUNAEB'!AG35</f>
        <v>0</v>
      </c>
      <c r="W14" s="9">
        <f>+'24-02-012 Ind. Alim - JUNAEB'!AH35</f>
        <v>0</v>
      </c>
      <c r="X14" s="16">
        <f>+'24-02-012 Ind. Alim - JUNAEB'!AI35</f>
        <v>0</v>
      </c>
      <c r="Y14" s="16">
        <f>+'24-02-012 Ind. Alim - JUNAEB'!AJ35</f>
        <v>0</v>
      </c>
    </row>
    <row r="15" spans="1:25" ht="24.75" customHeight="1">
      <c r="A15" s="8" t="s">
        <v>61</v>
      </c>
      <c r="B15" s="9">
        <f>+'24-02-012 Ind. Alim - JUNAEB'!J39</f>
        <v>0</v>
      </c>
      <c r="C15" s="9">
        <f>+'24-02-012 Ind. Alim - JUNAEB'!K39</f>
        <v>0</v>
      </c>
      <c r="D15" s="9">
        <f>+'24-02-012 Ind. Alim - JUNAEB'!M39</f>
        <v>0</v>
      </c>
      <c r="E15" s="9">
        <f>+'24-02-012 Ind. Alim - JUNAEB'!N39</f>
        <v>0</v>
      </c>
      <c r="F15" s="9">
        <f>+'24-02-012 Ind. Alim - JUNAEB'!O39</f>
        <v>0</v>
      </c>
      <c r="G15" s="9">
        <f>+'24-02-012 Ind. Alim - JUNAEB'!R39</f>
        <v>0</v>
      </c>
      <c r="H15" s="9">
        <f>+'24-02-012 Ind. Alim - JUNAEB'!S39</f>
        <v>0</v>
      </c>
      <c r="I15" s="9">
        <f>+'24-02-012 Ind. Alim - JUNAEB'!T39</f>
        <v>0</v>
      </c>
      <c r="J15" s="9">
        <f>+'24-02-012 Ind. Alim - JUNAEB'!U39</f>
        <v>0</v>
      </c>
      <c r="K15" s="9">
        <f>+'24-02-012 Ind. Alim - JUNAEB'!V39</f>
        <v>0</v>
      </c>
      <c r="L15" s="9">
        <f>+'24-02-012 Ind. Alim - JUNAEB'!W39</f>
        <v>0</v>
      </c>
      <c r="M15" s="9">
        <f>+'24-02-012 Ind. Alim - JUNAEB'!X39</f>
        <v>0</v>
      </c>
      <c r="N15" s="9">
        <f>+'24-02-012 Ind. Alim - JUNAEB'!Y39</f>
        <v>0</v>
      </c>
      <c r="O15" s="9">
        <f>+'24-02-012 Ind. Alim - JUNAEB'!Z39</f>
        <v>0</v>
      </c>
      <c r="P15" s="9">
        <f>+'24-02-012 Ind. Alim - JUNAEB'!AA39</f>
        <v>0</v>
      </c>
      <c r="Q15" s="9">
        <f>+'24-02-012 Ind. Alim - JUNAEB'!AB39</f>
        <v>0</v>
      </c>
      <c r="R15" s="9">
        <f>+'24-02-012 Ind. Alim - JUNAEB'!AC39</f>
        <v>0</v>
      </c>
      <c r="S15" s="9">
        <f>+'24-02-012 Ind. Alim - JUNAEB'!AD39</f>
        <v>0</v>
      </c>
      <c r="T15" s="9">
        <f>+'24-02-012 Ind. Alim - JUNAEB'!AE39</f>
        <v>0</v>
      </c>
      <c r="U15" s="9">
        <f>+'24-02-012 Ind. Alim - JUNAEB'!AF39</f>
        <v>0</v>
      </c>
      <c r="V15" s="9">
        <f>+'24-02-012 Ind. Alim - JUNAEB'!AG39</f>
        <v>0</v>
      </c>
      <c r="W15" s="9">
        <f>+'24-02-012 Ind. Alim - JUNAEB'!AH39</f>
        <v>0</v>
      </c>
      <c r="X15" s="16">
        <f>+'24-02-012 Ind. Alim - JUNAEB'!AI39</f>
        <v>0</v>
      </c>
      <c r="Y15" s="16">
        <f>+'24-02-012 Ind. Alim - JUNAEB'!AJ39</f>
        <v>0</v>
      </c>
    </row>
    <row r="16" spans="1:25" ht="24.75" customHeight="1">
      <c r="A16" s="8" t="s">
        <v>63</v>
      </c>
      <c r="B16" s="9">
        <f>+'24-02-012 Ind. Alim - JUNAEB'!J43</f>
        <v>0</v>
      </c>
      <c r="C16" s="9">
        <f>+'24-02-012 Ind. Alim - JUNAEB'!K43</f>
        <v>0</v>
      </c>
      <c r="D16" s="9">
        <f>+'24-02-012 Ind. Alim - JUNAEB'!M43</f>
        <v>0</v>
      </c>
      <c r="E16" s="9">
        <f>+'24-02-012 Ind. Alim - JUNAEB'!N43</f>
        <v>0</v>
      </c>
      <c r="F16" s="9">
        <f>+'24-02-012 Ind. Alim - JUNAEB'!O43</f>
        <v>0</v>
      </c>
      <c r="G16" s="9">
        <f>+'24-02-012 Ind. Alim - JUNAEB'!R43</f>
        <v>0</v>
      </c>
      <c r="H16" s="9">
        <f>+'24-02-012 Ind. Alim - JUNAEB'!S43</f>
        <v>0</v>
      </c>
      <c r="I16" s="9">
        <f>+'24-02-012 Ind. Alim - JUNAEB'!T43</f>
        <v>0</v>
      </c>
      <c r="J16" s="9">
        <f>+'24-02-012 Ind. Alim - JUNAEB'!U43</f>
        <v>0</v>
      </c>
      <c r="K16" s="9">
        <f>+'24-02-012 Ind. Alim - JUNAEB'!V43</f>
        <v>0</v>
      </c>
      <c r="L16" s="9">
        <f>+'24-02-012 Ind. Alim - JUNAEB'!W43</f>
        <v>0</v>
      </c>
      <c r="M16" s="9">
        <f>+'24-02-012 Ind. Alim - JUNAEB'!X43</f>
        <v>0</v>
      </c>
      <c r="N16" s="9">
        <f>+'24-02-012 Ind. Alim - JUNAEB'!Y43</f>
        <v>0</v>
      </c>
      <c r="O16" s="9">
        <f>+'24-02-012 Ind. Alim - JUNAEB'!Z43</f>
        <v>0</v>
      </c>
      <c r="P16" s="9">
        <f>+'24-02-012 Ind. Alim - JUNAEB'!AA43</f>
        <v>0</v>
      </c>
      <c r="Q16" s="9">
        <f>+'24-02-012 Ind. Alim - JUNAEB'!AB43</f>
        <v>0</v>
      </c>
      <c r="R16" s="9">
        <f>+'24-02-012 Ind. Alim - JUNAEB'!AC43</f>
        <v>0</v>
      </c>
      <c r="S16" s="9">
        <f>+'24-02-012 Ind. Alim - JUNAEB'!AD43</f>
        <v>0</v>
      </c>
      <c r="T16" s="9">
        <f>+'24-02-012 Ind. Alim - JUNAEB'!AE43</f>
        <v>0</v>
      </c>
      <c r="U16" s="9">
        <f>+'24-02-012 Ind. Alim - JUNAEB'!AF43</f>
        <v>0</v>
      </c>
      <c r="V16" s="9">
        <f>+'24-02-012 Ind. Alim - JUNAEB'!AG43</f>
        <v>0</v>
      </c>
      <c r="W16" s="9">
        <f>+'24-02-012 Ind. Alim - JUNAEB'!AH43</f>
        <v>0</v>
      </c>
      <c r="X16" s="16">
        <f>+'24-02-012 Ind. Alim - JUNAEB'!AI43</f>
        <v>0</v>
      </c>
      <c r="Y16" s="16">
        <f>+'24-02-012 Ind. Alim - JUNAEB'!AJ43</f>
        <v>0</v>
      </c>
    </row>
    <row r="17" spans="1:25" ht="24.75" customHeight="1">
      <c r="A17" s="8" t="s">
        <v>66</v>
      </c>
      <c r="B17" s="9">
        <f>+'24-02-012 Ind. Alim - JUNAEB'!J47</f>
        <v>0</v>
      </c>
      <c r="C17" s="9">
        <f>+'24-02-012 Ind. Alim - JUNAEB'!K47</f>
        <v>0</v>
      </c>
      <c r="D17" s="9">
        <f>+'24-02-012 Ind. Alim - JUNAEB'!M47</f>
        <v>0</v>
      </c>
      <c r="E17" s="9">
        <f>+'24-02-012 Ind. Alim - JUNAEB'!N47</f>
        <v>0</v>
      </c>
      <c r="F17" s="9">
        <f>+'24-02-012 Ind. Alim - JUNAEB'!O47</f>
        <v>0</v>
      </c>
      <c r="G17" s="9">
        <f>+'24-02-012 Ind. Alim - JUNAEB'!R47</f>
        <v>0</v>
      </c>
      <c r="H17" s="9">
        <f>+'24-02-012 Ind. Alim - JUNAEB'!S47</f>
        <v>0</v>
      </c>
      <c r="I17" s="9">
        <f>+'24-02-012 Ind. Alim - JUNAEB'!T47</f>
        <v>0</v>
      </c>
      <c r="J17" s="9">
        <f>+'24-02-012 Ind. Alim - JUNAEB'!U47</f>
        <v>0</v>
      </c>
      <c r="K17" s="9">
        <f>+'24-02-012 Ind. Alim - JUNAEB'!V47</f>
        <v>0</v>
      </c>
      <c r="L17" s="9">
        <f>+'24-02-012 Ind. Alim - JUNAEB'!W47</f>
        <v>0</v>
      </c>
      <c r="M17" s="9">
        <f>+'24-02-012 Ind. Alim - JUNAEB'!X47</f>
        <v>0</v>
      </c>
      <c r="N17" s="9">
        <f>+'24-02-012 Ind. Alim - JUNAEB'!Y47</f>
        <v>0</v>
      </c>
      <c r="O17" s="9">
        <f>+'24-02-012 Ind. Alim - JUNAEB'!Z47</f>
        <v>0</v>
      </c>
      <c r="P17" s="9">
        <f>+'24-02-012 Ind. Alim - JUNAEB'!AA47</f>
        <v>0</v>
      </c>
      <c r="Q17" s="9">
        <f>+'24-02-012 Ind. Alim - JUNAEB'!AB47</f>
        <v>0</v>
      </c>
      <c r="R17" s="9">
        <f>+'24-02-012 Ind. Alim - JUNAEB'!AC47</f>
        <v>0</v>
      </c>
      <c r="S17" s="9">
        <f>+'24-02-012 Ind. Alim - JUNAEB'!AD47</f>
        <v>0</v>
      </c>
      <c r="T17" s="9">
        <f>+'24-02-012 Ind. Alim - JUNAEB'!AE47</f>
        <v>0</v>
      </c>
      <c r="U17" s="9">
        <f>+'24-02-012 Ind. Alim - JUNAEB'!AF47</f>
        <v>0</v>
      </c>
      <c r="V17" s="9">
        <f>+'24-02-012 Ind. Alim - JUNAEB'!AG47</f>
        <v>0</v>
      </c>
      <c r="W17" s="9">
        <f>+'24-02-012 Ind. Alim - JUNAEB'!AH47</f>
        <v>0</v>
      </c>
      <c r="X17" s="16">
        <f>+'24-02-012 Ind. Alim - JUNAEB'!AI47</f>
        <v>0</v>
      </c>
      <c r="Y17" s="16">
        <f>+'24-02-012 Ind. Alim - JUNAEB'!AJ44</f>
        <v>0</v>
      </c>
    </row>
    <row r="18" spans="1:25" ht="24.75" customHeight="1">
      <c r="A18" s="8" t="s">
        <v>68</v>
      </c>
      <c r="B18" s="9">
        <f>+'24-02-012 Ind. Alim - JUNAEB'!J51</f>
        <v>0</v>
      </c>
      <c r="C18" s="9">
        <f>+'24-02-012 Ind. Alim - JUNAEB'!K51</f>
        <v>0</v>
      </c>
      <c r="D18" s="9">
        <f>+'24-02-012 Ind. Alim - JUNAEB'!M51</f>
        <v>0</v>
      </c>
      <c r="E18" s="9">
        <f>+'24-02-012 Ind. Alim - JUNAEB'!N51</f>
        <v>0</v>
      </c>
      <c r="F18" s="9">
        <f>+'24-02-012 Ind. Alim - JUNAEB'!O51</f>
        <v>0</v>
      </c>
      <c r="G18" s="9">
        <f>+'24-02-012 Ind. Alim - JUNAEB'!R51</f>
        <v>0</v>
      </c>
      <c r="H18" s="9">
        <f>+'24-02-012 Ind. Alim - JUNAEB'!S51</f>
        <v>0</v>
      </c>
      <c r="I18" s="9">
        <f>+'24-02-012 Ind. Alim - JUNAEB'!T51</f>
        <v>0</v>
      </c>
      <c r="J18" s="9">
        <f>+'24-02-012 Ind. Alim - JUNAEB'!U51</f>
        <v>0</v>
      </c>
      <c r="K18" s="9">
        <f>+'24-02-012 Ind. Alim - JUNAEB'!V51</f>
        <v>0</v>
      </c>
      <c r="L18" s="9">
        <f>+'24-02-012 Ind. Alim - JUNAEB'!W51</f>
        <v>0</v>
      </c>
      <c r="M18" s="9">
        <f>+'24-02-012 Ind. Alim - JUNAEB'!X51</f>
        <v>0</v>
      </c>
      <c r="N18" s="9">
        <f>+'24-02-012 Ind. Alim - JUNAEB'!Y51</f>
        <v>0</v>
      </c>
      <c r="O18" s="9">
        <f>+'24-02-012 Ind. Alim - JUNAEB'!Z51</f>
        <v>0</v>
      </c>
      <c r="P18" s="9">
        <f>+'24-02-012 Ind. Alim - JUNAEB'!AA51</f>
        <v>0</v>
      </c>
      <c r="Q18" s="9">
        <f>+'24-02-012 Ind. Alim - JUNAEB'!AB51</f>
        <v>0</v>
      </c>
      <c r="R18" s="9">
        <f>+'24-02-012 Ind. Alim - JUNAEB'!AC51</f>
        <v>0</v>
      </c>
      <c r="S18" s="9">
        <f>+'24-02-012 Ind. Alim - JUNAEB'!AD51</f>
        <v>0</v>
      </c>
      <c r="T18" s="9">
        <f>+'24-02-012 Ind. Alim - JUNAEB'!AE51</f>
        <v>0</v>
      </c>
      <c r="U18" s="9">
        <f>+'24-02-012 Ind. Alim - JUNAEB'!AF51</f>
        <v>0</v>
      </c>
      <c r="V18" s="9">
        <f>+'24-02-012 Ind. Alim - JUNAEB'!AG51</f>
        <v>0</v>
      </c>
      <c r="W18" s="9">
        <f>+'24-02-012 Ind. Alim - JUNAEB'!AH51</f>
        <v>0</v>
      </c>
      <c r="X18" s="16">
        <f>+'24-02-012 Ind. Alim - JUNAEB'!AI51</f>
        <v>0</v>
      </c>
      <c r="Y18" s="16">
        <f>+'24-02-012 Ind. Alim - JUNAEB'!AJ51</f>
        <v>0</v>
      </c>
    </row>
    <row r="19" spans="1:25" ht="24.75" customHeight="1">
      <c r="A19" s="8" t="s">
        <v>70</v>
      </c>
      <c r="B19" s="9">
        <f>+'24-02-012 Ind. Alim - JUNAEB'!J55</f>
        <v>0</v>
      </c>
      <c r="C19" s="9">
        <f>+'24-02-012 Ind. Alim - JUNAEB'!K55</f>
        <v>0</v>
      </c>
      <c r="D19" s="9">
        <f>+'24-02-012 Ind. Alim - JUNAEB'!M55</f>
        <v>0</v>
      </c>
      <c r="E19" s="9">
        <f>+'24-02-012 Ind. Alim - JUNAEB'!N55</f>
        <v>0</v>
      </c>
      <c r="F19" s="9">
        <f>+'24-02-012 Ind. Alim - JUNAEB'!O55</f>
        <v>0</v>
      </c>
      <c r="G19" s="9">
        <f>+'24-02-012 Ind. Alim - JUNAEB'!R55</f>
        <v>0</v>
      </c>
      <c r="H19" s="9">
        <f>+'24-02-012 Ind. Alim - JUNAEB'!S55</f>
        <v>0</v>
      </c>
      <c r="I19" s="9">
        <f>+'24-02-012 Ind. Alim - JUNAEB'!T55</f>
        <v>0</v>
      </c>
      <c r="J19" s="9">
        <f>+'24-02-012 Ind. Alim - JUNAEB'!U55</f>
        <v>0</v>
      </c>
      <c r="K19" s="9">
        <f>+'24-02-012 Ind. Alim - JUNAEB'!V55</f>
        <v>0</v>
      </c>
      <c r="L19" s="9">
        <f>+'24-02-012 Ind. Alim - JUNAEB'!W55</f>
        <v>0</v>
      </c>
      <c r="M19" s="9">
        <f>+'24-02-012 Ind. Alim - JUNAEB'!X55</f>
        <v>0</v>
      </c>
      <c r="N19" s="9">
        <f>+'24-02-012 Ind. Alim - JUNAEB'!Y55</f>
        <v>0</v>
      </c>
      <c r="O19" s="9">
        <f>+'24-02-012 Ind. Alim - JUNAEB'!Z55</f>
        <v>0</v>
      </c>
      <c r="P19" s="9">
        <f>+'24-02-012 Ind. Alim - JUNAEB'!AA55</f>
        <v>0</v>
      </c>
      <c r="Q19" s="9">
        <f>+'24-02-012 Ind. Alim - JUNAEB'!AB55</f>
        <v>0</v>
      </c>
      <c r="R19" s="9">
        <f>+'24-02-012 Ind. Alim - JUNAEB'!AC55</f>
        <v>0</v>
      </c>
      <c r="S19" s="9">
        <f>+'24-02-012 Ind. Alim - JUNAEB'!AD55</f>
        <v>0</v>
      </c>
      <c r="T19" s="9">
        <f>+'24-02-012 Ind. Alim - JUNAEB'!AE55</f>
        <v>0</v>
      </c>
      <c r="U19" s="9">
        <f>+'24-02-012 Ind. Alim - JUNAEB'!AF55</f>
        <v>0</v>
      </c>
      <c r="V19" s="9">
        <f>+'24-02-012 Ind. Alim - JUNAEB'!AG55</f>
        <v>0</v>
      </c>
      <c r="W19" s="9">
        <f>+'24-02-012 Ind. Alim - JUNAEB'!AH55</f>
        <v>0</v>
      </c>
      <c r="X19" s="16">
        <f>+'24-02-012 Ind. Alim - JUNAEB'!AI55</f>
        <v>0</v>
      </c>
      <c r="Y19" s="16">
        <f>+'24-02-012 Ind. Alim - JUNAEB'!AJ55</f>
        <v>0</v>
      </c>
    </row>
    <row r="20" spans="1:25" ht="24.75" customHeight="1">
      <c r="A20" s="10" t="s">
        <v>72</v>
      </c>
      <c r="B20" s="9">
        <f>+'24-02-012 Ind. Alim - JUNAEB'!J59</f>
        <v>0</v>
      </c>
      <c r="C20" s="9">
        <f>+'24-02-012 Ind. Alim - JUNAEB'!K59</f>
        <v>0</v>
      </c>
      <c r="D20" s="9">
        <f>+'24-02-012 Ind. Alim - JUNAEB'!M59</f>
        <v>0</v>
      </c>
      <c r="E20" s="9">
        <f>+'24-02-012 Ind. Alim - JUNAEB'!N59</f>
        <v>0</v>
      </c>
      <c r="F20" s="9">
        <f>+'24-02-012 Ind. Alim - JUNAEB'!O59</f>
        <v>0</v>
      </c>
      <c r="G20" s="9">
        <f>+'24-02-012 Ind. Alim - JUNAEB'!R59</f>
        <v>0</v>
      </c>
      <c r="H20" s="9">
        <f>+'24-02-012 Ind. Alim - JUNAEB'!S59</f>
        <v>0</v>
      </c>
      <c r="I20" s="9">
        <f>+'24-02-012 Ind. Alim - JUNAEB'!T59</f>
        <v>0</v>
      </c>
      <c r="J20" s="9">
        <f>+'24-02-012 Ind. Alim - JUNAEB'!U59</f>
        <v>0</v>
      </c>
      <c r="K20" s="9">
        <f>+'24-02-012 Ind. Alim - JUNAEB'!V59</f>
        <v>0</v>
      </c>
      <c r="L20" s="9">
        <f>+'24-02-012 Ind. Alim - JUNAEB'!W59</f>
        <v>0</v>
      </c>
      <c r="M20" s="9">
        <f>+'24-02-012 Ind. Alim - JUNAEB'!X59</f>
        <v>0</v>
      </c>
      <c r="N20" s="9">
        <f>+'24-02-012 Ind. Alim - JUNAEB'!Y59</f>
        <v>0</v>
      </c>
      <c r="O20" s="9">
        <f>+'24-02-012 Ind. Alim - JUNAEB'!Z59</f>
        <v>0</v>
      </c>
      <c r="P20" s="9">
        <f>+'24-02-012 Ind. Alim - JUNAEB'!AA59</f>
        <v>0</v>
      </c>
      <c r="Q20" s="9">
        <f>+'24-02-012 Ind. Alim - JUNAEB'!AB59</f>
        <v>0</v>
      </c>
      <c r="R20" s="9">
        <f>+'24-02-012 Ind. Alim - JUNAEB'!AC59</f>
        <v>0</v>
      </c>
      <c r="S20" s="9">
        <f>+'24-02-012 Ind. Alim - JUNAEB'!AD59</f>
        <v>0</v>
      </c>
      <c r="T20" s="9">
        <f>+'24-02-012 Ind. Alim - JUNAEB'!AE59</f>
        <v>0</v>
      </c>
      <c r="U20" s="9">
        <f>+'24-02-012 Ind. Alim - JUNAEB'!AF59</f>
        <v>0</v>
      </c>
      <c r="V20" s="9">
        <f>+'24-02-012 Ind. Alim - JUNAEB'!AG59</f>
        <v>0</v>
      </c>
      <c r="W20" s="9">
        <f>+'24-02-012 Ind. Alim - JUNAEB'!AH59</f>
        <v>0</v>
      </c>
      <c r="X20" s="16">
        <f>+'24-02-012 Ind. Alim - JUNAEB'!AI59</f>
        <v>0</v>
      </c>
      <c r="Y20" s="16">
        <f>+'24-02-012 Ind. Alim - JUNAEB'!AJ59</f>
        <v>0</v>
      </c>
    </row>
    <row r="21" spans="1:25" ht="24.75" customHeight="1">
      <c r="A21" s="10" t="s">
        <v>74</v>
      </c>
      <c r="B21" s="9">
        <f>+'24-02-012 Ind. Alim - JUNAEB'!J63</f>
        <v>0</v>
      </c>
      <c r="C21" s="9">
        <f>+'24-02-012 Ind. Alim - JUNAEB'!K63</f>
        <v>0</v>
      </c>
      <c r="D21" s="9">
        <f>+'24-02-012 Ind. Alim - JUNAEB'!M63</f>
        <v>0</v>
      </c>
      <c r="E21" s="9">
        <f>+'24-02-012 Ind. Alim - JUNAEB'!N63</f>
        <v>0</v>
      </c>
      <c r="F21" s="9">
        <f>+'24-02-012 Ind. Alim - JUNAEB'!O63</f>
        <v>0</v>
      </c>
      <c r="G21" s="9">
        <f>+'24-02-012 Ind. Alim - JUNAEB'!R63</f>
        <v>0</v>
      </c>
      <c r="H21" s="9">
        <f>+'24-02-012 Ind. Alim - JUNAEB'!S63</f>
        <v>0</v>
      </c>
      <c r="I21" s="9">
        <f>+'24-02-012 Ind. Alim - JUNAEB'!T63</f>
        <v>0</v>
      </c>
      <c r="J21" s="9">
        <f>+'24-02-012 Ind. Alim - JUNAEB'!U63</f>
        <v>0</v>
      </c>
      <c r="K21" s="9">
        <f>+'24-02-012 Ind. Alim - JUNAEB'!V63</f>
        <v>0</v>
      </c>
      <c r="L21" s="9">
        <f>+'24-02-012 Ind. Alim - JUNAEB'!W63</f>
        <v>0</v>
      </c>
      <c r="M21" s="9">
        <f>+'24-02-012 Ind. Alim - JUNAEB'!X63</f>
        <v>0</v>
      </c>
      <c r="N21" s="9">
        <f>+'24-02-012 Ind. Alim - JUNAEB'!Y63</f>
        <v>0</v>
      </c>
      <c r="O21" s="9">
        <f>+'24-02-012 Ind. Alim - JUNAEB'!Z63</f>
        <v>0</v>
      </c>
      <c r="P21" s="9">
        <f>+'24-02-012 Ind. Alim - JUNAEB'!AA63</f>
        <v>0</v>
      </c>
      <c r="Q21" s="9">
        <f>+'24-02-012 Ind. Alim - JUNAEB'!AB63</f>
        <v>0</v>
      </c>
      <c r="R21" s="9">
        <f>+'24-02-012 Ind. Alim - JUNAEB'!AC63</f>
        <v>0</v>
      </c>
      <c r="S21" s="9">
        <f>+'24-02-012 Ind. Alim - JUNAEB'!AD63</f>
        <v>0</v>
      </c>
      <c r="T21" s="9">
        <f>+'24-02-012 Ind. Alim - JUNAEB'!AE63</f>
        <v>0</v>
      </c>
      <c r="U21" s="9">
        <f>+'24-02-012 Ind. Alim - JUNAEB'!AF63</f>
        <v>0</v>
      </c>
      <c r="V21" s="9">
        <f>+'24-02-012 Ind. Alim - JUNAEB'!AG63</f>
        <v>0</v>
      </c>
      <c r="W21" s="9">
        <f>+'24-02-012 Ind. Alim - JUNAEB'!AH63</f>
        <v>0</v>
      </c>
      <c r="X21" s="16">
        <f>+'24-02-012 Ind. Alim - JUNAEB'!AI63</f>
        <v>0</v>
      </c>
      <c r="Y21" s="16">
        <f>+'24-02-012 Ind. Alim - JUNAEB'!AJ63</f>
        <v>0</v>
      </c>
    </row>
    <row r="22" spans="1:25" ht="24.75" customHeight="1">
      <c r="A22" s="10" t="s">
        <v>76</v>
      </c>
      <c r="B22" s="9">
        <f>+'24-02-012 Ind. Alim - JUNAEB'!J67</f>
        <v>0</v>
      </c>
      <c r="C22" s="9">
        <f>+'24-02-012 Ind. Alim - JUNAEB'!K67</f>
        <v>0</v>
      </c>
      <c r="D22" s="9">
        <f>+'24-02-012 Ind. Alim - JUNAEB'!M64</f>
        <v>0</v>
      </c>
      <c r="E22" s="9">
        <f>+'24-02-012 Ind. Alim - JUNAEB'!N64</f>
        <v>0</v>
      </c>
      <c r="F22" s="9">
        <f>+'24-02-012 Ind. Alim - JUNAEB'!O64</f>
        <v>0</v>
      </c>
      <c r="G22" s="9">
        <f>+'24-02-012 Ind. Alim - JUNAEB'!R64</f>
        <v>0</v>
      </c>
      <c r="H22" s="9">
        <f>+'24-02-012 Ind. Alim - JUNAEB'!S64</f>
        <v>0</v>
      </c>
      <c r="I22" s="9">
        <f>+'24-02-012 Ind. Alim - JUNAEB'!T64</f>
        <v>0</v>
      </c>
      <c r="J22" s="9">
        <f>+'24-02-012 Ind. Alim - JUNAEB'!U67</f>
        <v>0</v>
      </c>
      <c r="K22" s="9">
        <f>+'24-02-012 Ind. Alim - JUNAEB'!V64</f>
        <v>0</v>
      </c>
      <c r="L22" s="9">
        <f>+'24-02-012 Ind. Alim - JUNAEB'!W64</f>
        <v>0</v>
      </c>
      <c r="M22" s="9">
        <f>+'24-02-012 Ind. Alim - JUNAEB'!X64</f>
        <v>0</v>
      </c>
      <c r="N22" s="9">
        <f>+'24-02-012 Ind. Alim - JUNAEB'!Y67</f>
        <v>0</v>
      </c>
      <c r="O22" s="9">
        <f>+'24-02-012 Ind. Alim - JUNAEB'!Z64</f>
        <v>0</v>
      </c>
      <c r="P22" s="9">
        <f>+'24-02-012 Ind. Alim - JUNAEB'!AA64</f>
        <v>0</v>
      </c>
      <c r="Q22" s="9">
        <f>+'24-02-012 Ind. Alim - JUNAEB'!AB64</f>
        <v>0</v>
      </c>
      <c r="R22" s="9">
        <f>+'24-02-012 Ind. Alim - JUNAEB'!AC67</f>
        <v>0</v>
      </c>
      <c r="S22" s="9">
        <f>+'24-02-012 Ind. Alim - JUNAEB'!AD64</f>
        <v>0</v>
      </c>
      <c r="T22" s="9">
        <f>+'24-02-012 Ind. Alim - JUNAEB'!AE64</f>
        <v>0</v>
      </c>
      <c r="U22" s="9">
        <f>+'24-02-012 Ind. Alim - JUNAEB'!AF64</f>
        <v>0</v>
      </c>
      <c r="V22" s="9">
        <f>+'24-02-012 Ind. Alim - JUNAEB'!AG67</f>
        <v>0</v>
      </c>
      <c r="W22" s="9">
        <f>+'24-02-012 Ind. Alim - JUNAEB'!AH67</f>
        <v>0</v>
      </c>
      <c r="X22" s="16">
        <f>+'24-02-012 Ind. Alim - JUNAEB'!AI67</f>
        <v>0</v>
      </c>
      <c r="Y22" s="16">
        <f>+'24-02-012 Ind. Alim - JUNAEB'!AJ67</f>
        <v>0</v>
      </c>
    </row>
    <row r="23" spans="1:25" ht="24.75" customHeight="1">
      <c r="A23" s="10" t="s">
        <v>78</v>
      </c>
      <c r="B23" s="9">
        <f>+'24-02-012 Ind. Alim - JUNAEB'!J71</f>
        <v>0</v>
      </c>
      <c r="C23" s="9">
        <f>+'24-02-012 Ind. Alim - JUNAEB'!K71</f>
        <v>0</v>
      </c>
      <c r="D23" s="9">
        <f>+'24-02-012 Ind. Alim - JUNAEB'!M71</f>
        <v>0</v>
      </c>
      <c r="E23" s="9">
        <f>+'24-02-012 Ind. Alim - JUNAEB'!N71</f>
        <v>0</v>
      </c>
      <c r="F23" s="9">
        <f>+'24-02-012 Ind. Alim - JUNAEB'!O71</f>
        <v>0</v>
      </c>
      <c r="G23" s="9">
        <f>+'24-02-012 Ind. Alim - JUNAEB'!R71</f>
        <v>0</v>
      </c>
      <c r="H23" s="9">
        <f>+'24-02-012 Ind. Alim - JUNAEB'!S71</f>
        <v>0</v>
      </c>
      <c r="I23" s="9">
        <f>+'24-02-012 Ind. Alim - JUNAEB'!T71</f>
        <v>0</v>
      </c>
      <c r="J23" s="9">
        <f>+'24-02-012 Ind. Alim - JUNAEB'!U71</f>
        <v>0</v>
      </c>
      <c r="K23" s="9">
        <f>+'24-02-012 Ind. Alim - JUNAEB'!V71</f>
        <v>0</v>
      </c>
      <c r="L23" s="9">
        <f>+'24-02-012 Ind. Alim - JUNAEB'!W71</f>
        <v>0</v>
      </c>
      <c r="M23" s="9">
        <f>+'24-02-012 Ind. Alim - JUNAEB'!X71</f>
        <v>0</v>
      </c>
      <c r="N23" s="9">
        <f>+'24-02-012 Ind. Alim - JUNAEB'!Y71</f>
        <v>0</v>
      </c>
      <c r="O23" s="9">
        <f>+'24-02-012 Ind. Alim - JUNAEB'!Z71</f>
        <v>0</v>
      </c>
      <c r="P23" s="9">
        <f>+'24-02-012 Ind. Alim - JUNAEB'!AA71</f>
        <v>0</v>
      </c>
      <c r="Q23" s="9">
        <f>+'24-02-012 Ind. Alim - JUNAEB'!AB71</f>
        <v>0</v>
      </c>
      <c r="R23" s="9">
        <f>+'24-02-012 Ind. Alim - JUNAEB'!AC71</f>
        <v>0</v>
      </c>
      <c r="S23" s="9">
        <f>+'24-02-012 Ind. Alim - JUNAEB'!AD71</f>
        <v>0</v>
      </c>
      <c r="T23" s="9">
        <f>+'24-02-012 Ind. Alim - JUNAEB'!AE71</f>
        <v>0</v>
      </c>
      <c r="U23" s="9">
        <f>+'24-02-012 Ind. Alim - JUNAEB'!AF71</f>
        <v>0</v>
      </c>
      <c r="V23" s="9">
        <f>+'24-02-012 Ind. Alim - JUNAEB'!AG71</f>
        <v>0</v>
      </c>
      <c r="W23" s="9">
        <f>+'24-02-012 Ind. Alim - JUNAEB'!AH71</f>
        <v>0</v>
      </c>
      <c r="X23" s="16">
        <f>+'24-02-012 Ind. Alim - JUNAEB'!AI71</f>
        <v>0</v>
      </c>
      <c r="Y23" s="16">
        <f>+'24-02-012 Ind. Alim - JUNAEB'!AJ71</f>
        <v>0</v>
      </c>
    </row>
    <row r="24" spans="1:25" ht="24.75" customHeight="1">
      <c r="A24" s="11" t="s">
        <v>80</v>
      </c>
      <c r="B24" s="9">
        <f>+'24-02-012 Ind. Alim - JUNAEB'!J75</f>
        <v>4030853000</v>
      </c>
      <c r="C24" s="9">
        <f>+'24-02-012 Ind. Alim - JUNAEB'!K75</f>
        <v>4030853000</v>
      </c>
      <c r="D24" s="9">
        <f>+'24-02-012 Ind. Alim - JUNAEB'!M75</f>
        <v>0</v>
      </c>
      <c r="E24" s="9">
        <f>+'24-02-012 Ind. Alim - JUNAEB'!N75</f>
        <v>0</v>
      </c>
      <c r="F24" s="9">
        <f>+'24-02-012 Ind. Alim - JUNAEB'!O75</f>
        <v>0</v>
      </c>
      <c r="G24" s="9">
        <f>+'24-02-012 Ind. Alim - JUNAEB'!R75</f>
        <v>0</v>
      </c>
      <c r="H24" s="9">
        <f>+'24-02-012 Ind. Alim - JUNAEB'!S75</f>
        <v>0</v>
      </c>
      <c r="I24" s="9">
        <f>+'24-02-012 Ind. Alim - JUNAEB'!T75</f>
        <v>0</v>
      </c>
      <c r="J24" s="9">
        <f>+'24-02-012 Ind. Alim - JUNAEB'!U75</f>
        <v>0</v>
      </c>
      <c r="K24" s="9">
        <f>+'24-02-012 Ind. Alim - JUNAEB'!V75</f>
        <v>0</v>
      </c>
      <c r="L24" s="9">
        <f>+'24-02-012 Ind. Alim - JUNAEB'!W75</f>
        <v>2821597100</v>
      </c>
      <c r="M24" s="9">
        <f>+'24-02-012 Ind. Alim - JUNAEB'!X75</f>
        <v>0</v>
      </c>
      <c r="N24" s="9">
        <f>+'24-02-012 Ind. Alim - JUNAEB'!Y75</f>
        <v>2821597100</v>
      </c>
      <c r="O24" s="9">
        <f>+'24-02-012 Ind. Alim - JUNAEB'!Z75</f>
        <v>0</v>
      </c>
      <c r="P24" s="9">
        <f>+'24-02-012 Ind. Alim - JUNAEB'!AA75</f>
        <v>0</v>
      </c>
      <c r="Q24" s="9">
        <f>+'24-02-012 Ind. Alim - JUNAEB'!AB75</f>
        <v>1209255900</v>
      </c>
      <c r="R24" s="9">
        <f>+'24-02-012 Ind. Alim - JUNAEB'!AC75</f>
        <v>1209255900</v>
      </c>
      <c r="S24" s="9">
        <f>+'24-02-012 Ind. Alim - JUNAEB'!AD75</f>
        <v>0</v>
      </c>
      <c r="T24" s="9">
        <f>+'24-02-012 Ind. Alim - JUNAEB'!AE75</f>
        <v>0</v>
      </c>
      <c r="U24" s="9">
        <f>+'24-02-012 Ind. Alim - JUNAEB'!AF75</f>
        <v>0</v>
      </c>
      <c r="V24" s="9">
        <f>+'24-02-012 Ind. Alim - JUNAEB'!AG75</f>
        <v>0</v>
      </c>
      <c r="W24" s="9">
        <f>+'24-02-012 Ind. Alim - JUNAEB'!AH75</f>
        <v>4030853000</v>
      </c>
      <c r="X24" s="16">
        <f>+'24-02-012 Ind. Alim - JUNAEB'!AI75</f>
        <v>1</v>
      </c>
      <c r="Y24" s="16">
        <f>+'24-02-012 Ind. Alim - JUNAEB'!AJ75</f>
        <v>1</v>
      </c>
    </row>
    <row r="25" spans="1:25" ht="34.5" customHeight="1">
      <c r="A25" s="12" t="str">
        <f>"TOTAL ASIG."&amp;" "&amp;$A$5</f>
        <v>TOTAL ASIG. 24-02-012 "Programas de Alimentación - JUNAEB"</v>
      </c>
      <c r="B25" s="13">
        <f>SUM(B8:B24)</f>
        <v>4030853000</v>
      </c>
      <c r="C25" s="13">
        <f t="shared" ref="C25:W25" si="0">SUM(C8:C24)</f>
        <v>4030853000</v>
      </c>
      <c r="D25" s="13">
        <f t="shared" si="0"/>
        <v>0</v>
      </c>
      <c r="E25" s="13">
        <f t="shared" si="0"/>
        <v>0</v>
      </c>
      <c r="F25" s="13">
        <f t="shared" si="0"/>
        <v>0</v>
      </c>
      <c r="G25" s="13">
        <f t="shared" si="0"/>
        <v>0</v>
      </c>
      <c r="H25" s="13">
        <f t="shared" si="0"/>
        <v>0</v>
      </c>
      <c r="I25" s="13">
        <f t="shared" si="0"/>
        <v>0</v>
      </c>
      <c r="J25" s="13">
        <f t="shared" si="0"/>
        <v>0</v>
      </c>
      <c r="K25" s="13">
        <f t="shared" si="0"/>
        <v>0</v>
      </c>
      <c r="L25" s="13">
        <f t="shared" si="0"/>
        <v>2821597100</v>
      </c>
      <c r="M25" s="13">
        <f t="shared" si="0"/>
        <v>0</v>
      </c>
      <c r="N25" s="13">
        <f t="shared" si="0"/>
        <v>2821597100</v>
      </c>
      <c r="O25" s="13">
        <f t="shared" si="0"/>
        <v>0</v>
      </c>
      <c r="P25" s="13">
        <f t="shared" si="0"/>
        <v>0</v>
      </c>
      <c r="Q25" s="13">
        <f t="shared" si="0"/>
        <v>1209255900</v>
      </c>
      <c r="R25" s="13">
        <f t="shared" si="0"/>
        <v>1209255900</v>
      </c>
      <c r="S25" s="13">
        <f t="shared" si="0"/>
        <v>0</v>
      </c>
      <c r="T25" s="13">
        <f t="shared" si="0"/>
        <v>0</v>
      </c>
      <c r="U25" s="13">
        <f t="shared" si="0"/>
        <v>0</v>
      </c>
      <c r="V25" s="13">
        <f t="shared" si="0"/>
        <v>0</v>
      </c>
      <c r="W25" s="13">
        <f t="shared" si="0"/>
        <v>4030853000</v>
      </c>
      <c r="X25" s="17">
        <f>+'24-02-012 Ind. Alim - JUNAEB'!AI76</f>
        <v>1</v>
      </c>
      <c r="Y25" s="17">
        <f>'24-02-012 Ind. Alim - JUNAEB'!AJ76</f>
        <v>1</v>
      </c>
    </row>
    <row r="26" spans="1:25">
      <c r="B26" s="14"/>
      <c r="G26" s="14"/>
      <c r="H26" s="14"/>
      <c r="I26" s="14"/>
      <c r="K26" s="14"/>
      <c r="L26" s="14"/>
      <c r="M26" s="14"/>
      <c r="O26" s="14"/>
      <c r="P26" s="14"/>
      <c r="Q26" s="14"/>
      <c r="S26" s="14"/>
      <c r="T26" s="14"/>
      <c r="U26" s="14"/>
    </row>
    <row r="27" spans="1:25">
      <c r="B27" s="14"/>
      <c r="G27" s="14"/>
      <c r="H27" s="14"/>
      <c r="I27" s="14"/>
      <c r="K27" s="14"/>
      <c r="L27" s="14"/>
      <c r="M27" s="14"/>
      <c r="O27" s="14"/>
      <c r="P27" s="14"/>
      <c r="Q27" s="14"/>
      <c r="S27" s="14"/>
      <c r="T27" s="14"/>
      <c r="U27" s="14"/>
    </row>
    <row r="28" spans="1:25">
      <c r="B28" s="14"/>
      <c r="G28" s="14"/>
      <c r="H28" s="14"/>
      <c r="I28" s="14"/>
      <c r="K28" s="14"/>
      <c r="L28" s="14"/>
      <c r="M28" s="14"/>
      <c r="O28" s="14"/>
      <c r="P28" s="14"/>
      <c r="Q28" s="14"/>
      <c r="S28" s="14"/>
      <c r="T28" s="14"/>
      <c r="U28" s="14"/>
    </row>
    <row r="29" spans="1:25">
      <c r="B29" s="14"/>
      <c r="G29" s="14"/>
      <c r="H29" s="14"/>
      <c r="I29" s="14"/>
      <c r="K29" s="14"/>
      <c r="L29" s="14"/>
      <c r="M29" s="14"/>
      <c r="O29" s="14"/>
      <c r="P29" s="14"/>
      <c r="Q29" s="14"/>
      <c r="S29" s="14"/>
      <c r="T29" s="14"/>
      <c r="U29" s="14"/>
    </row>
    <row r="30" spans="1:25">
      <c r="B30" s="14"/>
      <c r="G30" s="14"/>
      <c r="H30" s="14"/>
      <c r="I30" s="14"/>
      <c r="K30" s="14"/>
      <c r="L30" s="14"/>
      <c r="M30" s="14"/>
      <c r="O30" s="14"/>
      <c r="P30" s="14"/>
      <c r="Q30" s="14"/>
      <c r="S30" s="14"/>
      <c r="T30" s="14"/>
      <c r="U30" s="14"/>
    </row>
    <row r="31" spans="1:25">
      <c r="B31" s="14"/>
      <c r="G31" s="14"/>
      <c r="H31" s="14"/>
      <c r="I31" s="14"/>
      <c r="K31" s="14"/>
      <c r="L31" s="14"/>
      <c r="M31" s="14"/>
      <c r="O31" s="14"/>
      <c r="P31" s="14"/>
      <c r="Q31" s="14"/>
      <c r="S31" s="14"/>
      <c r="T31" s="14"/>
      <c r="U31" s="14"/>
    </row>
    <row r="32" spans="1:25">
      <c r="B32" s="14"/>
      <c r="G32" s="14"/>
      <c r="H32" s="14"/>
      <c r="I32" s="14"/>
      <c r="K32" s="14"/>
      <c r="L32" s="14"/>
      <c r="M32" s="14"/>
      <c r="O32" s="14"/>
      <c r="P32" s="14"/>
      <c r="Q32" s="14"/>
      <c r="S32" s="14"/>
      <c r="T32" s="14"/>
      <c r="U32" s="14"/>
    </row>
    <row r="33" spans="1:25">
      <c r="B33" s="14"/>
      <c r="G33" s="14"/>
      <c r="H33" s="14"/>
      <c r="I33" s="14"/>
      <c r="K33" s="14"/>
      <c r="L33" s="14"/>
      <c r="M33" s="14"/>
      <c r="O33" s="14"/>
      <c r="P33" s="14"/>
      <c r="Q33" s="14"/>
      <c r="S33" s="14"/>
      <c r="T33" s="14"/>
      <c r="U33" s="14"/>
    </row>
    <row r="34" spans="1:25">
      <c r="A34" s="5"/>
      <c r="B34" s="14"/>
      <c r="G34" s="14"/>
      <c r="H34" s="14"/>
      <c r="I34" s="14"/>
      <c r="K34" s="14"/>
      <c r="L34" s="14"/>
      <c r="M34" s="14"/>
      <c r="O34" s="14"/>
      <c r="P34" s="14"/>
      <c r="Q34" s="14"/>
      <c r="S34" s="14"/>
      <c r="T34" s="14"/>
      <c r="U34" s="14"/>
      <c r="V34" s="5"/>
      <c r="W34" s="5"/>
      <c r="X34" s="2"/>
      <c r="Y34" s="2"/>
    </row>
    <row r="35" spans="1:25">
      <c r="A35" s="5"/>
      <c r="B35" s="14"/>
      <c r="G35" s="14"/>
      <c r="H35" s="14"/>
      <c r="I35" s="14"/>
      <c r="K35" s="14"/>
      <c r="L35" s="14"/>
      <c r="M35" s="14"/>
      <c r="O35" s="14"/>
      <c r="P35" s="14"/>
      <c r="Q35" s="14"/>
      <c r="S35" s="14"/>
      <c r="T35" s="14"/>
      <c r="U35" s="14"/>
      <c r="V35" s="5"/>
      <c r="W35" s="5"/>
      <c r="X35" s="2"/>
      <c r="Y35" s="2"/>
    </row>
    <row r="36" spans="1:25">
      <c r="A36" s="5"/>
      <c r="B36" s="14"/>
      <c r="G36" s="14"/>
      <c r="H36" s="14"/>
      <c r="I36" s="14"/>
      <c r="K36" s="14"/>
      <c r="L36" s="14"/>
      <c r="M36" s="14"/>
      <c r="O36" s="14"/>
      <c r="P36" s="14"/>
      <c r="Q36" s="14"/>
      <c r="S36" s="14"/>
      <c r="T36" s="14"/>
      <c r="U36" s="14"/>
      <c r="V36" s="5"/>
      <c r="W36" s="5"/>
      <c r="X36" s="2"/>
      <c r="Y36" s="2"/>
    </row>
    <row r="37" spans="1:25">
      <c r="A37" s="5"/>
      <c r="B37" s="14"/>
      <c r="G37" s="14"/>
      <c r="H37" s="14"/>
      <c r="I37" s="14"/>
      <c r="K37" s="14"/>
      <c r="L37" s="14"/>
      <c r="M37" s="14"/>
      <c r="O37" s="14"/>
      <c r="P37" s="14"/>
      <c r="Q37" s="14"/>
      <c r="S37" s="14"/>
      <c r="T37" s="14"/>
      <c r="U37" s="14"/>
      <c r="V37" s="5"/>
      <c r="W37" s="5"/>
      <c r="X37" s="2"/>
      <c r="Y37" s="2"/>
    </row>
    <row r="38" spans="1:25">
      <c r="A38" s="5"/>
      <c r="B38" s="14"/>
      <c r="G38" s="14"/>
      <c r="H38" s="14"/>
      <c r="I38" s="14"/>
      <c r="K38" s="14"/>
      <c r="L38" s="14"/>
      <c r="M38" s="14"/>
      <c r="O38" s="14"/>
      <c r="P38" s="14"/>
      <c r="Q38" s="14"/>
      <c r="S38" s="14"/>
      <c r="T38" s="14"/>
      <c r="U38" s="14"/>
      <c r="V38" s="5"/>
      <c r="W38" s="5"/>
      <c r="X38" s="2"/>
      <c r="Y38" s="2"/>
    </row>
    <row r="39" spans="1:25">
      <c r="A39" s="5"/>
      <c r="B39" s="14"/>
      <c r="G39" s="14"/>
      <c r="H39" s="14"/>
      <c r="I39" s="14"/>
      <c r="K39" s="14"/>
      <c r="L39" s="14"/>
      <c r="M39" s="14"/>
      <c r="O39" s="14"/>
      <c r="P39" s="14"/>
      <c r="Q39" s="14"/>
      <c r="S39" s="14"/>
      <c r="T39" s="14"/>
      <c r="U39" s="14"/>
      <c r="V39" s="5"/>
      <c r="W39" s="5"/>
      <c r="X39" s="2"/>
      <c r="Y39" s="2"/>
    </row>
    <row r="40" spans="1:25">
      <c r="A40" s="5"/>
      <c r="B40" s="14"/>
      <c r="G40" s="14"/>
      <c r="H40" s="14"/>
      <c r="I40" s="14"/>
      <c r="K40" s="14"/>
      <c r="L40" s="14"/>
      <c r="M40" s="14"/>
      <c r="O40" s="14"/>
      <c r="P40" s="14"/>
      <c r="Q40" s="14"/>
      <c r="S40" s="14"/>
      <c r="T40" s="14"/>
      <c r="U40" s="14"/>
      <c r="V40" s="5"/>
      <c r="W40" s="5"/>
      <c r="X40" s="2"/>
      <c r="Y40" s="2"/>
    </row>
    <row r="41" spans="1:25">
      <c r="A41" s="5"/>
      <c r="B41" s="14"/>
      <c r="G41" s="14"/>
      <c r="H41" s="14"/>
      <c r="I41" s="14"/>
      <c r="K41" s="14"/>
      <c r="L41" s="14"/>
      <c r="M41" s="14"/>
      <c r="O41" s="14"/>
      <c r="P41" s="14"/>
      <c r="Q41" s="14"/>
      <c r="S41" s="14"/>
      <c r="T41" s="14"/>
      <c r="U41" s="14"/>
      <c r="V41" s="5"/>
      <c r="W41" s="5"/>
      <c r="X41" s="2"/>
      <c r="Y41" s="2"/>
    </row>
    <row r="42" spans="1:25">
      <c r="A42" s="5"/>
      <c r="B42" s="14"/>
      <c r="G42" s="14"/>
      <c r="H42" s="14"/>
      <c r="I42" s="14"/>
      <c r="K42" s="14"/>
      <c r="L42" s="14"/>
      <c r="M42" s="14"/>
      <c r="O42" s="14"/>
      <c r="P42" s="14"/>
      <c r="Q42" s="14"/>
      <c r="S42" s="14"/>
      <c r="T42" s="14"/>
      <c r="U42" s="14"/>
      <c r="V42" s="5"/>
      <c r="W42" s="5"/>
      <c r="X42" s="2"/>
      <c r="Y42" s="2"/>
    </row>
  </sheetData>
  <mergeCells count="19">
    <mergeCell ref="A1:Y1"/>
    <mergeCell ref="A2:Y2"/>
    <mergeCell ref="A3:Y3"/>
    <mergeCell ref="A4:Y4"/>
    <mergeCell ref="A5:Y5"/>
    <mergeCell ref="X6:Y6"/>
    <mergeCell ref="A6:A7"/>
    <mergeCell ref="B6:B7"/>
    <mergeCell ref="C6:C7"/>
    <mergeCell ref="J6:J7"/>
    <mergeCell ref="N6:N7"/>
    <mergeCell ref="R6:R7"/>
    <mergeCell ref="V6:V7"/>
    <mergeCell ref="W6:W7"/>
    <mergeCell ref="D6:F6"/>
    <mergeCell ref="G6:I6"/>
    <mergeCell ref="K6:M6"/>
    <mergeCell ref="O6:Q6"/>
    <mergeCell ref="S6:U6"/>
  </mergeCells>
  <printOptions horizontalCentered="1" verticalCentered="1"/>
  <pageMargins left="0" right="0" top="0.74803149606299202" bottom="0.74803149606299202" header="0.31496062992126" footer="0.31496062992126"/>
  <pageSetup paperSize="41" scale="56" orientation="landscape"/>
  <legacyDrawingHF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007DB5"/>
    <pageSetUpPr fitToPage="1"/>
  </sheetPr>
  <dimension ref="A1:DB95"/>
  <sheetViews>
    <sheetView topLeftCell="G64" zoomScaleNormal="100" workbookViewId="0">
      <selection activeCell="AH73" sqref="AH73"/>
    </sheetView>
  </sheetViews>
  <sheetFormatPr baseColWidth="10" defaultColWidth="11.42578125" defaultRowHeight="10.5" outlineLevelRow="1" outlineLevelCol="1"/>
  <cols>
    <col min="1" max="1" width="3.5703125" style="2" customWidth="1"/>
    <col min="2" max="2" width="8" style="2" hidden="1" customWidth="1"/>
    <col min="3" max="3" width="11.85546875" style="2" customWidth="1"/>
    <col min="4" max="4" width="10.42578125" style="2" customWidth="1"/>
    <col min="5" max="5" width="23" style="5" customWidth="1"/>
    <col min="6" max="6" width="27.7109375" style="5" customWidth="1"/>
    <col min="7" max="7" width="11.140625" style="2" customWidth="1"/>
    <col min="8" max="9" width="9.85546875" style="2" hidden="1" customWidth="1"/>
    <col min="10" max="10" width="15.7109375" style="3" customWidth="1"/>
    <col min="11" max="11" width="15.7109375" style="14" customWidth="1"/>
    <col min="12" max="12" width="14.85546875" style="5" customWidth="1"/>
    <col min="13" max="13" width="10.42578125" style="2" hidden="1" customWidth="1"/>
    <col min="14" max="14" width="9.140625" style="2" hidden="1" customWidth="1"/>
    <col min="15" max="15" width="13" style="2" hidden="1" customWidth="1"/>
    <col min="16" max="16" width="10.5703125" style="2" hidden="1" customWidth="1"/>
    <col min="17" max="17" width="10.5703125" style="21" hidden="1" customWidth="1"/>
    <col min="18" max="20" width="15.7109375" style="3" hidden="1" customWidth="1" outlineLevel="1"/>
    <col min="21" max="21" width="20.7109375" style="3" customWidth="1" collapsed="1"/>
    <col min="22" max="24" width="20.7109375" style="3" hidden="1" customWidth="1" outlineLevel="1"/>
    <col min="25" max="25" width="20.7109375" style="3" customWidth="1" collapsed="1"/>
    <col min="26" max="28" width="20.7109375" style="3" hidden="1" customWidth="1" outlineLevel="1"/>
    <col min="29" max="29" width="20.7109375" style="3" customWidth="1" collapsed="1"/>
    <col min="30" max="32" width="20.7109375" style="3" customWidth="1" outlineLevel="1"/>
    <col min="33" max="34" width="20.7109375" style="3" customWidth="1"/>
    <col min="35" max="36" width="20.7109375" style="22" customWidth="1"/>
    <col min="37" max="16384" width="11.42578125" style="5"/>
  </cols>
  <sheetData>
    <row r="1" spans="1:106" s="1" customFormat="1" ht="16.5" customHeight="1">
      <c r="A1" s="120" t="s">
        <v>0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</row>
    <row r="2" spans="1:106" s="1" customFormat="1" ht="16.5" customHeight="1">
      <c r="A2" s="121" t="s">
        <v>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</row>
    <row r="3" spans="1:106" s="1" customFormat="1" ht="16.5" customHeight="1">
      <c r="A3" s="122" t="s">
        <v>2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106" s="1" customFormat="1" ht="16.5" customHeight="1">
      <c r="A4" s="123" t="s">
        <v>3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</row>
    <row r="5" spans="1:106" ht="54.75" customHeight="1">
      <c r="A5" s="124" t="s">
        <v>104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</row>
    <row r="6" spans="1:106" s="18" customFormat="1" ht="22.5" customHeight="1">
      <c r="A6" s="112" t="s">
        <v>5</v>
      </c>
      <c r="B6" s="112" t="s">
        <v>6</v>
      </c>
      <c r="C6" s="6" t="s">
        <v>7</v>
      </c>
      <c r="D6" s="112" t="s">
        <v>8</v>
      </c>
      <c r="E6" s="112" t="s">
        <v>9</v>
      </c>
      <c r="F6" s="112" t="s">
        <v>10</v>
      </c>
      <c r="G6" s="112" t="s">
        <v>11</v>
      </c>
      <c r="H6" s="112" t="s">
        <v>12</v>
      </c>
      <c r="I6" s="112"/>
      <c r="J6" s="111" t="s">
        <v>13</v>
      </c>
      <c r="K6" s="111" t="s">
        <v>14</v>
      </c>
      <c r="L6" s="112" t="s">
        <v>15</v>
      </c>
      <c r="M6" s="111" t="s">
        <v>16</v>
      </c>
      <c r="N6" s="111"/>
      <c r="O6" s="111"/>
      <c r="P6" s="112" t="s">
        <v>17</v>
      </c>
      <c r="Q6" s="112" t="s">
        <v>18</v>
      </c>
      <c r="R6" s="111" t="s">
        <v>19</v>
      </c>
      <c r="S6" s="111"/>
      <c r="T6" s="111"/>
      <c r="U6" s="111" t="s">
        <v>20</v>
      </c>
      <c r="V6" s="111" t="s">
        <v>19</v>
      </c>
      <c r="W6" s="111"/>
      <c r="X6" s="111"/>
      <c r="Y6" s="111" t="s">
        <v>21</v>
      </c>
      <c r="Z6" s="111" t="s">
        <v>19</v>
      </c>
      <c r="AA6" s="111"/>
      <c r="AB6" s="111"/>
      <c r="AC6" s="111" t="s">
        <v>22</v>
      </c>
      <c r="AD6" s="111" t="s">
        <v>19</v>
      </c>
      <c r="AE6" s="111"/>
      <c r="AF6" s="111"/>
      <c r="AG6" s="111" t="s">
        <v>23</v>
      </c>
      <c r="AH6" s="111" t="s">
        <v>24</v>
      </c>
      <c r="AI6" s="125" t="s">
        <v>25</v>
      </c>
      <c r="AJ6" s="125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18" customFormat="1" ht="27.75" customHeight="1">
      <c r="A7" s="112"/>
      <c r="B7" s="112"/>
      <c r="C7" s="6" t="s">
        <v>26</v>
      </c>
      <c r="D7" s="112"/>
      <c r="E7" s="112"/>
      <c r="F7" s="112"/>
      <c r="G7" s="112"/>
      <c r="H7" s="6" t="s">
        <v>27</v>
      </c>
      <c r="I7" s="6" t="s">
        <v>28</v>
      </c>
      <c r="J7" s="111"/>
      <c r="K7" s="111"/>
      <c r="L7" s="112"/>
      <c r="M7" s="7" t="s">
        <v>29</v>
      </c>
      <c r="N7" s="7" t="s">
        <v>30</v>
      </c>
      <c r="O7" s="7" t="s">
        <v>31</v>
      </c>
      <c r="P7" s="112"/>
      <c r="Q7" s="112"/>
      <c r="R7" s="7" t="s">
        <v>32</v>
      </c>
      <c r="S7" s="7" t="s">
        <v>33</v>
      </c>
      <c r="T7" s="7" t="s">
        <v>34</v>
      </c>
      <c r="U7" s="111"/>
      <c r="V7" s="7" t="s">
        <v>35</v>
      </c>
      <c r="W7" s="7" t="s">
        <v>36</v>
      </c>
      <c r="X7" s="7" t="s">
        <v>37</v>
      </c>
      <c r="Y7" s="111"/>
      <c r="Z7" s="7" t="s">
        <v>38</v>
      </c>
      <c r="AA7" s="7" t="s">
        <v>39</v>
      </c>
      <c r="AB7" s="7" t="s">
        <v>40</v>
      </c>
      <c r="AC7" s="111"/>
      <c r="AD7" s="7" t="s">
        <v>41</v>
      </c>
      <c r="AE7" s="7" t="s">
        <v>42</v>
      </c>
      <c r="AF7" s="7" t="s">
        <v>43</v>
      </c>
      <c r="AG7" s="111"/>
      <c r="AH7" s="111"/>
      <c r="AI7" s="15" t="s">
        <v>44</v>
      </c>
      <c r="AJ7" s="15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>
      <c r="A8" s="118" t="s">
        <v>46</v>
      </c>
      <c r="B8" s="118"/>
      <c r="C8" s="118"/>
      <c r="D8" s="118"/>
      <c r="E8" s="118"/>
      <c r="F8" s="23"/>
      <c r="G8" s="24"/>
      <c r="H8" s="25"/>
      <c r="I8" s="25"/>
      <c r="J8" s="88"/>
      <c r="K8" s="43"/>
      <c r="L8" s="44"/>
      <c r="M8" s="45"/>
      <c r="N8" s="45"/>
      <c r="O8" s="45"/>
      <c r="P8" s="24"/>
      <c r="Q8" s="55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57"/>
      <c r="AJ8" s="58"/>
    </row>
    <row r="9" spans="1:106" ht="24.95" customHeight="1" outlineLevel="1">
      <c r="A9" s="26">
        <v>1</v>
      </c>
      <c r="B9" s="26"/>
      <c r="C9" s="27"/>
      <c r="D9" s="28"/>
      <c r="E9" s="27"/>
      <c r="F9" s="27"/>
      <c r="G9" s="27"/>
      <c r="H9" s="28"/>
      <c r="I9" s="28"/>
      <c r="J9" s="110"/>
      <c r="K9" s="47"/>
      <c r="L9" s="27"/>
      <c r="M9" s="48"/>
      <c r="N9" s="48"/>
      <c r="O9" s="48"/>
      <c r="P9" s="27"/>
      <c r="Q9" s="27"/>
      <c r="R9" s="48"/>
      <c r="S9" s="48"/>
      <c r="T9" s="48"/>
      <c r="U9" s="43">
        <f>SUM(R9:T9)</f>
        <v>0</v>
      </c>
      <c r="V9" s="48"/>
      <c r="W9" s="48"/>
      <c r="X9" s="48"/>
      <c r="Y9" s="43">
        <f>SUM(V9:X9)</f>
        <v>0</v>
      </c>
      <c r="Z9" s="48"/>
      <c r="AA9" s="48"/>
      <c r="AB9" s="48"/>
      <c r="AC9" s="43">
        <f>SUM(Z9:AB9)</f>
        <v>0</v>
      </c>
      <c r="AD9" s="48"/>
      <c r="AE9" s="48"/>
      <c r="AF9" s="48"/>
      <c r="AG9" s="43">
        <f>SUM(AD9:AF9)</f>
        <v>0</v>
      </c>
      <c r="AH9" s="43">
        <f>SUM(U9,Y9,AC9,AG9)</f>
        <v>0</v>
      </c>
      <c r="AI9" s="59">
        <f>IF(ISERROR(AH9/J9),0,AH9/J9)</f>
        <v>0</v>
      </c>
      <c r="AJ9" s="60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>
      <c r="A10" s="26">
        <v>2</v>
      </c>
      <c r="B10" s="26"/>
      <c r="C10" s="27"/>
      <c r="D10" s="28"/>
      <c r="E10" s="27"/>
      <c r="F10" s="27"/>
      <c r="G10" s="27"/>
      <c r="H10" s="28"/>
      <c r="I10" s="28"/>
      <c r="J10" s="110"/>
      <c r="K10" s="47"/>
      <c r="L10" s="27"/>
      <c r="M10" s="48"/>
      <c r="N10" s="48"/>
      <c r="O10" s="48"/>
      <c r="P10" s="27"/>
      <c r="Q10" s="27"/>
      <c r="R10" s="48"/>
      <c r="S10" s="48"/>
      <c r="T10" s="48"/>
      <c r="U10" s="43">
        <f>SUM(R10:T10)</f>
        <v>0</v>
      </c>
      <c r="V10" s="48"/>
      <c r="W10" s="48"/>
      <c r="X10" s="48"/>
      <c r="Y10" s="43">
        <f>SUM(V10:X10)</f>
        <v>0</v>
      </c>
      <c r="Z10" s="48"/>
      <c r="AA10" s="48"/>
      <c r="AB10" s="48"/>
      <c r="AC10" s="43">
        <f>SUM(Z10:AB10)</f>
        <v>0</v>
      </c>
      <c r="AD10" s="48"/>
      <c r="AE10" s="48"/>
      <c r="AF10" s="48"/>
      <c r="AG10" s="43">
        <f>SUM(AD10:AF10)</f>
        <v>0</v>
      </c>
      <c r="AH10" s="43">
        <f>SUM(U10,Y10,AC10,AG10)</f>
        <v>0</v>
      </c>
      <c r="AI10" s="59">
        <f>IF(ISERROR(AH10/J10),0,AH10/J10)</f>
        <v>0</v>
      </c>
      <c r="AJ10" s="59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19" customFormat="1" ht="24.95" customHeight="1">
      <c r="A11" s="117" t="s">
        <v>47</v>
      </c>
      <c r="B11" s="117"/>
      <c r="C11" s="117"/>
      <c r="D11" s="117"/>
      <c r="E11" s="117"/>
      <c r="F11" s="117"/>
      <c r="G11" s="117"/>
      <c r="H11" s="117"/>
      <c r="I11" s="117"/>
      <c r="J11" s="49">
        <f>SUM(J9:J10)</f>
        <v>0</v>
      </c>
      <c r="K11" s="49">
        <f>SUM(K9:K10)</f>
        <v>0</v>
      </c>
      <c r="L11" s="29"/>
      <c r="M11" s="49">
        <f>SUM(M9:M10)</f>
        <v>0</v>
      </c>
      <c r="N11" s="49">
        <f>SUM(N9:N10)</f>
        <v>0</v>
      </c>
      <c r="O11" s="49">
        <f>SUM(O9:O10)</f>
        <v>0</v>
      </c>
      <c r="P11" s="50"/>
      <c r="Q11" s="56"/>
      <c r="R11" s="49">
        <f>SUM(R9:R10)</f>
        <v>0</v>
      </c>
      <c r="S11" s="49">
        <f t="shared" ref="S11:AH11" si="0">SUM(S9:S10)</f>
        <v>0</v>
      </c>
      <c r="T11" s="49">
        <f t="shared" si="0"/>
        <v>0</v>
      </c>
      <c r="U11" s="49">
        <f t="shared" si="0"/>
        <v>0</v>
      </c>
      <c r="V11" s="49">
        <f t="shared" si="0"/>
        <v>0</v>
      </c>
      <c r="W11" s="49">
        <f t="shared" si="0"/>
        <v>0</v>
      </c>
      <c r="X11" s="49">
        <f t="shared" si="0"/>
        <v>0</v>
      </c>
      <c r="Y11" s="49">
        <f t="shared" si="0"/>
        <v>0</v>
      </c>
      <c r="Z11" s="49">
        <f t="shared" si="0"/>
        <v>0</v>
      </c>
      <c r="AA11" s="49">
        <f t="shared" si="0"/>
        <v>0</v>
      </c>
      <c r="AB11" s="49">
        <f t="shared" si="0"/>
        <v>0</v>
      </c>
      <c r="AC11" s="49">
        <f t="shared" si="0"/>
        <v>0</v>
      </c>
      <c r="AD11" s="49">
        <f t="shared" si="0"/>
        <v>0</v>
      </c>
      <c r="AE11" s="49">
        <f t="shared" si="0"/>
        <v>0</v>
      </c>
      <c r="AF11" s="49">
        <f t="shared" si="0"/>
        <v>0</v>
      </c>
      <c r="AG11" s="49">
        <f t="shared" si="0"/>
        <v>0</v>
      </c>
      <c r="AH11" s="49">
        <f t="shared" si="0"/>
        <v>0</v>
      </c>
      <c r="AI11" s="61">
        <f>IF(ISERROR(AH11/J11),0,AH11/J11)</f>
        <v>0</v>
      </c>
      <c r="AJ11" s="61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>
      <c r="A12" s="118" t="s">
        <v>48</v>
      </c>
      <c r="B12" s="118"/>
      <c r="C12" s="118"/>
      <c r="D12" s="118"/>
      <c r="E12" s="118"/>
      <c r="F12" s="23"/>
      <c r="G12" s="24"/>
      <c r="H12" s="25"/>
      <c r="I12" s="25"/>
      <c r="J12" s="89"/>
      <c r="K12" s="43"/>
      <c r="L12" s="44"/>
      <c r="M12" s="45"/>
      <c r="N12" s="45"/>
      <c r="O12" s="45"/>
      <c r="P12" s="24"/>
      <c r="Q12" s="55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57"/>
      <c r="AJ12" s="58"/>
    </row>
    <row r="13" spans="1:106" ht="24.95" customHeight="1" outlineLevel="1">
      <c r="A13" s="26">
        <v>1</v>
      </c>
      <c r="B13" s="26"/>
      <c r="C13" s="27"/>
      <c r="D13" s="28"/>
      <c r="E13" s="27"/>
      <c r="F13" s="27"/>
      <c r="G13" s="27"/>
      <c r="H13" s="28"/>
      <c r="I13" s="28"/>
      <c r="J13" s="116"/>
      <c r="K13" s="47"/>
      <c r="L13" s="27"/>
      <c r="M13" s="48"/>
      <c r="N13" s="48"/>
      <c r="O13" s="48"/>
      <c r="P13" s="27"/>
      <c r="Q13" s="27"/>
      <c r="R13" s="48"/>
      <c r="S13" s="48"/>
      <c r="T13" s="48"/>
      <c r="U13" s="43">
        <f>SUM(R13:T13)</f>
        <v>0</v>
      </c>
      <c r="V13" s="48"/>
      <c r="W13" s="48"/>
      <c r="X13" s="48"/>
      <c r="Y13" s="43">
        <f>SUM(V13:X13)</f>
        <v>0</v>
      </c>
      <c r="Z13" s="48"/>
      <c r="AA13" s="48"/>
      <c r="AB13" s="48"/>
      <c r="AC13" s="43">
        <f>SUM(Z13:AB13)</f>
        <v>0</v>
      </c>
      <c r="AD13" s="48"/>
      <c r="AE13" s="48"/>
      <c r="AF13" s="48"/>
      <c r="AG13" s="43">
        <f>SUM(AD13:AF13)</f>
        <v>0</v>
      </c>
      <c r="AH13" s="43">
        <f>SUM(U13,Y13,AC13,AG13)</f>
        <v>0</v>
      </c>
      <c r="AI13" s="59">
        <f>IF(ISERROR(AH13/J13),0,AH13/J13)</f>
        <v>0</v>
      </c>
      <c r="AJ13" s="59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>
      <c r="A14" s="26">
        <v>2</v>
      </c>
      <c r="B14" s="26"/>
      <c r="C14" s="27"/>
      <c r="D14" s="28"/>
      <c r="E14" s="27"/>
      <c r="F14" s="27"/>
      <c r="G14" s="27"/>
      <c r="H14" s="28"/>
      <c r="I14" s="28"/>
      <c r="J14" s="116"/>
      <c r="K14" s="47"/>
      <c r="L14" s="27"/>
      <c r="M14" s="48"/>
      <c r="N14" s="48"/>
      <c r="O14" s="48"/>
      <c r="P14" s="27"/>
      <c r="Q14" s="27"/>
      <c r="R14" s="48"/>
      <c r="S14" s="48"/>
      <c r="T14" s="48"/>
      <c r="U14" s="43">
        <f>SUM(R14:T14)</f>
        <v>0</v>
      </c>
      <c r="V14" s="48"/>
      <c r="W14" s="48"/>
      <c r="X14" s="48"/>
      <c r="Y14" s="43">
        <f>SUM(V14:X14)</f>
        <v>0</v>
      </c>
      <c r="Z14" s="48"/>
      <c r="AA14" s="48"/>
      <c r="AB14" s="48"/>
      <c r="AC14" s="43">
        <f>SUM(Z14:AB14)</f>
        <v>0</v>
      </c>
      <c r="AD14" s="48"/>
      <c r="AE14" s="48"/>
      <c r="AF14" s="48"/>
      <c r="AG14" s="43">
        <f>SUM(AD14:AF14)</f>
        <v>0</v>
      </c>
      <c r="AH14" s="43">
        <f>SUM(U14,Y14,AC14,AG14)</f>
        <v>0</v>
      </c>
      <c r="AI14" s="59">
        <f>IF(ISERROR(AH14/J14),0,AH14/J14)</f>
        <v>0</v>
      </c>
      <c r="AJ14" s="59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19" customFormat="1" ht="24.95" customHeight="1">
      <c r="A15" s="117" t="s">
        <v>49</v>
      </c>
      <c r="B15" s="117"/>
      <c r="C15" s="117"/>
      <c r="D15" s="117"/>
      <c r="E15" s="117"/>
      <c r="F15" s="117"/>
      <c r="G15" s="117"/>
      <c r="H15" s="117"/>
      <c r="I15" s="117"/>
      <c r="J15" s="49">
        <f>SUM(J13:J14)</f>
        <v>0</v>
      </c>
      <c r="K15" s="49">
        <f>SUM(K13:K14)</f>
        <v>0</v>
      </c>
      <c r="L15" s="29"/>
      <c r="M15" s="49">
        <f>SUM(M13:M14)</f>
        <v>0</v>
      </c>
      <c r="N15" s="49">
        <f>SUM(N13:N14)</f>
        <v>0</v>
      </c>
      <c r="O15" s="49">
        <f>SUM(O13:O14)</f>
        <v>0</v>
      </c>
      <c r="P15" s="50"/>
      <c r="Q15" s="56"/>
      <c r="R15" s="49">
        <f t="shared" ref="R15:AH15" si="1">SUM(R13:R14)</f>
        <v>0</v>
      </c>
      <c r="S15" s="49">
        <f t="shared" si="1"/>
        <v>0</v>
      </c>
      <c r="T15" s="49">
        <f t="shared" si="1"/>
        <v>0</v>
      </c>
      <c r="U15" s="49">
        <f t="shared" si="1"/>
        <v>0</v>
      </c>
      <c r="V15" s="49">
        <f t="shared" si="1"/>
        <v>0</v>
      </c>
      <c r="W15" s="49">
        <f t="shared" si="1"/>
        <v>0</v>
      </c>
      <c r="X15" s="49">
        <f t="shared" si="1"/>
        <v>0</v>
      </c>
      <c r="Y15" s="49">
        <f t="shared" si="1"/>
        <v>0</v>
      </c>
      <c r="Z15" s="49">
        <f t="shared" si="1"/>
        <v>0</v>
      </c>
      <c r="AA15" s="49">
        <f t="shared" si="1"/>
        <v>0</v>
      </c>
      <c r="AB15" s="49">
        <f t="shared" si="1"/>
        <v>0</v>
      </c>
      <c r="AC15" s="49">
        <f t="shared" si="1"/>
        <v>0</v>
      </c>
      <c r="AD15" s="49">
        <f t="shared" si="1"/>
        <v>0</v>
      </c>
      <c r="AE15" s="49">
        <f t="shared" si="1"/>
        <v>0</v>
      </c>
      <c r="AF15" s="49">
        <f t="shared" si="1"/>
        <v>0</v>
      </c>
      <c r="AG15" s="49">
        <f t="shared" si="1"/>
        <v>0</v>
      </c>
      <c r="AH15" s="49">
        <f t="shared" si="1"/>
        <v>0</v>
      </c>
      <c r="AI15" s="61">
        <f>IF(ISERROR(AH15/J15),0,AH15/J15)</f>
        <v>0</v>
      </c>
      <c r="AJ15" s="61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>
      <c r="A16" s="118" t="s">
        <v>50</v>
      </c>
      <c r="B16" s="118"/>
      <c r="C16" s="118"/>
      <c r="D16" s="118"/>
      <c r="E16" s="118"/>
      <c r="F16" s="23"/>
      <c r="G16" s="24"/>
      <c r="H16" s="25"/>
      <c r="I16" s="25"/>
      <c r="J16" s="88"/>
      <c r="K16" s="43"/>
      <c r="L16" s="44"/>
      <c r="M16" s="45"/>
      <c r="N16" s="45"/>
      <c r="O16" s="45"/>
      <c r="P16" s="24"/>
      <c r="Q16" s="55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57"/>
      <c r="AJ16" s="58"/>
    </row>
    <row r="17" spans="1:106" ht="24.95" customHeight="1" outlineLevel="1">
      <c r="A17" s="26">
        <v>1</v>
      </c>
      <c r="B17" s="26"/>
      <c r="C17" s="27"/>
      <c r="D17" s="28"/>
      <c r="E17" s="27"/>
      <c r="F17" s="27"/>
      <c r="G17" s="27"/>
      <c r="H17" s="28"/>
      <c r="I17" s="28"/>
      <c r="J17" s="110"/>
      <c r="K17" s="47"/>
      <c r="L17" s="27"/>
      <c r="M17" s="48"/>
      <c r="N17" s="48"/>
      <c r="O17" s="48"/>
      <c r="P17" s="27"/>
      <c r="Q17" s="27"/>
      <c r="R17" s="48"/>
      <c r="S17" s="48"/>
      <c r="T17" s="48"/>
      <c r="U17" s="43">
        <f>SUM(R17:T17)</f>
        <v>0</v>
      </c>
      <c r="V17" s="48"/>
      <c r="W17" s="48"/>
      <c r="X17" s="48"/>
      <c r="Y17" s="43">
        <f>SUM(V17:X17)</f>
        <v>0</v>
      </c>
      <c r="Z17" s="48"/>
      <c r="AA17" s="48"/>
      <c r="AB17" s="48"/>
      <c r="AC17" s="43">
        <f>SUM(Z17:AB17)</f>
        <v>0</v>
      </c>
      <c r="AD17" s="48"/>
      <c r="AE17" s="48"/>
      <c r="AF17" s="48"/>
      <c r="AG17" s="43">
        <f>SUM(AD17:AF17)</f>
        <v>0</v>
      </c>
      <c r="AH17" s="43">
        <f>SUM(U17,Y17,AC17,AG17)</f>
        <v>0</v>
      </c>
      <c r="AI17" s="59">
        <f>IF(ISERROR(AH17/J17),0,AH17/J17)</f>
        <v>0</v>
      </c>
      <c r="AJ17" s="59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>
      <c r="A18" s="26">
        <v>2</v>
      </c>
      <c r="B18" s="26"/>
      <c r="C18" s="27"/>
      <c r="D18" s="28"/>
      <c r="E18" s="27"/>
      <c r="F18" s="27"/>
      <c r="G18" s="27"/>
      <c r="H18" s="28"/>
      <c r="I18" s="28"/>
      <c r="J18" s="110"/>
      <c r="K18" s="47"/>
      <c r="L18" s="27"/>
      <c r="M18" s="48"/>
      <c r="N18" s="48"/>
      <c r="O18" s="48"/>
      <c r="P18" s="27"/>
      <c r="Q18" s="27"/>
      <c r="R18" s="48"/>
      <c r="S18" s="48"/>
      <c r="T18" s="48"/>
      <c r="U18" s="43">
        <f>SUM(R18:T18)</f>
        <v>0</v>
      </c>
      <c r="V18" s="48"/>
      <c r="W18" s="48"/>
      <c r="X18" s="48"/>
      <c r="Y18" s="43">
        <f>SUM(V18:X18)</f>
        <v>0</v>
      </c>
      <c r="Z18" s="48"/>
      <c r="AA18" s="48"/>
      <c r="AB18" s="48"/>
      <c r="AC18" s="43">
        <f>SUM(Z18:AB18)</f>
        <v>0</v>
      </c>
      <c r="AD18" s="48"/>
      <c r="AE18" s="48"/>
      <c r="AF18" s="48"/>
      <c r="AG18" s="43">
        <f>SUM(AD18:AF18)</f>
        <v>0</v>
      </c>
      <c r="AH18" s="43">
        <f>SUM(U18,Y18,AC18,AG18)</f>
        <v>0</v>
      </c>
      <c r="AI18" s="59">
        <f>IF(ISERROR(AH18/J18),0,AH18/J18)</f>
        <v>0</v>
      </c>
      <c r="AJ18" s="59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19" customFormat="1" ht="24.95" customHeight="1">
      <c r="A19" s="117" t="s">
        <v>51</v>
      </c>
      <c r="B19" s="117"/>
      <c r="C19" s="117"/>
      <c r="D19" s="117"/>
      <c r="E19" s="117"/>
      <c r="F19" s="117"/>
      <c r="G19" s="117"/>
      <c r="H19" s="117"/>
      <c r="I19" s="117"/>
      <c r="J19" s="49">
        <f>SUM(J17:J18)</f>
        <v>0</v>
      </c>
      <c r="K19" s="49">
        <f>SUM(K17:K18)</f>
        <v>0</v>
      </c>
      <c r="L19" s="29"/>
      <c r="M19" s="49">
        <f>SUM(M17:M18)</f>
        <v>0</v>
      </c>
      <c r="N19" s="49">
        <f>SUM(N17:N18)</f>
        <v>0</v>
      </c>
      <c r="O19" s="49">
        <f>SUM(O17:O18)</f>
        <v>0</v>
      </c>
      <c r="P19" s="50"/>
      <c r="Q19" s="56"/>
      <c r="R19" s="49">
        <f t="shared" ref="R19:AH19" si="2">SUM(R17:R18)</f>
        <v>0</v>
      </c>
      <c r="S19" s="49">
        <f t="shared" si="2"/>
        <v>0</v>
      </c>
      <c r="T19" s="49">
        <f t="shared" si="2"/>
        <v>0</v>
      </c>
      <c r="U19" s="49">
        <f t="shared" si="2"/>
        <v>0</v>
      </c>
      <c r="V19" s="49">
        <f t="shared" si="2"/>
        <v>0</v>
      </c>
      <c r="W19" s="49">
        <f t="shared" si="2"/>
        <v>0</v>
      </c>
      <c r="X19" s="49">
        <f t="shared" si="2"/>
        <v>0</v>
      </c>
      <c r="Y19" s="49">
        <f t="shared" si="2"/>
        <v>0</v>
      </c>
      <c r="Z19" s="49">
        <f t="shared" si="2"/>
        <v>0</v>
      </c>
      <c r="AA19" s="49">
        <f t="shared" si="2"/>
        <v>0</v>
      </c>
      <c r="AB19" s="49">
        <f t="shared" si="2"/>
        <v>0</v>
      </c>
      <c r="AC19" s="49">
        <f t="shared" si="2"/>
        <v>0</v>
      </c>
      <c r="AD19" s="49">
        <f t="shared" si="2"/>
        <v>0</v>
      </c>
      <c r="AE19" s="49">
        <f t="shared" si="2"/>
        <v>0</v>
      </c>
      <c r="AF19" s="49">
        <f t="shared" si="2"/>
        <v>0</v>
      </c>
      <c r="AG19" s="49">
        <f t="shared" si="2"/>
        <v>0</v>
      </c>
      <c r="AH19" s="49">
        <f t="shared" si="2"/>
        <v>0</v>
      </c>
      <c r="AI19" s="61">
        <f>IF(ISERROR(AH19/J19),0,AH19/J19)</f>
        <v>0</v>
      </c>
      <c r="AJ19" s="61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>
      <c r="A20" s="118" t="s">
        <v>52</v>
      </c>
      <c r="B20" s="118"/>
      <c r="C20" s="118"/>
      <c r="D20" s="118"/>
      <c r="E20" s="118"/>
      <c r="F20" s="23"/>
      <c r="G20" s="24"/>
      <c r="H20" s="25"/>
      <c r="I20" s="25"/>
      <c r="J20" s="88"/>
      <c r="K20" s="43"/>
      <c r="L20" s="44"/>
      <c r="M20" s="45"/>
      <c r="N20" s="45"/>
      <c r="O20" s="45"/>
      <c r="P20" s="24"/>
      <c r="Q20" s="55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57"/>
      <c r="AJ20" s="58"/>
    </row>
    <row r="21" spans="1:106" ht="24.95" customHeight="1" outlineLevel="1">
      <c r="A21" s="26">
        <v>1</v>
      </c>
      <c r="B21" s="26"/>
      <c r="C21" s="27"/>
      <c r="D21" s="28"/>
      <c r="E21" s="27"/>
      <c r="F21" s="27"/>
      <c r="G21" s="27"/>
      <c r="H21" s="28"/>
      <c r="I21" s="28"/>
      <c r="J21" s="110"/>
      <c r="K21" s="47"/>
      <c r="L21" s="27"/>
      <c r="M21" s="48"/>
      <c r="N21" s="48"/>
      <c r="O21" s="48"/>
      <c r="P21" s="27"/>
      <c r="Q21" s="27"/>
      <c r="R21" s="48"/>
      <c r="S21" s="48"/>
      <c r="T21" s="48"/>
      <c r="U21" s="43">
        <f>SUM(R21:T21)</f>
        <v>0</v>
      </c>
      <c r="V21" s="48"/>
      <c r="W21" s="48"/>
      <c r="X21" s="48"/>
      <c r="Y21" s="43">
        <f>SUM(V21:X21)</f>
        <v>0</v>
      </c>
      <c r="Z21" s="48"/>
      <c r="AA21" s="48"/>
      <c r="AB21" s="48"/>
      <c r="AC21" s="43">
        <f>SUM(Z21:AB21)</f>
        <v>0</v>
      </c>
      <c r="AD21" s="48"/>
      <c r="AE21" s="48"/>
      <c r="AF21" s="48"/>
      <c r="AG21" s="43">
        <f>SUM(AD21:AF21)</f>
        <v>0</v>
      </c>
      <c r="AH21" s="43">
        <f>SUM(U21,Y21,AC21,AG21)</f>
        <v>0</v>
      </c>
      <c r="AI21" s="59">
        <f>IF(ISERROR(AH21/J21),0,AH21/J21)</f>
        <v>0</v>
      </c>
      <c r="AJ21" s="59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>
      <c r="A22" s="26">
        <v>2</v>
      </c>
      <c r="B22" s="26"/>
      <c r="C22" s="27"/>
      <c r="D22" s="28"/>
      <c r="E22" s="27"/>
      <c r="F22" s="27"/>
      <c r="G22" s="27"/>
      <c r="H22" s="28"/>
      <c r="I22" s="28"/>
      <c r="J22" s="110"/>
      <c r="K22" s="47"/>
      <c r="L22" s="27"/>
      <c r="M22" s="48"/>
      <c r="N22" s="48"/>
      <c r="O22" s="48"/>
      <c r="P22" s="27"/>
      <c r="Q22" s="27"/>
      <c r="R22" s="48"/>
      <c r="S22" s="48"/>
      <c r="T22" s="48"/>
      <c r="U22" s="43">
        <f>SUM(R22:T22)</f>
        <v>0</v>
      </c>
      <c r="V22" s="48"/>
      <c r="W22" s="48"/>
      <c r="X22" s="48"/>
      <c r="Y22" s="43">
        <f>SUM(V22:X22)</f>
        <v>0</v>
      </c>
      <c r="Z22" s="48"/>
      <c r="AA22" s="48"/>
      <c r="AB22" s="48"/>
      <c r="AC22" s="43">
        <f>SUM(Z22:AB22)</f>
        <v>0</v>
      </c>
      <c r="AD22" s="48"/>
      <c r="AE22" s="48"/>
      <c r="AF22" s="48"/>
      <c r="AG22" s="43">
        <f>SUM(AD22:AF22)</f>
        <v>0</v>
      </c>
      <c r="AH22" s="43">
        <f>SUM(U22,Y22,AC22,AG22)</f>
        <v>0</v>
      </c>
      <c r="AI22" s="59">
        <f>IF(ISERROR(AH22/J22),0,AH22/J22)</f>
        <v>0</v>
      </c>
      <c r="AJ22" s="59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19" customFormat="1" ht="24.95" customHeight="1">
      <c r="A23" s="117" t="s">
        <v>53</v>
      </c>
      <c r="B23" s="117"/>
      <c r="C23" s="117"/>
      <c r="D23" s="117"/>
      <c r="E23" s="117"/>
      <c r="F23" s="117"/>
      <c r="G23" s="117"/>
      <c r="H23" s="117"/>
      <c r="I23" s="117"/>
      <c r="J23" s="49">
        <f>SUM(J21:J22)</f>
        <v>0</v>
      </c>
      <c r="K23" s="49">
        <f>SUM(K21:K22)</f>
        <v>0</v>
      </c>
      <c r="L23" s="29"/>
      <c r="M23" s="49">
        <f>SUM(M21:M22)</f>
        <v>0</v>
      </c>
      <c r="N23" s="49">
        <f>SUM(N21:N22)</f>
        <v>0</v>
      </c>
      <c r="O23" s="49">
        <f>SUM(O21:O22)</f>
        <v>0</v>
      </c>
      <c r="P23" s="50"/>
      <c r="Q23" s="56"/>
      <c r="R23" s="49">
        <f t="shared" ref="R23:AH23" si="3">SUM(R21:R22)</f>
        <v>0</v>
      </c>
      <c r="S23" s="49">
        <f t="shared" si="3"/>
        <v>0</v>
      </c>
      <c r="T23" s="49">
        <f t="shared" si="3"/>
        <v>0</v>
      </c>
      <c r="U23" s="49">
        <f t="shared" si="3"/>
        <v>0</v>
      </c>
      <c r="V23" s="49">
        <f t="shared" si="3"/>
        <v>0</v>
      </c>
      <c r="W23" s="49">
        <f t="shared" si="3"/>
        <v>0</v>
      </c>
      <c r="X23" s="49">
        <f t="shared" si="3"/>
        <v>0</v>
      </c>
      <c r="Y23" s="49">
        <f t="shared" si="3"/>
        <v>0</v>
      </c>
      <c r="Z23" s="49">
        <f t="shared" si="3"/>
        <v>0</v>
      </c>
      <c r="AA23" s="49">
        <f t="shared" si="3"/>
        <v>0</v>
      </c>
      <c r="AB23" s="49">
        <f t="shared" si="3"/>
        <v>0</v>
      </c>
      <c r="AC23" s="49">
        <f t="shared" si="3"/>
        <v>0</v>
      </c>
      <c r="AD23" s="49">
        <f t="shared" si="3"/>
        <v>0</v>
      </c>
      <c r="AE23" s="49">
        <f t="shared" si="3"/>
        <v>0</v>
      </c>
      <c r="AF23" s="49">
        <f t="shared" si="3"/>
        <v>0</v>
      </c>
      <c r="AG23" s="49">
        <f t="shared" si="3"/>
        <v>0</v>
      </c>
      <c r="AH23" s="49">
        <f t="shared" si="3"/>
        <v>0</v>
      </c>
      <c r="AI23" s="61">
        <f>IF(ISERROR(AH23/J23),0,AH23/J23)</f>
        <v>0</v>
      </c>
      <c r="AJ23" s="61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>
      <c r="A24" s="118" t="s">
        <v>54</v>
      </c>
      <c r="B24" s="118"/>
      <c r="C24" s="118"/>
      <c r="D24" s="118"/>
      <c r="E24" s="118"/>
      <c r="F24" s="23"/>
      <c r="G24" s="24"/>
      <c r="H24" s="25"/>
      <c r="I24" s="25"/>
      <c r="J24" s="88"/>
      <c r="K24" s="43"/>
      <c r="L24" s="44"/>
      <c r="M24" s="45"/>
      <c r="N24" s="45"/>
      <c r="O24" s="45"/>
      <c r="P24" s="24"/>
      <c r="Q24" s="55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57"/>
      <c r="AJ24" s="58"/>
    </row>
    <row r="25" spans="1:106" ht="24.95" customHeight="1" outlineLevel="1">
      <c r="A25" s="26">
        <v>1</v>
      </c>
      <c r="B25" s="26"/>
      <c r="C25" s="30"/>
      <c r="D25" s="31"/>
      <c r="E25" s="32"/>
      <c r="F25" s="33"/>
      <c r="G25" s="33"/>
      <c r="H25" s="34"/>
      <c r="I25" s="34"/>
      <c r="J25" s="110"/>
      <c r="K25" s="51"/>
      <c r="L25" s="41"/>
      <c r="M25" s="52"/>
      <c r="N25" s="53"/>
      <c r="O25" s="52"/>
      <c r="P25" s="33"/>
      <c r="Q25" s="33"/>
      <c r="R25" s="48"/>
      <c r="S25" s="48"/>
      <c r="T25" s="48"/>
      <c r="U25" s="43">
        <f>SUM(R25:T25)</f>
        <v>0</v>
      </c>
      <c r="V25" s="48"/>
      <c r="W25" s="48"/>
      <c r="X25" s="48"/>
      <c r="Y25" s="43">
        <f>SUM(V25:X25)</f>
        <v>0</v>
      </c>
      <c r="Z25" s="48"/>
      <c r="AA25" s="48"/>
      <c r="AB25" s="48"/>
      <c r="AC25" s="43">
        <f>SUM(Z25:AB25)</f>
        <v>0</v>
      </c>
      <c r="AD25" s="48"/>
      <c r="AE25" s="48">
        <v>0</v>
      </c>
      <c r="AF25" s="48">
        <v>0</v>
      </c>
      <c r="AG25" s="43">
        <f>SUM(AD25:AF25)</f>
        <v>0</v>
      </c>
      <c r="AH25" s="43">
        <f>SUM(U25,Y25,AC25,AG25)</f>
        <v>0</v>
      </c>
      <c r="AI25" s="59">
        <f>IF(ISERROR(AH25/J25),0,AH25/J25)</f>
        <v>0</v>
      </c>
      <c r="AJ25" s="59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>
      <c r="A26" s="26">
        <v>2</v>
      </c>
      <c r="B26" s="26"/>
      <c r="C26" s="35"/>
      <c r="D26" s="36"/>
      <c r="E26" s="37"/>
      <c r="F26" s="33"/>
      <c r="G26" s="33"/>
      <c r="H26" s="38"/>
      <c r="I26" s="34"/>
      <c r="J26" s="110"/>
      <c r="K26" s="51"/>
      <c r="L26" s="41"/>
      <c r="M26" s="52"/>
      <c r="N26" s="53"/>
      <c r="O26" s="52"/>
      <c r="P26" s="33"/>
      <c r="Q26" s="33"/>
      <c r="R26" s="48"/>
      <c r="S26" s="48"/>
      <c r="T26" s="48"/>
      <c r="U26" s="43">
        <f>SUM(R26:T26)</f>
        <v>0</v>
      </c>
      <c r="V26" s="48"/>
      <c r="W26" s="48"/>
      <c r="X26" s="48"/>
      <c r="Y26" s="43">
        <f>SUM(V26:X26)</f>
        <v>0</v>
      </c>
      <c r="Z26" s="48"/>
      <c r="AA26" s="48"/>
      <c r="AB26" s="48"/>
      <c r="AC26" s="43">
        <f>SUM(Z26:AB26)</f>
        <v>0</v>
      </c>
      <c r="AD26" s="48"/>
      <c r="AE26" s="48">
        <v>0</v>
      </c>
      <c r="AF26" s="48">
        <v>0</v>
      </c>
      <c r="AG26" s="43">
        <f>SUM(AD26:AF26)</f>
        <v>0</v>
      </c>
      <c r="AH26" s="43">
        <f>SUM(U26,Y26,AC26,AG26)</f>
        <v>0</v>
      </c>
      <c r="AI26" s="59">
        <f>IF(ISERROR(AH26/J26),0,AH26/J26)</f>
        <v>0</v>
      </c>
      <c r="AJ26" s="59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19" customFormat="1" ht="24.95" customHeight="1">
      <c r="A27" s="117" t="s">
        <v>56</v>
      </c>
      <c r="B27" s="117"/>
      <c r="C27" s="117"/>
      <c r="D27" s="117"/>
      <c r="E27" s="117"/>
      <c r="F27" s="117"/>
      <c r="G27" s="117"/>
      <c r="H27" s="117"/>
      <c r="I27" s="117"/>
      <c r="J27" s="49">
        <f>SUM(J25:J26)</f>
        <v>0</v>
      </c>
      <c r="K27" s="49">
        <f>SUM(K25:K26)</f>
        <v>0</v>
      </c>
      <c r="L27" s="29"/>
      <c r="M27" s="49">
        <f>SUM(M25:M26)</f>
        <v>0</v>
      </c>
      <c r="N27" s="49">
        <f>SUM(N25:N26)</f>
        <v>0</v>
      </c>
      <c r="O27" s="49">
        <f>SUM(O25:O26)</f>
        <v>0</v>
      </c>
      <c r="P27" s="50"/>
      <c r="Q27" s="56"/>
      <c r="R27" s="49">
        <f t="shared" ref="R27:AH27" si="4">SUM(R25:R26)</f>
        <v>0</v>
      </c>
      <c r="S27" s="49">
        <f t="shared" si="4"/>
        <v>0</v>
      </c>
      <c r="T27" s="49">
        <f t="shared" si="4"/>
        <v>0</v>
      </c>
      <c r="U27" s="49">
        <f t="shared" si="4"/>
        <v>0</v>
      </c>
      <c r="V27" s="49">
        <f t="shared" si="4"/>
        <v>0</v>
      </c>
      <c r="W27" s="49">
        <f t="shared" si="4"/>
        <v>0</v>
      </c>
      <c r="X27" s="49">
        <f t="shared" si="4"/>
        <v>0</v>
      </c>
      <c r="Y27" s="49">
        <f t="shared" si="4"/>
        <v>0</v>
      </c>
      <c r="Z27" s="49">
        <f t="shared" si="4"/>
        <v>0</v>
      </c>
      <c r="AA27" s="49">
        <f t="shared" si="4"/>
        <v>0</v>
      </c>
      <c r="AB27" s="49">
        <f t="shared" si="4"/>
        <v>0</v>
      </c>
      <c r="AC27" s="49">
        <f t="shared" si="4"/>
        <v>0</v>
      </c>
      <c r="AD27" s="49">
        <f t="shared" si="4"/>
        <v>0</v>
      </c>
      <c r="AE27" s="49">
        <f t="shared" si="4"/>
        <v>0</v>
      </c>
      <c r="AF27" s="49">
        <f t="shared" si="4"/>
        <v>0</v>
      </c>
      <c r="AG27" s="49">
        <f t="shared" si="4"/>
        <v>0</v>
      </c>
      <c r="AH27" s="49">
        <f t="shared" si="4"/>
        <v>0</v>
      </c>
      <c r="AI27" s="61">
        <f>IF(ISERROR(AH27/J27),0,AH27/J27)</f>
        <v>0</v>
      </c>
      <c r="AJ27" s="61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>
      <c r="A28" s="118" t="s">
        <v>57</v>
      </c>
      <c r="B28" s="118"/>
      <c r="C28" s="118"/>
      <c r="D28" s="118"/>
      <c r="E28" s="118"/>
      <c r="F28" s="23"/>
      <c r="G28" s="24"/>
      <c r="H28" s="25"/>
      <c r="I28" s="25"/>
      <c r="J28" s="88"/>
      <c r="K28" s="43"/>
      <c r="L28" s="44"/>
      <c r="M28" s="45"/>
      <c r="N28" s="45"/>
      <c r="O28" s="45"/>
      <c r="P28" s="24"/>
      <c r="Q28" s="55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57"/>
      <c r="AJ28" s="58"/>
    </row>
    <row r="29" spans="1:106" ht="24.95" customHeight="1" outlineLevel="1">
      <c r="A29" s="26">
        <v>1</v>
      </c>
      <c r="B29" s="26"/>
      <c r="C29" s="27"/>
      <c r="D29" s="28"/>
      <c r="E29" s="27"/>
      <c r="F29" s="27"/>
      <c r="G29" s="27"/>
      <c r="H29" s="28"/>
      <c r="I29" s="28"/>
      <c r="J29" s="110"/>
      <c r="K29" s="47"/>
      <c r="L29" s="27"/>
      <c r="M29" s="48"/>
      <c r="N29" s="48"/>
      <c r="O29" s="48"/>
      <c r="P29" s="27"/>
      <c r="Q29" s="27"/>
      <c r="R29" s="48"/>
      <c r="S29" s="48"/>
      <c r="T29" s="48"/>
      <c r="U29" s="43">
        <f>SUM(R29:T29)</f>
        <v>0</v>
      </c>
      <c r="V29" s="48"/>
      <c r="W29" s="48"/>
      <c r="X29" s="48"/>
      <c r="Y29" s="43">
        <f>SUM(V29:X29)</f>
        <v>0</v>
      </c>
      <c r="Z29" s="48"/>
      <c r="AA29" s="48"/>
      <c r="AB29" s="48"/>
      <c r="AC29" s="43">
        <f>SUM(Z29:AB29)</f>
        <v>0</v>
      </c>
      <c r="AD29" s="48"/>
      <c r="AE29" s="48"/>
      <c r="AF29" s="48"/>
      <c r="AG29" s="43">
        <f>SUM(AD29:AF29)</f>
        <v>0</v>
      </c>
      <c r="AH29" s="43">
        <f>SUM(U29,Y29,AC29,AG29)</f>
        <v>0</v>
      </c>
      <c r="AI29" s="59">
        <f>IF(ISERROR(AH29/J29),0,AH29/J29)</f>
        <v>0</v>
      </c>
      <c r="AJ29" s="59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>
      <c r="A30" s="26">
        <v>2</v>
      </c>
      <c r="B30" s="26"/>
      <c r="C30" s="27"/>
      <c r="D30" s="28"/>
      <c r="E30" s="27"/>
      <c r="F30" s="27"/>
      <c r="G30" s="27"/>
      <c r="H30" s="28"/>
      <c r="I30" s="28"/>
      <c r="J30" s="110"/>
      <c r="K30" s="47"/>
      <c r="L30" s="27"/>
      <c r="M30" s="48"/>
      <c r="N30" s="48"/>
      <c r="O30" s="48"/>
      <c r="P30" s="27"/>
      <c r="Q30" s="27"/>
      <c r="R30" s="48"/>
      <c r="S30" s="48"/>
      <c r="T30" s="48"/>
      <c r="U30" s="43">
        <f>SUM(R30:T30)</f>
        <v>0</v>
      </c>
      <c r="V30" s="48"/>
      <c r="W30" s="48"/>
      <c r="X30" s="48"/>
      <c r="Y30" s="43">
        <f>SUM(V30:X30)</f>
        <v>0</v>
      </c>
      <c r="Z30" s="48"/>
      <c r="AA30" s="48"/>
      <c r="AB30" s="48"/>
      <c r="AC30" s="43">
        <f>SUM(Z30:AB30)</f>
        <v>0</v>
      </c>
      <c r="AD30" s="48"/>
      <c r="AE30" s="48"/>
      <c r="AF30" s="48"/>
      <c r="AG30" s="43">
        <f>SUM(AD30:AF30)</f>
        <v>0</v>
      </c>
      <c r="AH30" s="43">
        <f>SUM(U30,Y30,AC30,AG30)</f>
        <v>0</v>
      </c>
      <c r="AI30" s="59">
        <f>IF(ISERROR(AH30/J30),0,AH30/J30)</f>
        <v>0</v>
      </c>
      <c r="AJ30" s="59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19" customFormat="1" ht="24.95" customHeight="1">
      <c r="A31" s="117" t="s">
        <v>58</v>
      </c>
      <c r="B31" s="117"/>
      <c r="C31" s="117"/>
      <c r="D31" s="117"/>
      <c r="E31" s="117"/>
      <c r="F31" s="117"/>
      <c r="G31" s="117"/>
      <c r="H31" s="117"/>
      <c r="I31" s="117"/>
      <c r="J31" s="49">
        <f>SUM(J29:J30)</f>
        <v>0</v>
      </c>
      <c r="K31" s="49">
        <f>SUM(K29:K30)</f>
        <v>0</v>
      </c>
      <c r="L31" s="29"/>
      <c r="M31" s="49">
        <f>SUM(M29:M30)</f>
        <v>0</v>
      </c>
      <c r="N31" s="49">
        <f>SUM(N29:N30)</f>
        <v>0</v>
      </c>
      <c r="O31" s="49">
        <f>SUM(O29:O30)</f>
        <v>0</v>
      </c>
      <c r="P31" s="50"/>
      <c r="Q31" s="56"/>
      <c r="R31" s="49">
        <f t="shared" ref="R31:AH31" si="5">SUM(R29:R30)</f>
        <v>0</v>
      </c>
      <c r="S31" s="49">
        <f t="shared" si="5"/>
        <v>0</v>
      </c>
      <c r="T31" s="49">
        <f t="shared" si="5"/>
        <v>0</v>
      </c>
      <c r="U31" s="49">
        <f t="shared" si="5"/>
        <v>0</v>
      </c>
      <c r="V31" s="49">
        <f t="shared" si="5"/>
        <v>0</v>
      </c>
      <c r="W31" s="49">
        <f t="shared" si="5"/>
        <v>0</v>
      </c>
      <c r="X31" s="49">
        <f t="shared" si="5"/>
        <v>0</v>
      </c>
      <c r="Y31" s="49">
        <f t="shared" si="5"/>
        <v>0</v>
      </c>
      <c r="Z31" s="49">
        <f t="shared" si="5"/>
        <v>0</v>
      </c>
      <c r="AA31" s="49">
        <f t="shared" si="5"/>
        <v>0</v>
      </c>
      <c r="AB31" s="49">
        <f t="shared" si="5"/>
        <v>0</v>
      </c>
      <c r="AC31" s="49">
        <f t="shared" si="5"/>
        <v>0</v>
      </c>
      <c r="AD31" s="49">
        <f t="shared" si="5"/>
        <v>0</v>
      </c>
      <c r="AE31" s="49">
        <f t="shared" si="5"/>
        <v>0</v>
      </c>
      <c r="AF31" s="49">
        <f t="shared" si="5"/>
        <v>0</v>
      </c>
      <c r="AG31" s="49">
        <f t="shared" si="5"/>
        <v>0</v>
      </c>
      <c r="AH31" s="49">
        <f t="shared" si="5"/>
        <v>0</v>
      </c>
      <c r="AI31" s="61">
        <f>IF(ISERROR(AH31/J31),0,AH31/J31)</f>
        <v>0</v>
      </c>
      <c r="AJ31" s="61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>
      <c r="A32" s="118" t="s">
        <v>59</v>
      </c>
      <c r="B32" s="118"/>
      <c r="C32" s="118"/>
      <c r="D32" s="118"/>
      <c r="E32" s="118"/>
      <c r="F32" s="23"/>
      <c r="G32" s="24"/>
      <c r="H32" s="25"/>
      <c r="I32" s="25"/>
      <c r="J32" s="88"/>
      <c r="K32" s="43"/>
      <c r="L32" s="44"/>
      <c r="M32" s="45"/>
      <c r="N32" s="45"/>
      <c r="O32" s="45"/>
      <c r="P32" s="24"/>
      <c r="Q32" s="55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57"/>
      <c r="AJ32" s="58"/>
    </row>
    <row r="33" spans="1:106" ht="24.95" customHeight="1" outlineLevel="1">
      <c r="A33" s="26">
        <v>1</v>
      </c>
      <c r="B33" s="26"/>
      <c r="C33" s="27"/>
      <c r="D33" s="28"/>
      <c r="E33" s="27"/>
      <c r="F33" s="27"/>
      <c r="G33" s="27"/>
      <c r="H33" s="28"/>
      <c r="I33" s="28"/>
      <c r="J33" s="110"/>
      <c r="K33" s="47"/>
      <c r="L33" s="27"/>
      <c r="M33" s="48"/>
      <c r="N33" s="48"/>
      <c r="O33" s="48"/>
      <c r="P33" s="27"/>
      <c r="Q33" s="27"/>
      <c r="R33" s="48"/>
      <c r="S33" s="48"/>
      <c r="T33" s="48"/>
      <c r="U33" s="43">
        <f>SUM(R33:T33)</f>
        <v>0</v>
      </c>
      <c r="V33" s="48"/>
      <c r="W33" s="48"/>
      <c r="X33" s="48"/>
      <c r="Y33" s="43">
        <f>SUM(V33:X33)</f>
        <v>0</v>
      </c>
      <c r="Z33" s="48"/>
      <c r="AA33" s="48"/>
      <c r="AB33" s="48"/>
      <c r="AC33" s="43">
        <f>SUM(Z33:AB33)</f>
        <v>0</v>
      </c>
      <c r="AD33" s="48"/>
      <c r="AE33" s="48"/>
      <c r="AF33" s="48"/>
      <c r="AG33" s="43">
        <f>SUM(AD33:AF33)</f>
        <v>0</v>
      </c>
      <c r="AH33" s="43">
        <f>SUM(U33,Y33,AC33,AG33)</f>
        <v>0</v>
      </c>
      <c r="AI33" s="59">
        <f>IF(ISERROR(AH33/J33),0,AH33/J33)</f>
        <v>0</v>
      </c>
      <c r="AJ33" s="59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>
      <c r="A34" s="26">
        <v>2</v>
      </c>
      <c r="B34" s="26"/>
      <c r="C34" s="27"/>
      <c r="D34" s="28"/>
      <c r="E34" s="27"/>
      <c r="F34" s="27"/>
      <c r="G34" s="27"/>
      <c r="H34" s="28"/>
      <c r="I34" s="28"/>
      <c r="J34" s="110"/>
      <c r="K34" s="47"/>
      <c r="L34" s="27"/>
      <c r="M34" s="48"/>
      <c r="N34" s="48"/>
      <c r="O34" s="48"/>
      <c r="P34" s="27"/>
      <c r="Q34" s="27"/>
      <c r="R34" s="48"/>
      <c r="S34" s="48"/>
      <c r="T34" s="48"/>
      <c r="U34" s="43">
        <f>SUM(R34:T34)</f>
        <v>0</v>
      </c>
      <c r="V34" s="48"/>
      <c r="W34" s="48"/>
      <c r="X34" s="48"/>
      <c r="Y34" s="43">
        <f>SUM(V34:X34)</f>
        <v>0</v>
      </c>
      <c r="Z34" s="48"/>
      <c r="AA34" s="48"/>
      <c r="AB34" s="48"/>
      <c r="AC34" s="43">
        <f>SUM(Z34:AB34)</f>
        <v>0</v>
      </c>
      <c r="AD34" s="48"/>
      <c r="AE34" s="48"/>
      <c r="AF34" s="48"/>
      <c r="AG34" s="43">
        <f>SUM(AD34:AF34)</f>
        <v>0</v>
      </c>
      <c r="AH34" s="43">
        <f>SUM(U34,Y34,AC34,AG34)</f>
        <v>0</v>
      </c>
      <c r="AI34" s="59">
        <f>IF(ISERROR(AH34/J34),0,AH34/J34)</f>
        <v>0</v>
      </c>
      <c r="AJ34" s="59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19" customFormat="1" ht="24.95" customHeight="1">
      <c r="A35" s="117" t="s">
        <v>60</v>
      </c>
      <c r="B35" s="117"/>
      <c r="C35" s="117"/>
      <c r="D35" s="117"/>
      <c r="E35" s="117"/>
      <c r="F35" s="117"/>
      <c r="G35" s="117"/>
      <c r="H35" s="117"/>
      <c r="I35" s="117"/>
      <c r="J35" s="49">
        <f>SUM(J33:J34)</f>
        <v>0</v>
      </c>
      <c r="K35" s="49">
        <f>SUM(K33:K34)</f>
        <v>0</v>
      </c>
      <c r="L35" s="29"/>
      <c r="M35" s="49">
        <f>SUM(M33:M34)</f>
        <v>0</v>
      </c>
      <c r="N35" s="49">
        <f>SUM(N33:N34)</f>
        <v>0</v>
      </c>
      <c r="O35" s="49">
        <f>SUM(O33:O34)</f>
        <v>0</v>
      </c>
      <c r="P35" s="50"/>
      <c r="Q35" s="56"/>
      <c r="R35" s="49">
        <f t="shared" ref="R35:AH35" si="6">SUM(R33:R34)</f>
        <v>0</v>
      </c>
      <c r="S35" s="49">
        <f t="shared" si="6"/>
        <v>0</v>
      </c>
      <c r="T35" s="49">
        <f t="shared" si="6"/>
        <v>0</v>
      </c>
      <c r="U35" s="49">
        <f t="shared" si="6"/>
        <v>0</v>
      </c>
      <c r="V35" s="49">
        <f t="shared" si="6"/>
        <v>0</v>
      </c>
      <c r="W35" s="49">
        <f t="shared" si="6"/>
        <v>0</v>
      </c>
      <c r="X35" s="49">
        <f t="shared" si="6"/>
        <v>0</v>
      </c>
      <c r="Y35" s="49">
        <f t="shared" si="6"/>
        <v>0</v>
      </c>
      <c r="Z35" s="49">
        <f t="shared" si="6"/>
        <v>0</v>
      </c>
      <c r="AA35" s="49">
        <f t="shared" si="6"/>
        <v>0</v>
      </c>
      <c r="AB35" s="49">
        <f t="shared" si="6"/>
        <v>0</v>
      </c>
      <c r="AC35" s="49">
        <f t="shared" si="6"/>
        <v>0</v>
      </c>
      <c r="AD35" s="49">
        <f t="shared" si="6"/>
        <v>0</v>
      </c>
      <c r="AE35" s="49">
        <f t="shared" si="6"/>
        <v>0</v>
      </c>
      <c r="AF35" s="49">
        <f t="shared" si="6"/>
        <v>0</v>
      </c>
      <c r="AG35" s="49">
        <f t="shared" si="6"/>
        <v>0</v>
      </c>
      <c r="AH35" s="49">
        <f t="shared" si="6"/>
        <v>0</v>
      </c>
      <c r="AI35" s="61">
        <f>IF(ISERROR(AH35/J35),0,AH35/J35)</f>
        <v>0</v>
      </c>
      <c r="AJ35" s="61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>
      <c r="A36" s="118" t="s">
        <v>61</v>
      </c>
      <c r="B36" s="118"/>
      <c r="C36" s="118"/>
      <c r="D36" s="118"/>
      <c r="E36" s="118"/>
      <c r="F36" s="23"/>
      <c r="G36" s="24"/>
      <c r="H36" s="39"/>
      <c r="I36" s="39"/>
      <c r="J36" s="88"/>
      <c r="K36" s="43"/>
      <c r="L36" s="44"/>
      <c r="M36" s="45"/>
      <c r="N36" s="45"/>
      <c r="O36" s="45"/>
      <c r="P36" s="24"/>
      <c r="Q36" s="55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57"/>
      <c r="AJ36" s="58"/>
    </row>
    <row r="37" spans="1:106" ht="24.95" customHeight="1" outlineLevel="1">
      <c r="A37" s="26">
        <v>1</v>
      </c>
      <c r="B37" s="26"/>
      <c r="C37" s="27"/>
      <c r="D37" s="28"/>
      <c r="E37" s="27"/>
      <c r="F37" s="27"/>
      <c r="G37" s="27"/>
      <c r="H37" s="28"/>
      <c r="I37" s="28"/>
      <c r="J37" s="110"/>
      <c r="K37" s="47"/>
      <c r="L37" s="27"/>
      <c r="M37" s="48"/>
      <c r="N37" s="48"/>
      <c r="O37" s="48"/>
      <c r="P37" s="27"/>
      <c r="Q37" s="27"/>
      <c r="R37" s="48"/>
      <c r="S37" s="48"/>
      <c r="T37" s="48"/>
      <c r="U37" s="43">
        <f>SUM(R37:T37)</f>
        <v>0</v>
      </c>
      <c r="V37" s="48"/>
      <c r="W37" s="48"/>
      <c r="X37" s="48"/>
      <c r="Y37" s="43">
        <f>SUM(V37:X37)</f>
        <v>0</v>
      </c>
      <c r="Z37" s="48"/>
      <c r="AA37" s="48"/>
      <c r="AB37" s="48"/>
      <c r="AC37" s="43">
        <f>SUM(Z37:AB37)</f>
        <v>0</v>
      </c>
      <c r="AD37" s="48"/>
      <c r="AE37" s="48"/>
      <c r="AF37" s="48"/>
      <c r="AG37" s="43">
        <f>SUM(AD37:AF37)</f>
        <v>0</v>
      </c>
      <c r="AH37" s="43">
        <f>SUM(U37,Y37,AC37,AG37)</f>
        <v>0</v>
      </c>
      <c r="AI37" s="59">
        <f>IF(ISERROR(AH37/J37),0,AH37/J37)</f>
        <v>0</v>
      </c>
      <c r="AJ37" s="59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>
      <c r="A38" s="26">
        <v>2</v>
      </c>
      <c r="B38" s="26"/>
      <c r="C38" s="27"/>
      <c r="D38" s="28"/>
      <c r="E38" s="27"/>
      <c r="F38" s="27"/>
      <c r="G38" s="27"/>
      <c r="H38" s="28"/>
      <c r="I38" s="28"/>
      <c r="J38" s="110"/>
      <c r="K38" s="47"/>
      <c r="L38" s="27"/>
      <c r="M38" s="48"/>
      <c r="N38" s="48"/>
      <c r="O38" s="48"/>
      <c r="P38" s="27"/>
      <c r="Q38" s="27"/>
      <c r="R38" s="48"/>
      <c r="S38" s="48"/>
      <c r="T38" s="48"/>
      <c r="U38" s="43">
        <f>SUM(R38:T38)</f>
        <v>0</v>
      </c>
      <c r="V38" s="48"/>
      <c r="W38" s="48"/>
      <c r="X38" s="48"/>
      <c r="Y38" s="43">
        <f>SUM(V38:X38)</f>
        <v>0</v>
      </c>
      <c r="Z38" s="48"/>
      <c r="AA38" s="48"/>
      <c r="AB38" s="48"/>
      <c r="AC38" s="43">
        <f>SUM(Z38:AB38)</f>
        <v>0</v>
      </c>
      <c r="AD38" s="48"/>
      <c r="AE38" s="48"/>
      <c r="AF38" s="48"/>
      <c r="AG38" s="43">
        <f>SUM(AD38:AF38)</f>
        <v>0</v>
      </c>
      <c r="AH38" s="43">
        <f>SUM(U38,Y38,AC38,AG38)</f>
        <v>0</v>
      </c>
      <c r="AI38" s="59">
        <f>IF(ISERROR(AH38/J38),0,AH38/J38)</f>
        <v>0</v>
      </c>
      <c r="AJ38" s="59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19" customFormat="1" ht="24.95" customHeight="1">
      <c r="A39" s="117" t="s">
        <v>62</v>
      </c>
      <c r="B39" s="117"/>
      <c r="C39" s="117"/>
      <c r="D39" s="117"/>
      <c r="E39" s="117"/>
      <c r="F39" s="117"/>
      <c r="G39" s="117"/>
      <c r="H39" s="117"/>
      <c r="I39" s="117"/>
      <c r="J39" s="49">
        <f>SUM(J37:J38)</f>
        <v>0</v>
      </c>
      <c r="K39" s="49">
        <f>SUM(K37:K38)</f>
        <v>0</v>
      </c>
      <c r="L39" s="29"/>
      <c r="M39" s="49">
        <f>SUM(M37:M38)</f>
        <v>0</v>
      </c>
      <c r="N39" s="49">
        <f>SUM(N37:N38)</f>
        <v>0</v>
      </c>
      <c r="O39" s="49">
        <f>SUM(O37:O38)</f>
        <v>0</v>
      </c>
      <c r="P39" s="50"/>
      <c r="Q39" s="56"/>
      <c r="R39" s="49">
        <f t="shared" ref="R39:AH39" si="7">SUM(R37:R38)</f>
        <v>0</v>
      </c>
      <c r="S39" s="49">
        <f t="shared" si="7"/>
        <v>0</v>
      </c>
      <c r="T39" s="49">
        <f t="shared" si="7"/>
        <v>0</v>
      </c>
      <c r="U39" s="49">
        <f t="shared" si="7"/>
        <v>0</v>
      </c>
      <c r="V39" s="49">
        <f t="shared" si="7"/>
        <v>0</v>
      </c>
      <c r="W39" s="49">
        <f t="shared" si="7"/>
        <v>0</v>
      </c>
      <c r="X39" s="49">
        <f t="shared" si="7"/>
        <v>0</v>
      </c>
      <c r="Y39" s="49">
        <f t="shared" si="7"/>
        <v>0</v>
      </c>
      <c r="Z39" s="49">
        <f t="shared" si="7"/>
        <v>0</v>
      </c>
      <c r="AA39" s="49">
        <f t="shared" si="7"/>
        <v>0</v>
      </c>
      <c r="AB39" s="49">
        <f t="shared" si="7"/>
        <v>0</v>
      </c>
      <c r="AC39" s="49">
        <f t="shared" si="7"/>
        <v>0</v>
      </c>
      <c r="AD39" s="49">
        <f t="shared" si="7"/>
        <v>0</v>
      </c>
      <c r="AE39" s="49">
        <f t="shared" si="7"/>
        <v>0</v>
      </c>
      <c r="AF39" s="49">
        <f t="shared" si="7"/>
        <v>0</v>
      </c>
      <c r="AG39" s="49">
        <f t="shared" si="7"/>
        <v>0</v>
      </c>
      <c r="AH39" s="49">
        <f t="shared" si="7"/>
        <v>0</v>
      </c>
      <c r="AI39" s="61">
        <f>IF(ISERROR(AH39/J39),0,AH39/J39)</f>
        <v>0</v>
      </c>
      <c r="AJ39" s="61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>
      <c r="A40" s="118" t="s">
        <v>63</v>
      </c>
      <c r="B40" s="118"/>
      <c r="C40" s="118"/>
      <c r="D40" s="118"/>
      <c r="E40" s="118"/>
      <c r="F40" s="23"/>
      <c r="G40" s="24"/>
      <c r="H40" s="25"/>
      <c r="I40" s="25"/>
      <c r="J40" s="88"/>
      <c r="K40" s="43"/>
      <c r="L40" s="44"/>
      <c r="M40" s="45"/>
      <c r="N40" s="45"/>
      <c r="O40" s="45"/>
      <c r="P40" s="24"/>
      <c r="Q40" s="55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57"/>
      <c r="AJ40" s="58"/>
    </row>
    <row r="41" spans="1:106" ht="24.95" customHeight="1" outlineLevel="1">
      <c r="A41" s="26">
        <v>1</v>
      </c>
      <c r="B41" s="26"/>
      <c r="C41" s="30"/>
      <c r="D41" s="31"/>
      <c r="E41" s="32"/>
      <c r="F41" s="33"/>
      <c r="G41" s="33"/>
      <c r="H41" s="40"/>
      <c r="I41" s="40"/>
      <c r="J41" s="110"/>
      <c r="K41" s="51"/>
      <c r="L41" s="41"/>
      <c r="M41" s="52"/>
      <c r="N41" s="53"/>
      <c r="O41" s="52"/>
      <c r="P41" s="33"/>
      <c r="Q41" s="33"/>
      <c r="R41" s="48"/>
      <c r="S41" s="48"/>
      <c r="T41" s="48"/>
      <c r="U41" s="43">
        <f>SUM(R41:T41)</f>
        <v>0</v>
      </c>
      <c r="V41" s="48"/>
      <c r="W41" s="48"/>
      <c r="X41" s="48"/>
      <c r="Y41" s="43">
        <f>SUM(V41:X41)</f>
        <v>0</v>
      </c>
      <c r="Z41" s="48"/>
      <c r="AA41" s="48"/>
      <c r="AB41" s="48"/>
      <c r="AC41" s="43">
        <f>SUM(Z41:AB41)</f>
        <v>0</v>
      </c>
      <c r="AD41" s="48"/>
      <c r="AE41" s="48">
        <v>0</v>
      </c>
      <c r="AF41" s="48">
        <v>0</v>
      </c>
      <c r="AG41" s="43">
        <f>SUM(AD41:AF41)</f>
        <v>0</v>
      </c>
      <c r="AH41" s="43">
        <f>SUM(U41,Y41,AC41,AG41)</f>
        <v>0</v>
      </c>
      <c r="AI41" s="59">
        <f>IF(ISERROR(AH41/J41),0,AH41/J41)</f>
        <v>0</v>
      </c>
      <c r="AJ41" s="59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>
      <c r="A42" s="26">
        <v>2</v>
      </c>
      <c r="B42" s="26"/>
      <c r="C42" s="27"/>
      <c r="D42" s="28"/>
      <c r="E42" s="27"/>
      <c r="F42" s="27"/>
      <c r="G42" s="27"/>
      <c r="H42" s="28"/>
      <c r="I42" s="28"/>
      <c r="J42" s="110"/>
      <c r="K42" s="47"/>
      <c r="L42" s="27"/>
      <c r="M42" s="48"/>
      <c r="N42" s="48"/>
      <c r="O42" s="48"/>
      <c r="P42" s="27"/>
      <c r="Q42" s="27"/>
      <c r="R42" s="48"/>
      <c r="S42" s="48"/>
      <c r="T42" s="48"/>
      <c r="U42" s="43">
        <f>SUM(R42:T42)</f>
        <v>0</v>
      </c>
      <c r="V42" s="48"/>
      <c r="W42" s="48"/>
      <c r="X42" s="48"/>
      <c r="Y42" s="43">
        <f>SUM(V42:X42)</f>
        <v>0</v>
      </c>
      <c r="Z42" s="48"/>
      <c r="AA42" s="48"/>
      <c r="AB42" s="48"/>
      <c r="AC42" s="43">
        <f>SUM(Z42:AB42)</f>
        <v>0</v>
      </c>
      <c r="AD42" s="48"/>
      <c r="AE42" s="48"/>
      <c r="AF42" s="48"/>
      <c r="AG42" s="43">
        <f>SUM(AD42:AF42)</f>
        <v>0</v>
      </c>
      <c r="AH42" s="43">
        <f>SUM(U42,Y42,AC42,AG42)</f>
        <v>0</v>
      </c>
      <c r="AI42" s="59">
        <f>IF(ISERROR(AH42/J42),0,AH42/J42)</f>
        <v>0</v>
      </c>
      <c r="AJ42" s="59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19" customFormat="1" ht="24.95" customHeight="1">
      <c r="A43" s="117" t="s">
        <v>65</v>
      </c>
      <c r="B43" s="117"/>
      <c r="C43" s="117"/>
      <c r="D43" s="117"/>
      <c r="E43" s="117"/>
      <c r="F43" s="117"/>
      <c r="G43" s="117"/>
      <c r="H43" s="117"/>
      <c r="I43" s="117"/>
      <c r="J43" s="49">
        <f>SUM(J41:J42)</f>
        <v>0</v>
      </c>
      <c r="K43" s="49">
        <f>SUM(K41:K42)</f>
        <v>0</v>
      </c>
      <c r="L43" s="29"/>
      <c r="M43" s="49">
        <f>SUM(M41:M42)</f>
        <v>0</v>
      </c>
      <c r="N43" s="49">
        <f>SUM(N41:N42)</f>
        <v>0</v>
      </c>
      <c r="O43" s="49">
        <f>SUM(O41:O42)</f>
        <v>0</v>
      </c>
      <c r="P43" s="50"/>
      <c r="Q43" s="56"/>
      <c r="R43" s="49">
        <f t="shared" ref="R43:AH43" si="8">SUM(R41:R42)</f>
        <v>0</v>
      </c>
      <c r="S43" s="49">
        <f t="shared" si="8"/>
        <v>0</v>
      </c>
      <c r="T43" s="49">
        <f t="shared" si="8"/>
        <v>0</v>
      </c>
      <c r="U43" s="49">
        <f t="shared" si="8"/>
        <v>0</v>
      </c>
      <c r="V43" s="49">
        <f t="shared" si="8"/>
        <v>0</v>
      </c>
      <c r="W43" s="49">
        <f t="shared" si="8"/>
        <v>0</v>
      </c>
      <c r="X43" s="49">
        <f t="shared" si="8"/>
        <v>0</v>
      </c>
      <c r="Y43" s="49">
        <f t="shared" si="8"/>
        <v>0</v>
      </c>
      <c r="Z43" s="49">
        <f t="shared" si="8"/>
        <v>0</v>
      </c>
      <c r="AA43" s="49">
        <f t="shared" si="8"/>
        <v>0</v>
      </c>
      <c r="AB43" s="49">
        <f t="shared" si="8"/>
        <v>0</v>
      </c>
      <c r="AC43" s="49">
        <f t="shared" si="8"/>
        <v>0</v>
      </c>
      <c r="AD43" s="49">
        <f t="shared" si="8"/>
        <v>0</v>
      </c>
      <c r="AE43" s="49">
        <f t="shared" si="8"/>
        <v>0</v>
      </c>
      <c r="AF43" s="49">
        <f t="shared" si="8"/>
        <v>0</v>
      </c>
      <c r="AG43" s="49">
        <f t="shared" si="8"/>
        <v>0</v>
      </c>
      <c r="AH43" s="49">
        <f t="shared" si="8"/>
        <v>0</v>
      </c>
      <c r="AI43" s="61">
        <f>IF(ISERROR(AH43/J43),0,AH43/J43)</f>
        <v>0</v>
      </c>
      <c r="AJ43" s="61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>
      <c r="A44" s="118" t="s">
        <v>66</v>
      </c>
      <c r="B44" s="118"/>
      <c r="C44" s="118"/>
      <c r="D44" s="118"/>
      <c r="E44" s="118"/>
      <c r="F44" s="23"/>
      <c r="G44" s="24"/>
      <c r="H44" s="25"/>
      <c r="I44" s="25"/>
      <c r="J44" s="88"/>
      <c r="K44" s="43"/>
      <c r="L44" s="44"/>
      <c r="M44" s="45"/>
      <c r="N44" s="45"/>
      <c r="O44" s="45"/>
      <c r="P44" s="24"/>
      <c r="Q44" s="55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57"/>
      <c r="AJ44" s="58"/>
    </row>
    <row r="45" spans="1:106" ht="24.95" customHeight="1" outlineLevel="1">
      <c r="A45" s="26">
        <v>1</v>
      </c>
      <c r="B45" s="26"/>
      <c r="C45" s="30"/>
      <c r="D45" s="31"/>
      <c r="E45" s="32"/>
      <c r="F45" s="33"/>
      <c r="G45" s="33"/>
      <c r="H45" s="40"/>
      <c r="I45" s="40"/>
      <c r="J45" s="110"/>
      <c r="K45" s="51"/>
      <c r="L45" s="41"/>
      <c r="M45" s="52"/>
      <c r="N45" s="53"/>
      <c r="O45" s="52"/>
      <c r="P45" s="33"/>
      <c r="Q45" s="33"/>
      <c r="R45" s="48">
        <v>0</v>
      </c>
      <c r="S45" s="48">
        <v>0</v>
      </c>
      <c r="T45" s="48">
        <v>0</v>
      </c>
      <c r="U45" s="43">
        <f>SUM(R45:T45)</f>
        <v>0</v>
      </c>
      <c r="V45" s="48">
        <v>0</v>
      </c>
      <c r="W45" s="48">
        <v>0</v>
      </c>
      <c r="X45" s="48">
        <v>0</v>
      </c>
      <c r="Y45" s="43">
        <f>SUM(V45:X45)</f>
        <v>0</v>
      </c>
      <c r="Z45" s="48">
        <v>0</v>
      </c>
      <c r="AA45" s="48">
        <v>0</v>
      </c>
      <c r="AB45" s="48">
        <v>0</v>
      </c>
      <c r="AC45" s="43">
        <f>SUM(Z45:AB45)</f>
        <v>0</v>
      </c>
      <c r="AD45" s="48">
        <v>0</v>
      </c>
      <c r="AE45" s="48">
        <v>0</v>
      </c>
      <c r="AF45" s="48">
        <v>0</v>
      </c>
      <c r="AG45" s="43">
        <f>SUM(AD45:AF45)</f>
        <v>0</v>
      </c>
      <c r="AH45" s="43">
        <f>SUM(U45,Y45,AC45,AG45)</f>
        <v>0</v>
      </c>
      <c r="AI45" s="59">
        <f>IF(ISERROR(AH45/J45),0,AH45/J45)</f>
        <v>0</v>
      </c>
      <c r="AJ45" s="59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>
      <c r="A46" s="26">
        <v>2</v>
      </c>
      <c r="B46" s="26"/>
      <c r="C46" s="27"/>
      <c r="D46" s="28"/>
      <c r="E46" s="27"/>
      <c r="F46" s="27"/>
      <c r="G46" s="27"/>
      <c r="H46" s="28"/>
      <c r="I46" s="28"/>
      <c r="J46" s="110"/>
      <c r="K46" s="51"/>
      <c r="L46" s="27"/>
      <c r="M46" s="48"/>
      <c r="N46" s="48"/>
      <c r="O46" s="48"/>
      <c r="P46" s="27"/>
      <c r="Q46" s="27"/>
      <c r="R46" s="48"/>
      <c r="S46" s="48"/>
      <c r="T46" s="48"/>
      <c r="U46" s="43">
        <f>SUM(R46:T46)</f>
        <v>0</v>
      </c>
      <c r="V46" s="48"/>
      <c r="W46" s="48"/>
      <c r="X46" s="48"/>
      <c r="Y46" s="43">
        <f>SUM(V46:X46)</f>
        <v>0</v>
      </c>
      <c r="Z46" s="48"/>
      <c r="AA46" s="48"/>
      <c r="AB46" s="48"/>
      <c r="AC46" s="43">
        <f>SUM(Z46:AB46)</f>
        <v>0</v>
      </c>
      <c r="AD46" s="48"/>
      <c r="AE46" s="48"/>
      <c r="AF46" s="48"/>
      <c r="AG46" s="43">
        <f>SUM(AD46:AF46)</f>
        <v>0</v>
      </c>
      <c r="AH46" s="43">
        <f>SUM(U46,Y46,AC46,AG46)</f>
        <v>0</v>
      </c>
      <c r="AI46" s="59">
        <f>IF(ISERROR(AH46/J46),0,AH46/J46)</f>
        <v>0</v>
      </c>
      <c r="AJ46" s="59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19" customFormat="1" ht="24.95" customHeight="1">
      <c r="A47" s="117" t="s">
        <v>67</v>
      </c>
      <c r="B47" s="117"/>
      <c r="C47" s="117"/>
      <c r="D47" s="117"/>
      <c r="E47" s="117"/>
      <c r="F47" s="117"/>
      <c r="G47" s="117"/>
      <c r="H47" s="117"/>
      <c r="I47" s="117"/>
      <c r="J47" s="49">
        <f>SUM(J45:J46)</f>
        <v>0</v>
      </c>
      <c r="K47" s="49">
        <f>SUM(K45:K46)</f>
        <v>0</v>
      </c>
      <c r="L47" s="29"/>
      <c r="M47" s="49">
        <f>SUM(M45:M46)</f>
        <v>0</v>
      </c>
      <c r="N47" s="49">
        <f>SUM(N45:N46)</f>
        <v>0</v>
      </c>
      <c r="O47" s="49">
        <f>SUM(O45:O46)</f>
        <v>0</v>
      </c>
      <c r="P47" s="50"/>
      <c r="Q47" s="56"/>
      <c r="R47" s="49">
        <f t="shared" ref="R47:AH47" si="9">SUM(R45:R46)</f>
        <v>0</v>
      </c>
      <c r="S47" s="49">
        <f t="shared" si="9"/>
        <v>0</v>
      </c>
      <c r="T47" s="49">
        <f t="shared" si="9"/>
        <v>0</v>
      </c>
      <c r="U47" s="49">
        <f t="shared" si="9"/>
        <v>0</v>
      </c>
      <c r="V47" s="49">
        <f t="shared" si="9"/>
        <v>0</v>
      </c>
      <c r="W47" s="49">
        <f t="shared" si="9"/>
        <v>0</v>
      </c>
      <c r="X47" s="49">
        <f t="shared" si="9"/>
        <v>0</v>
      </c>
      <c r="Y47" s="49">
        <f t="shared" si="9"/>
        <v>0</v>
      </c>
      <c r="Z47" s="49">
        <f t="shared" si="9"/>
        <v>0</v>
      </c>
      <c r="AA47" s="49">
        <f t="shared" si="9"/>
        <v>0</v>
      </c>
      <c r="AB47" s="49">
        <f t="shared" si="9"/>
        <v>0</v>
      </c>
      <c r="AC47" s="49">
        <f t="shared" si="9"/>
        <v>0</v>
      </c>
      <c r="AD47" s="49">
        <f t="shared" si="9"/>
        <v>0</v>
      </c>
      <c r="AE47" s="49">
        <f t="shared" si="9"/>
        <v>0</v>
      </c>
      <c r="AF47" s="49">
        <f t="shared" si="9"/>
        <v>0</v>
      </c>
      <c r="AG47" s="49">
        <f t="shared" si="9"/>
        <v>0</v>
      </c>
      <c r="AH47" s="49">
        <f t="shared" si="9"/>
        <v>0</v>
      </c>
      <c r="AI47" s="61">
        <f>IF(ISERROR(AH47/J47),0,AH47/J47)</f>
        <v>0</v>
      </c>
      <c r="AJ47" s="61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>
      <c r="A48" s="118" t="s">
        <v>68</v>
      </c>
      <c r="B48" s="118"/>
      <c r="C48" s="118"/>
      <c r="D48" s="118"/>
      <c r="E48" s="118"/>
      <c r="F48" s="23"/>
      <c r="G48" s="24"/>
      <c r="H48" s="25"/>
      <c r="I48" s="25"/>
      <c r="J48" s="88"/>
      <c r="K48" s="43"/>
      <c r="L48" s="44"/>
      <c r="M48" s="45"/>
      <c r="N48" s="45"/>
      <c r="O48" s="45"/>
      <c r="P48" s="24"/>
      <c r="Q48" s="55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57"/>
      <c r="AJ48" s="58"/>
    </row>
    <row r="49" spans="1:106" ht="24.95" customHeight="1" outlineLevel="1">
      <c r="A49" s="26">
        <v>1</v>
      </c>
      <c r="B49" s="41"/>
      <c r="C49" s="41"/>
      <c r="D49" s="34"/>
      <c r="E49" s="42"/>
      <c r="F49" s="42"/>
      <c r="G49" s="24"/>
      <c r="H49" s="40"/>
      <c r="I49" s="40"/>
      <c r="J49" s="110"/>
      <c r="K49" s="43"/>
      <c r="L49" s="40"/>
      <c r="M49" s="54"/>
      <c r="N49" s="54"/>
      <c r="O49" s="24"/>
      <c r="P49" s="24"/>
      <c r="Q49" s="24"/>
      <c r="R49" s="9"/>
      <c r="S49" s="9"/>
      <c r="T49" s="9"/>
      <c r="U49" s="43">
        <f>SUM(R49:T49)</f>
        <v>0</v>
      </c>
      <c r="V49" s="48"/>
      <c r="W49" s="48"/>
      <c r="X49" s="48"/>
      <c r="Y49" s="43">
        <f>SUM(V49:X49)</f>
        <v>0</v>
      </c>
      <c r="Z49" s="48"/>
      <c r="AA49" s="48"/>
      <c r="AB49" s="48"/>
      <c r="AC49" s="43">
        <f>SUM(Z49:AB49)</f>
        <v>0</v>
      </c>
      <c r="AD49" s="48"/>
      <c r="AE49" s="48"/>
      <c r="AF49" s="48"/>
      <c r="AG49" s="43">
        <f>SUM(AD49:AF49)</f>
        <v>0</v>
      </c>
      <c r="AH49" s="43">
        <f>SUM(U49,Y49,AC49,AG49)</f>
        <v>0</v>
      </c>
      <c r="AI49" s="59">
        <f>IF(ISERROR(AH49/J49),0,AH49/J49)</f>
        <v>0</v>
      </c>
      <c r="AJ49" s="59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>
      <c r="A50" s="26">
        <v>2</v>
      </c>
      <c r="B50" s="26"/>
      <c r="C50" s="27"/>
      <c r="D50" s="28"/>
      <c r="E50" s="27"/>
      <c r="F50" s="27"/>
      <c r="G50" s="27"/>
      <c r="H50" s="28"/>
      <c r="I50" s="28"/>
      <c r="J50" s="110"/>
      <c r="K50" s="47"/>
      <c r="L50" s="27"/>
      <c r="M50" s="48"/>
      <c r="N50" s="48"/>
      <c r="O50" s="48"/>
      <c r="P50" s="27"/>
      <c r="Q50" s="27"/>
      <c r="R50" s="48"/>
      <c r="S50" s="48"/>
      <c r="T50" s="48"/>
      <c r="U50" s="43">
        <f>SUM(R50:T50)</f>
        <v>0</v>
      </c>
      <c r="V50" s="48"/>
      <c r="W50" s="48"/>
      <c r="X50" s="48"/>
      <c r="Y50" s="43">
        <f>SUM(V50:X50)</f>
        <v>0</v>
      </c>
      <c r="Z50" s="48"/>
      <c r="AA50" s="48"/>
      <c r="AB50" s="48"/>
      <c r="AC50" s="43">
        <f>SUM(Z50:AB50)</f>
        <v>0</v>
      </c>
      <c r="AD50" s="48"/>
      <c r="AE50" s="48"/>
      <c r="AF50" s="48"/>
      <c r="AG50" s="43">
        <f>SUM(AD50:AF50)</f>
        <v>0</v>
      </c>
      <c r="AH50" s="43">
        <f>SUM(U50,Y50,AC50,AG50)</f>
        <v>0</v>
      </c>
      <c r="AI50" s="59">
        <f>IF(ISERROR(AH50/J50),0,AH50/J50)</f>
        <v>0</v>
      </c>
      <c r="AJ50" s="59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19" customFormat="1" ht="24.95" customHeight="1">
      <c r="A51" s="117" t="s">
        <v>69</v>
      </c>
      <c r="B51" s="117"/>
      <c r="C51" s="117"/>
      <c r="D51" s="117"/>
      <c r="E51" s="117"/>
      <c r="F51" s="117"/>
      <c r="G51" s="117"/>
      <c r="H51" s="117"/>
      <c r="I51" s="117"/>
      <c r="J51" s="49">
        <f>J49</f>
        <v>0</v>
      </c>
      <c r="K51" s="49">
        <v>0</v>
      </c>
      <c r="L51" s="29"/>
      <c r="M51" s="49">
        <f>SUM(M49:M50)</f>
        <v>0</v>
      </c>
      <c r="N51" s="49">
        <f>SUM(N49:N50)</f>
        <v>0</v>
      </c>
      <c r="O51" s="49">
        <f>SUM(O49:O50)</f>
        <v>0</v>
      </c>
      <c r="P51" s="50"/>
      <c r="Q51" s="56"/>
      <c r="R51" s="49">
        <f t="shared" ref="R51:AH51" si="10">SUM(R49:R50)</f>
        <v>0</v>
      </c>
      <c r="S51" s="49">
        <f t="shared" si="10"/>
        <v>0</v>
      </c>
      <c r="T51" s="49">
        <f t="shared" si="10"/>
        <v>0</v>
      </c>
      <c r="U51" s="49">
        <f t="shared" si="10"/>
        <v>0</v>
      </c>
      <c r="V51" s="49">
        <f t="shared" si="10"/>
        <v>0</v>
      </c>
      <c r="W51" s="49">
        <f t="shared" si="10"/>
        <v>0</v>
      </c>
      <c r="X51" s="49">
        <f t="shared" si="10"/>
        <v>0</v>
      </c>
      <c r="Y51" s="49">
        <f t="shared" si="10"/>
        <v>0</v>
      </c>
      <c r="Z51" s="49">
        <f t="shared" si="10"/>
        <v>0</v>
      </c>
      <c r="AA51" s="49">
        <f t="shared" si="10"/>
        <v>0</v>
      </c>
      <c r="AB51" s="49">
        <f t="shared" si="10"/>
        <v>0</v>
      </c>
      <c r="AC51" s="49">
        <f t="shared" si="10"/>
        <v>0</v>
      </c>
      <c r="AD51" s="49">
        <f t="shared" si="10"/>
        <v>0</v>
      </c>
      <c r="AE51" s="49">
        <f t="shared" si="10"/>
        <v>0</v>
      </c>
      <c r="AF51" s="49">
        <f t="shared" si="10"/>
        <v>0</v>
      </c>
      <c r="AG51" s="49">
        <f t="shared" si="10"/>
        <v>0</v>
      </c>
      <c r="AH51" s="49">
        <f t="shared" si="10"/>
        <v>0</v>
      </c>
      <c r="AI51" s="61">
        <f>IF(ISERROR(AH51/J51),0,AH51/J51)</f>
        <v>0</v>
      </c>
      <c r="AJ51" s="61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>
      <c r="A52" s="118" t="s">
        <v>70</v>
      </c>
      <c r="B52" s="118"/>
      <c r="C52" s="118"/>
      <c r="D52" s="118"/>
      <c r="E52" s="118"/>
      <c r="F52" s="23"/>
      <c r="G52" s="24"/>
      <c r="H52" s="25"/>
      <c r="I52" s="25"/>
      <c r="J52" s="88"/>
      <c r="K52" s="43"/>
      <c r="L52" s="44"/>
      <c r="M52" s="45"/>
      <c r="N52" s="45"/>
      <c r="O52" s="45"/>
      <c r="P52" s="24"/>
      <c r="Q52" s="55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57"/>
      <c r="AJ52" s="58"/>
    </row>
    <row r="53" spans="1:106" ht="24.95" customHeight="1" outlineLevel="1">
      <c r="A53" s="26">
        <v>1</v>
      </c>
      <c r="B53" s="26"/>
      <c r="C53" s="27"/>
      <c r="D53" s="28"/>
      <c r="E53" s="27"/>
      <c r="F53" s="27"/>
      <c r="G53" s="27"/>
      <c r="H53" s="28"/>
      <c r="I53" s="28"/>
      <c r="J53" s="110"/>
      <c r="K53" s="47"/>
      <c r="L53" s="27"/>
      <c r="M53" s="48"/>
      <c r="N53" s="48"/>
      <c r="O53" s="48"/>
      <c r="P53" s="27"/>
      <c r="Q53" s="27"/>
      <c r="R53" s="48"/>
      <c r="S53" s="48"/>
      <c r="T53" s="48"/>
      <c r="U53" s="43">
        <f>SUM(R53:T53)</f>
        <v>0</v>
      </c>
      <c r="V53" s="48"/>
      <c r="W53" s="48"/>
      <c r="X53" s="48"/>
      <c r="Y53" s="43">
        <f>SUM(V53:X53)</f>
        <v>0</v>
      </c>
      <c r="Z53" s="48"/>
      <c r="AA53" s="48"/>
      <c r="AB53" s="48"/>
      <c r="AC53" s="43">
        <f>SUM(Z53:AB53)</f>
        <v>0</v>
      </c>
      <c r="AD53" s="48"/>
      <c r="AE53" s="48"/>
      <c r="AF53" s="48"/>
      <c r="AG53" s="43">
        <f>SUM(AD53:AF53)</f>
        <v>0</v>
      </c>
      <c r="AH53" s="43">
        <f>SUM(U53,Y53,AC53,AG53)</f>
        <v>0</v>
      </c>
      <c r="AI53" s="59">
        <f>IF(ISERROR(AH53/J53),0,AH53/J53)</f>
        <v>0</v>
      </c>
      <c r="AJ53" s="59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>
      <c r="A54" s="26">
        <v>2</v>
      </c>
      <c r="B54" s="26"/>
      <c r="C54" s="27"/>
      <c r="D54" s="28"/>
      <c r="E54" s="27"/>
      <c r="F54" s="27"/>
      <c r="G54" s="27"/>
      <c r="H54" s="28"/>
      <c r="I54" s="28"/>
      <c r="J54" s="110"/>
      <c r="K54" s="47"/>
      <c r="L54" s="27"/>
      <c r="M54" s="48"/>
      <c r="N54" s="48"/>
      <c r="O54" s="48"/>
      <c r="P54" s="27"/>
      <c r="Q54" s="27"/>
      <c r="R54" s="48"/>
      <c r="S54" s="48"/>
      <c r="T54" s="48"/>
      <c r="U54" s="43">
        <f>SUM(R54:T54)</f>
        <v>0</v>
      </c>
      <c r="V54" s="48"/>
      <c r="W54" s="48"/>
      <c r="X54" s="48"/>
      <c r="Y54" s="43">
        <f>SUM(V54:X54)</f>
        <v>0</v>
      </c>
      <c r="Z54" s="48"/>
      <c r="AA54" s="48"/>
      <c r="AB54" s="48"/>
      <c r="AC54" s="43">
        <f>SUM(Z54:AB54)</f>
        <v>0</v>
      </c>
      <c r="AD54" s="48"/>
      <c r="AE54" s="48"/>
      <c r="AF54" s="48"/>
      <c r="AG54" s="43">
        <f>SUM(AD54:AF54)</f>
        <v>0</v>
      </c>
      <c r="AH54" s="43">
        <f>SUM(U54,Y54,AC54,AG54)</f>
        <v>0</v>
      </c>
      <c r="AI54" s="59">
        <f>IF(ISERROR(AH54/J54),0,AH54/J54)</f>
        <v>0</v>
      </c>
      <c r="AJ54" s="59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19" customFormat="1" ht="24.95" customHeight="1">
      <c r="A55" s="117" t="s">
        <v>71</v>
      </c>
      <c r="B55" s="117"/>
      <c r="C55" s="117"/>
      <c r="D55" s="117"/>
      <c r="E55" s="117"/>
      <c r="F55" s="117"/>
      <c r="G55" s="117"/>
      <c r="H55" s="117"/>
      <c r="I55" s="117"/>
      <c r="J55" s="49">
        <f>SUM(J53:J54)</f>
        <v>0</v>
      </c>
      <c r="K55" s="49">
        <f>SUM(K53:K54)</f>
        <v>0</v>
      </c>
      <c r="L55" s="29"/>
      <c r="M55" s="49">
        <f>SUM(M53:M54)</f>
        <v>0</v>
      </c>
      <c r="N55" s="49">
        <f>SUM(N53:N54)</f>
        <v>0</v>
      </c>
      <c r="O55" s="49">
        <f>SUM(O53:O54)</f>
        <v>0</v>
      </c>
      <c r="P55" s="50"/>
      <c r="Q55" s="56"/>
      <c r="R55" s="49">
        <f t="shared" ref="R55:AH55" si="11">SUM(R53:R54)</f>
        <v>0</v>
      </c>
      <c r="S55" s="49">
        <f t="shared" si="11"/>
        <v>0</v>
      </c>
      <c r="T55" s="49">
        <f t="shared" si="11"/>
        <v>0</v>
      </c>
      <c r="U55" s="49">
        <f t="shared" si="11"/>
        <v>0</v>
      </c>
      <c r="V55" s="49">
        <f t="shared" si="11"/>
        <v>0</v>
      </c>
      <c r="W55" s="49">
        <f t="shared" si="11"/>
        <v>0</v>
      </c>
      <c r="X55" s="49">
        <f t="shared" si="11"/>
        <v>0</v>
      </c>
      <c r="Y55" s="49">
        <f t="shared" si="11"/>
        <v>0</v>
      </c>
      <c r="Z55" s="49">
        <f t="shared" si="11"/>
        <v>0</v>
      </c>
      <c r="AA55" s="49">
        <f t="shared" si="11"/>
        <v>0</v>
      </c>
      <c r="AB55" s="49">
        <f t="shared" si="11"/>
        <v>0</v>
      </c>
      <c r="AC55" s="49">
        <f t="shared" si="11"/>
        <v>0</v>
      </c>
      <c r="AD55" s="49">
        <f t="shared" si="11"/>
        <v>0</v>
      </c>
      <c r="AE55" s="49">
        <f t="shared" si="11"/>
        <v>0</v>
      </c>
      <c r="AF55" s="49">
        <f t="shared" si="11"/>
        <v>0</v>
      </c>
      <c r="AG55" s="49">
        <f t="shared" si="11"/>
        <v>0</v>
      </c>
      <c r="AH55" s="49">
        <f t="shared" si="11"/>
        <v>0</v>
      </c>
      <c r="AI55" s="61">
        <f>IF(ISERROR(AH55/J55),0,AH55/J55)</f>
        <v>0</v>
      </c>
      <c r="AJ55" s="61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>
      <c r="A56" s="118" t="s">
        <v>72</v>
      </c>
      <c r="B56" s="118"/>
      <c r="C56" s="118"/>
      <c r="D56" s="118"/>
      <c r="E56" s="118"/>
      <c r="F56" s="23"/>
      <c r="G56" s="24"/>
      <c r="H56" s="25"/>
      <c r="I56" s="25"/>
      <c r="J56" s="88"/>
      <c r="K56" s="43"/>
      <c r="L56" s="44"/>
      <c r="M56" s="45"/>
      <c r="N56" s="45"/>
      <c r="O56" s="45"/>
      <c r="P56" s="24"/>
      <c r="Q56" s="55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57"/>
      <c r="AJ56" s="58"/>
    </row>
    <row r="57" spans="1:106" ht="24.95" customHeight="1" outlineLevel="1">
      <c r="A57" s="26">
        <v>1</v>
      </c>
      <c r="B57" s="26"/>
      <c r="C57" s="27"/>
      <c r="D57" s="28"/>
      <c r="E57" s="27"/>
      <c r="F57" s="27"/>
      <c r="G57" s="27"/>
      <c r="H57" s="28"/>
      <c r="I57" s="28"/>
      <c r="J57" s="110"/>
      <c r="K57" s="47"/>
      <c r="L57" s="27"/>
      <c r="M57" s="48"/>
      <c r="N57" s="48"/>
      <c r="O57" s="48"/>
      <c r="P57" s="27"/>
      <c r="Q57" s="27"/>
      <c r="R57" s="48"/>
      <c r="S57" s="48"/>
      <c r="T57" s="48"/>
      <c r="U57" s="43">
        <f>SUM(R57:T57)</f>
        <v>0</v>
      </c>
      <c r="V57" s="48"/>
      <c r="W57" s="48"/>
      <c r="X57" s="48"/>
      <c r="Y57" s="43">
        <f>SUM(V57:X57)</f>
        <v>0</v>
      </c>
      <c r="Z57" s="48"/>
      <c r="AA57" s="48"/>
      <c r="AB57" s="48"/>
      <c r="AC57" s="43">
        <f>SUM(Z57:AB57)</f>
        <v>0</v>
      </c>
      <c r="AD57" s="48"/>
      <c r="AE57" s="48"/>
      <c r="AF57" s="48"/>
      <c r="AG57" s="43">
        <f>SUM(AD57:AF57)</f>
        <v>0</v>
      </c>
      <c r="AH57" s="43">
        <f>SUM(U57,Y57,AC57,AG57)</f>
        <v>0</v>
      </c>
      <c r="AI57" s="59">
        <f>IF(ISERROR(AH57/J57),0,AH57/J57)</f>
        <v>0</v>
      </c>
      <c r="AJ57" s="59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>
      <c r="A58" s="26">
        <v>2</v>
      </c>
      <c r="B58" s="26"/>
      <c r="C58" s="27"/>
      <c r="D58" s="28"/>
      <c r="E58" s="27"/>
      <c r="F58" s="27"/>
      <c r="G58" s="27"/>
      <c r="H58" s="28"/>
      <c r="I58" s="28"/>
      <c r="J58" s="110"/>
      <c r="K58" s="47"/>
      <c r="L58" s="27"/>
      <c r="M58" s="48"/>
      <c r="N58" s="48"/>
      <c r="O58" s="48"/>
      <c r="P58" s="27"/>
      <c r="Q58" s="27"/>
      <c r="R58" s="48"/>
      <c r="S58" s="48"/>
      <c r="T58" s="48"/>
      <c r="U58" s="43">
        <f>SUM(R58:T58)</f>
        <v>0</v>
      </c>
      <c r="V58" s="48"/>
      <c r="W58" s="48"/>
      <c r="X58" s="48"/>
      <c r="Y58" s="43">
        <f>SUM(V58:X58)</f>
        <v>0</v>
      </c>
      <c r="Z58" s="48"/>
      <c r="AA58" s="48"/>
      <c r="AB58" s="48"/>
      <c r="AC58" s="43">
        <f>SUM(Z58:AB58)</f>
        <v>0</v>
      </c>
      <c r="AD58" s="48"/>
      <c r="AE58" s="48"/>
      <c r="AF58" s="48"/>
      <c r="AG58" s="43">
        <f>SUM(AD58:AF58)</f>
        <v>0</v>
      </c>
      <c r="AH58" s="43">
        <f>SUM(U58,Y58,AC58,AG58)</f>
        <v>0</v>
      </c>
      <c r="AI58" s="59">
        <f>IF(ISERROR(AH58/J58),0,AH58/J58)</f>
        <v>0</v>
      </c>
      <c r="AJ58" s="59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19" customFormat="1" ht="24.95" customHeight="1">
      <c r="A59" s="117" t="s">
        <v>73</v>
      </c>
      <c r="B59" s="117"/>
      <c r="C59" s="117"/>
      <c r="D59" s="117"/>
      <c r="E59" s="117"/>
      <c r="F59" s="117"/>
      <c r="G59" s="117"/>
      <c r="H59" s="117"/>
      <c r="I59" s="117"/>
      <c r="J59" s="49">
        <f>SUM(J57:J58)</f>
        <v>0</v>
      </c>
      <c r="K59" s="49">
        <f>SUM(K57:K58)</f>
        <v>0</v>
      </c>
      <c r="L59" s="29"/>
      <c r="M59" s="49">
        <f>SUM(M57:M58)</f>
        <v>0</v>
      </c>
      <c r="N59" s="49">
        <f>SUM(N57:N58)</f>
        <v>0</v>
      </c>
      <c r="O59" s="49">
        <f>SUM(O57:O58)</f>
        <v>0</v>
      </c>
      <c r="P59" s="50"/>
      <c r="Q59" s="56"/>
      <c r="R59" s="49">
        <f t="shared" ref="R59:AH59" si="12">SUM(R57:R58)</f>
        <v>0</v>
      </c>
      <c r="S59" s="49">
        <f t="shared" si="12"/>
        <v>0</v>
      </c>
      <c r="T59" s="49">
        <f t="shared" si="12"/>
        <v>0</v>
      </c>
      <c r="U59" s="49">
        <f t="shared" si="12"/>
        <v>0</v>
      </c>
      <c r="V59" s="49">
        <f t="shared" si="12"/>
        <v>0</v>
      </c>
      <c r="W59" s="49">
        <f t="shared" si="12"/>
        <v>0</v>
      </c>
      <c r="X59" s="49">
        <f t="shared" si="12"/>
        <v>0</v>
      </c>
      <c r="Y59" s="49">
        <f t="shared" si="12"/>
        <v>0</v>
      </c>
      <c r="Z59" s="49">
        <f t="shared" si="12"/>
        <v>0</v>
      </c>
      <c r="AA59" s="49">
        <f t="shared" si="12"/>
        <v>0</v>
      </c>
      <c r="AB59" s="49">
        <f t="shared" si="12"/>
        <v>0</v>
      </c>
      <c r="AC59" s="49">
        <f t="shared" si="12"/>
        <v>0</v>
      </c>
      <c r="AD59" s="49">
        <f t="shared" si="12"/>
        <v>0</v>
      </c>
      <c r="AE59" s="49">
        <f t="shared" si="12"/>
        <v>0</v>
      </c>
      <c r="AF59" s="49">
        <f t="shared" si="12"/>
        <v>0</v>
      </c>
      <c r="AG59" s="49">
        <f t="shared" si="12"/>
        <v>0</v>
      </c>
      <c r="AH59" s="49">
        <f t="shared" si="12"/>
        <v>0</v>
      </c>
      <c r="AI59" s="61">
        <f>IF(ISERROR(AH59/J59),0,AH59/J59)</f>
        <v>0</v>
      </c>
      <c r="AJ59" s="61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>
      <c r="A60" s="118" t="s">
        <v>74</v>
      </c>
      <c r="B60" s="118"/>
      <c r="C60" s="118"/>
      <c r="D60" s="118"/>
      <c r="E60" s="118"/>
      <c r="F60" s="23"/>
      <c r="G60" s="24"/>
      <c r="H60" s="25"/>
      <c r="I60" s="25"/>
      <c r="J60" s="88"/>
      <c r="K60" s="43"/>
      <c r="L60" s="44"/>
      <c r="M60" s="45"/>
      <c r="N60" s="45"/>
      <c r="O60" s="45"/>
      <c r="P60" s="24"/>
      <c r="Q60" s="55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57"/>
      <c r="AJ60" s="58"/>
    </row>
    <row r="61" spans="1:106" ht="24.95" customHeight="1" outlineLevel="1">
      <c r="A61" s="26">
        <v>1</v>
      </c>
      <c r="B61" s="26"/>
      <c r="C61" s="27"/>
      <c r="D61" s="28"/>
      <c r="E61" s="27"/>
      <c r="F61" s="27"/>
      <c r="G61" s="27"/>
      <c r="H61" s="28"/>
      <c r="I61" s="28"/>
      <c r="J61" s="110"/>
      <c r="K61" s="47"/>
      <c r="L61" s="27"/>
      <c r="M61" s="48"/>
      <c r="N61" s="48"/>
      <c r="O61" s="48"/>
      <c r="P61" s="27"/>
      <c r="Q61" s="27"/>
      <c r="R61" s="48"/>
      <c r="S61" s="48"/>
      <c r="T61" s="48"/>
      <c r="U61" s="43">
        <f>SUM(R61:T61)</f>
        <v>0</v>
      </c>
      <c r="V61" s="48"/>
      <c r="W61" s="48"/>
      <c r="X61" s="48"/>
      <c r="Y61" s="43">
        <f>SUM(V61:X61)</f>
        <v>0</v>
      </c>
      <c r="Z61" s="48"/>
      <c r="AA61" s="48"/>
      <c r="AB61" s="48"/>
      <c r="AC61" s="43">
        <f>SUM(Z61:AB61)</f>
        <v>0</v>
      </c>
      <c r="AD61" s="48"/>
      <c r="AE61" s="48"/>
      <c r="AF61" s="48"/>
      <c r="AG61" s="43">
        <f>SUM(AD61:AF61)</f>
        <v>0</v>
      </c>
      <c r="AH61" s="43">
        <f>SUM(U61,Y61,AC61,AG61)</f>
        <v>0</v>
      </c>
      <c r="AI61" s="59">
        <f>IF(ISERROR(AH61/J61),0,AH61/J61)</f>
        <v>0</v>
      </c>
      <c r="AJ61" s="59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>
      <c r="A62" s="26">
        <v>2</v>
      </c>
      <c r="B62" s="26"/>
      <c r="C62" s="27"/>
      <c r="D62" s="28"/>
      <c r="E62" s="27"/>
      <c r="F62" s="27"/>
      <c r="G62" s="27"/>
      <c r="H62" s="28"/>
      <c r="I62" s="28"/>
      <c r="J62" s="110"/>
      <c r="K62" s="47"/>
      <c r="L62" s="27"/>
      <c r="M62" s="48"/>
      <c r="N62" s="48"/>
      <c r="O62" s="48"/>
      <c r="P62" s="27"/>
      <c r="Q62" s="27"/>
      <c r="R62" s="48"/>
      <c r="S62" s="48"/>
      <c r="T62" s="48"/>
      <c r="U62" s="43">
        <f>SUM(R62:T62)</f>
        <v>0</v>
      </c>
      <c r="V62" s="48"/>
      <c r="W62" s="48"/>
      <c r="X62" s="48"/>
      <c r="Y62" s="43">
        <f>SUM(V62:X62)</f>
        <v>0</v>
      </c>
      <c r="Z62" s="48"/>
      <c r="AA62" s="48"/>
      <c r="AB62" s="48"/>
      <c r="AC62" s="43">
        <f>SUM(Z62:AB62)</f>
        <v>0</v>
      </c>
      <c r="AD62" s="48"/>
      <c r="AE62" s="48"/>
      <c r="AF62" s="48"/>
      <c r="AG62" s="43">
        <f>SUM(AD62:AF62)</f>
        <v>0</v>
      </c>
      <c r="AH62" s="43">
        <f>SUM(U62,Y62,AC62,AG62)</f>
        <v>0</v>
      </c>
      <c r="AI62" s="59">
        <f>IF(ISERROR(AH62/J62),0,AH62/J62)</f>
        <v>0</v>
      </c>
      <c r="AJ62" s="59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19" customFormat="1" ht="24.95" customHeight="1">
      <c r="A63" s="117" t="s">
        <v>75</v>
      </c>
      <c r="B63" s="117"/>
      <c r="C63" s="117"/>
      <c r="D63" s="117"/>
      <c r="E63" s="117"/>
      <c r="F63" s="117"/>
      <c r="G63" s="117"/>
      <c r="H63" s="117"/>
      <c r="I63" s="117"/>
      <c r="J63" s="49">
        <f>SUM(J61:J62)</f>
        <v>0</v>
      </c>
      <c r="K63" s="49">
        <f>SUM(K61:K62)</f>
        <v>0</v>
      </c>
      <c r="L63" s="29"/>
      <c r="M63" s="49">
        <f>SUM(M61:M62)</f>
        <v>0</v>
      </c>
      <c r="N63" s="49">
        <f>SUM(N61:N62)</f>
        <v>0</v>
      </c>
      <c r="O63" s="49">
        <f>SUM(O61:O62)</f>
        <v>0</v>
      </c>
      <c r="P63" s="50"/>
      <c r="Q63" s="56"/>
      <c r="R63" s="49">
        <f t="shared" ref="R63:AH63" si="13">SUM(R61:R62)</f>
        <v>0</v>
      </c>
      <c r="S63" s="49">
        <f t="shared" si="13"/>
        <v>0</v>
      </c>
      <c r="T63" s="49">
        <f t="shared" si="13"/>
        <v>0</v>
      </c>
      <c r="U63" s="49">
        <f t="shared" si="13"/>
        <v>0</v>
      </c>
      <c r="V63" s="49">
        <f t="shared" si="13"/>
        <v>0</v>
      </c>
      <c r="W63" s="49">
        <f t="shared" si="13"/>
        <v>0</v>
      </c>
      <c r="X63" s="49">
        <f t="shared" si="13"/>
        <v>0</v>
      </c>
      <c r="Y63" s="49">
        <f t="shared" si="13"/>
        <v>0</v>
      </c>
      <c r="Z63" s="49">
        <f t="shared" si="13"/>
        <v>0</v>
      </c>
      <c r="AA63" s="49">
        <f t="shared" si="13"/>
        <v>0</v>
      </c>
      <c r="AB63" s="49">
        <f t="shared" si="13"/>
        <v>0</v>
      </c>
      <c r="AC63" s="49">
        <f t="shared" si="13"/>
        <v>0</v>
      </c>
      <c r="AD63" s="49">
        <f t="shared" si="13"/>
        <v>0</v>
      </c>
      <c r="AE63" s="49">
        <f t="shared" si="13"/>
        <v>0</v>
      </c>
      <c r="AF63" s="49">
        <f t="shared" si="13"/>
        <v>0</v>
      </c>
      <c r="AG63" s="49">
        <f t="shared" si="13"/>
        <v>0</v>
      </c>
      <c r="AH63" s="49">
        <f t="shared" si="13"/>
        <v>0</v>
      </c>
      <c r="AI63" s="61">
        <f>IF(ISERROR(AH63/J63),0,AH63/J63)</f>
        <v>0</v>
      </c>
      <c r="AJ63" s="61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>
      <c r="A64" s="118" t="s">
        <v>76</v>
      </c>
      <c r="B64" s="118"/>
      <c r="C64" s="118"/>
      <c r="D64" s="118"/>
      <c r="E64" s="118"/>
      <c r="F64" s="23"/>
      <c r="G64" s="24"/>
      <c r="H64" s="25"/>
      <c r="I64" s="25"/>
      <c r="J64" s="88"/>
      <c r="K64" s="43"/>
      <c r="L64" s="44"/>
      <c r="M64" s="45"/>
      <c r="N64" s="45"/>
      <c r="O64" s="45"/>
      <c r="P64" s="24"/>
      <c r="Q64" s="55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57"/>
      <c r="AJ64" s="58"/>
    </row>
    <row r="65" spans="1:106" ht="24.95" customHeight="1" outlineLevel="1">
      <c r="A65" s="26">
        <v>1</v>
      </c>
      <c r="B65" s="26"/>
      <c r="C65" s="27"/>
      <c r="D65" s="28"/>
      <c r="E65" s="27"/>
      <c r="F65" s="27"/>
      <c r="G65" s="27"/>
      <c r="H65" s="28"/>
      <c r="I65" s="28"/>
      <c r="J65" s="110"/>
      <c r="K65" s="47"/>
      <c r="L65" s="27"/>
      <c r="M65" s="48"/>
      <c r="N65" s="48"/>
      <c r="O65" s="48"/>
      <c r="P65" s="27"/>
      <c r="Q65" s="27"/>
      <c r="R65" s="48"/>
      <c r="S65" s="48"/>
      <c r="T65" s="48"/>
      <c r="U65" s="43">
        <f>SUM(R65:T65)</f>
        <v>0</v>
      </c>
      <c r="V65" s="48"/>
      <c r="W65" s="48"/>
      <c r="X65" s="48"/>
      <c r="Y65" s="43">
        <f>SUM(V65:X65)</f>
        <v>0</v>
      </c>
      <c r="Z65" s="48"/>
      <c r="AA65" s="48"/>
      <c r="AB65" s="48"/>
      <c r="AC65" s="43">
        <f>SUM(Z65:AB65)</f>
        <v>0</v>
      </c>
      <c r="AD65" s="48"/>
      <c r="AE65" s="48"/>
      <c r="AF65" s="48"/>
      <c r="AG65" s="43">
        <f>SUM(AD65:AF65)</f>
        <v>0</v>
      </c>
      <c r="AH65" s="43">
        <f>SUM(U65,Y65,AC65,AG65)</f>
        <v>0</v>
      </c>
      <c r="AI65" s="59">
        <f>IF(ISERROR(AH65/J65),0,AH65/J65)</f>
        <v>0</v>
      </c>
      <c r="AJ65" s="59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>
      <c r="A66" s="26">
        <v>2</v>
      </c>
      <c r="B66" s="26"/>
      <c r="C66" s="27"/>
      <c r="D66" s="28"/>
      <c r="E66" s="27"/>
      <c r="F66" s="27"/>
      <c r="G66" s="27"/>
      <c r="H66" s="28"/>
      <c r="I66" s="28"/>
      <c r="J66" s="110"/>
      <c r="K66" s="47"/>
      <c r="L66" s="27"/>
      <c r="M66" s="48"/>
      <c r="N66" s="48"/>
      <c r="O66" s="48"/>
      <c r="P66" s="27"/>
      <c r="Q66" s="27"/>
      <c r="R66" s="48"/>
      <c r="S66" s="48"/>
      <c r="T66" s="48"/>
      <c r="U66" s="43">
        <f>SUM(R66:T66)</f>
        <v>0</v>
      </c>
      <c r="V66" s="48"/>
      <c r="W66" s="48"/>
      <c r="X66" s="48"/>
      <c r="Y66" s="43">
        <f>SUM(V66:X66)</f>
        <v>0</v>
      </c>
      <c r="Z66" s="48"/>
      <c r="AA66" s="48"/>
      <c r="AB66" s="48"/>
      <c r="AC66" s="43">
        <f>SUM(Z66:AB66)</f>
        <v>0</v>
      </c>
      <c r="AD66" s="48"/>
      <c r="AE66" s="48"/>
      <c r="AF66" s="48"/>
      <c r="AG66" s="43">
        <f>SUM(AD66:AF66)</f>
        <v>0</v>
      </c>
      <c r="AH66" s="43">
        <f>SUM(U66,Y66,AC66,AG66)</f>
        <v>0</v>
      </c>
      <c r="AI66" s="59">
        <f>IF(ISERROR(AH66/J66),0,AH66/J66)</f>
        <v>0</v>
      </c>
      <c r="AJ66" s="59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19" customFormat="1" ht="24.95" customHeight="1">
      <c r="A67" s="117" t="s">
        <v>94</v>
      </c>
      <c r="B67" s="117"/>
      <c r="C67" s="117"/>
      <c r="D67" s="117"/>
      <c r="E67" s="117"/>
      <c r="F67" s="117"/>
      <c r="G67" s="117"/>
      <c r="H67" s="117"/>
      <c r="I67" s="117"/>
      <c r="J67" s="49">
        <f>SUM(J65:J66)</f>
        <v>0</v>
      </c>
      <c r="K67" s="49">
        <f>SUM(K65:K66)</f>
        <v>0</v>
      </c>
      <c r="L67" s="29"/>
      <c r="M67" s="49">
        <f>SUM(M65:M66)</f>
        <v>0</v>
      </c>
      <c r="N67" s="49">
        <f>SUM(N65:N66)</f>
        <v>0</v>
      </c>
      <c r="O67" s="49">
        <f>SUM(O65:O66)</f>
        <v>0</v>
      </c>
      <c r="P67" s="50"/>
      <c r="Q67" s="56"/>
      <c r="R67" s="49">
        <f t="shared" ref="R67:AH67" si="14">SUM(R65:R66)</f>
        <v>0</v>
      </c>
      <c r="S67" s="49">
        <f t="shared" si="14"/>
        <v>0</v>
      </c>
      <c r="T67" s="49">
        <f t="shared" si="14"/>
        <v>0</v>
      </c>
      <c r="U67" s="49">
        <f t="shared" si="14"/>
        <v>0</v>
      </c>
      <c r="V67" s="49">
        <f t="shared" si="14"/>
        <v>0</v>
      </c>
      <c r="W67" s="49">
        <f t="shared" si="14"/>
        <v>0</v>
      </c>
      <c r="X67" s="49">
        <f t="shared" si="14"/>
        <v>0</v>
      </c>
      <c r="Y67" s="49">
        <f t="shared" si="14"/>
        <v>0</v>
      </c>
      <c r="Z67" s="49">
        <f t="shared" si="14"/>
        <v>0</v>
      </c>
      <c r="AA67" s="49">
        <f t="shared" si="14"/>
        <v>0</v>
      </c>
      <c r="AB67" s="49">
        <f t="shared" si="14"/>
        <v>0</v>
      </c>
      <c r="AC67" s="49">
        <f t="shared" si="14"/>
        <v>0</v>
      </c>
      <c r="AD67" s="49">
        <f t="shared" si="14"/>
        <v>0</v>
      </c>
      <c r="AE67" s="49">
        <f t="shared" si="14"/>
        <v>0</v>
      </c>
      <c r="AF67" s="49">
        <f t="shared" si="14"/>
        <v>0</v>
      </c>
      <c r="AG67" s="49">
        <f t="shared" si="14"/>
        <v>0</v>
      </c>
      <c r="AH67" s="49">
        <f t="shared" si="14"/>
        <v>0</v>
      </c>
      <c r="AI67" s="61">
        <f>IF(ISERROR(AH67/J67),0,AH67/J67)</f>
        <v>0</v>
      </c>
      <c r="AJ67" s="61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>
      <c r="A68" s="118" t="s">
        <v>78</v>
      </c>
      <c r="B68" s="118"/>
      <c r="C68" s="118"/>
      <c r="D68" s="118"/>
      <c r="E68" s="118"/>
      <c r="F68" s="23"/>
      <c r="G68" s="24"/>
      <c r="H68" s="25"/>
      <c r="I68" s="25"/>
      <c r="J68" s="88"/>
      <c r="K68" s="43"/>
      <c r="L68" s="44"/>
      <c r="M68" s="45"/>
      <c r="N68" s="45"/>
      <c r="O68" s="45"/>
      <c r="P68" s="24"/>
      <c r="Q68" s="55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57"/>
      <c r="AJ68" s="58"/>
    </row>
    <row r="69" spans="1:106" ht="24.95" customHeight="1" outlineLevel="1">
      <c r="A69" s="26">
        <v>1</v>
      </c>
      <c r="B69" s="26"/>
      <c r="C69" s="27"/>
      <c r="D69" s="28"/>
      <c r="E69" s="27"/>
      <c r="F69" s="27"/>
      <c r="G69" s="27"/>
      <c r="H69" s="28"/>
      <c r="I69" s="28"/>
      <c r="J69" s="110"/>
      <c r="K69" s="47"/>
      <c r="L69" s="27"/>
      <c r="M69" s="48"/>
      <c r="N69" s="48"/>
      <c r="O69" s="48"/>
      <c r="P69" s="27"/>
      <c r="Q69" s="27"/>
      <c r="R69" s="48"/>
      <c r="S69" s="48"/>
      <c r="T69" s="48"/>
      <c r="U69" s="43">
        <f>SUM(R69:T69)</f>
        <v>0</v>
      </c>
      <c r="V69" s="48"/>
      <c r="W69" s="48"/>
      <c r="X69" s="48"/>
      <c r="Y69" s="43">
        <f>SUM(V69:X69)</f>
        <v>0</v>
      </c>
      <c r="Z69" s="48"/>
      <c r="AA69" s="48"/>
      <c r="AB69" s="48"/>
      <c r="AC69" s="43">
        <f>SUM(Z69:AB69)</f>
        <v>0</v>
      </c>
      <c r="AD69" s="48"/>
      <c r="AE69" s="48"/>
      <c r="AF69" s="48"/>
      <c r="AG69" s="43">
        <f>SUM(AD69:AF69)</f>
        <v>0</v>
      </c>
      <c r="AH69" s="43">
        <f>SUM(U69,Y69,AC69,AG69)</f>
        <v>0</v>
      </c>
      <c r="AI69" s="59">
        <f>IF(ISERROR(AH69/J69),0,AH69/J69)</f>
        <v>0</v>
      </c>
      <c r="AJ69" s="59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>
      <c r="A70" s="26">
        <v>2</v>
      </c>
      <c r="B70" s="26"/>
      <c r="C70" s="27"/>
      <c r="D70" s="28"/>
      <c r="E70" s="27"/>
      <c r="F70" s="27"/>
      <c r="G70" s="27"/>
      <c r="H70" s="28"/>
      <c r="I70" s="28"/>
      <c r="J70" s="110"/>
      <c r="K70" s="47"/>
      <c r="L70" s="27"/>
      <c r="M70" s="48"/>
      <c r="N70" s="48"/>
      <c r="O70" s="48"/>
      <c r="P70" s="27"/>
      <c r="Q70" s="27"/>
      <c r="R70" s="48"/>
      <c r="S70" s="48"/>
      <c r="T70" s="48"/>
      <c r="U70" s="43">
        <f>SUM(R70:T70)</f>
        <v>0</v>
      </c>
      <c r="V70" s="48"/>
      <c r="W70" s="48"/>
      <c r="X70" s="48"/>
      <c r="Y70" s="43">
        <f>SUM(V70:X70)</f>
        <v>0</v>
      </c>
      <c r="Z70" s="48"/>
      <c r="AA70" s="48"/>
      <c r="AB70" s="48"/>
      <c r="AC70" s="43">
        <f>SUM(Z70:AB70)</f>
        <v>0</v>
      </c>
      <c r="AD70" s="48"/>
      <c r="AE70" s="48"/>
      <c r="AF70" s="48"/>
      <c r="AG70" s="43">
        <f>SUM(AD70:AF70)</f>
        <v>0</v>
      </c>
      <c r="AH70" s="43">
        <f>SUM(U70,Y70,AC70,AG70)</f>
        <v>0</v>
      </c>
      <c r="AI70" s="59">
        <f>IF(ISERROR(AH70/J70),0,AH70/J70)</f>
        <v>0</v>
      </c>
      <c r="AJ70" s="59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19" customFormat="1" ht="24.95" customHeight="1">
      <c r="A71" s="117" t="s">
        <v>79</v>
      </c>
      <c r="B71" s="117"/>
      <c r="C71" s="117"/>
      <c r="D71" s="117"/>
      <c r="E71" s="117"/>
      <c r="F71" s="117"/>
      <c r="G71" s="117"/>
      <c r="H71" s="117"/>
      <c r="I71" s="117"/>
      <c r="J71" s="49">
        <f>SUM(J69:J70)</f>
        <v>0</v>
      </c>
      <c r="K71" s="49">
        <f>SUM(K69:K70)</f>
        <v>0</v>
      </c>
      <c r="L71" s="29"/>
      <c r="M71" s="49">
        <f>SUM(M69:M70)</f>
        <v>0</v>
      </c>
      <c r="N71" s="49">
        <f>SUM(N69:N70)</f>
        <v>0</v>
      </c>
      <c r="O71" s="49">
        <f>SUM(O69:O70)</f>
        <v>0</v>
      </c>
      <c r="P71" s="50"/>
      <c r="Q71" s="56"/>
      <c r="R71" s="49">
        <f t="shared" ref="R71:AH71" si="15">SUM(R69:R70)</f>
        <v>0</v>
      </c>
      <c r="S71" s="49">
        <f t="shared" si="15"/>
        <v>0</v>
      </c>
      <c r="T71" s="49">
        <f t="shared" si="15"/>
        <v>0</v>
      </c>
      <c r="U71" s="49">
        <f t="shared" si="15"/>
        <v>0</v>
      </c>
      <c r="V71" s="49">
        <f t="shared" si="15"/>
        <v>0</v>
      </c>
      <c r="W71" s="49">
        <f t="shared" si="15"/>
        <v>0</v>
      </c>
      <c r="X71" s="49">
        <f t="shared" si="15"/>
        <v>0</v>
      </c>
      <c r="Y71" s="49">
        <f t="shared" si="15"/>
        <v>0</v>
      </c>
      <c r="Z71" s="49">
        <f t="shared" si="15"/>
        <v>0</v>
      </c>
      <c r="AA71" s="49">
        <f t="shared" si="15"/>
        <v>0</v>
      </c>
      <c r="AB71" s="49">
        <f t="shared" si="15"/>
        <v>0</v>
      </c>
      <c r="AC71" s="49">
        <f t="shared" si="15"/>
        <v>0</v>
      </c>
      <c r="AD71" s="49">
        <f t="shared" si="15"/>
        <v>0</v>
      </c>
      <c r="AE71" s="49">
        <f t="shared" si="15"/>
        <v>0</v>
      </c>
      <c r="AF71" s="49">
        <f t="shared" si="15"/>
        <v>0</v>
      </c>
      <c r="AG71" s="49">
        <f t="shared" si="15"/>
        <v>0</v>
      </c>
      <c r="AH71" s="49">
        <f t="shared" si="15"/>
        <v>0</v>
      </c>
      <c r="AI71" s="61">
        <f>IF(ISERROR(AH71/J71),0,AH71/J71)</f>
        <v>0</v>
      </c>
      <c r="AJ71" s="61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>
      <c r="A72" s="118" t="s">
        <v>80</v>
      </c>
      <c r="B72" s="118"/>
      <c r="C72" s="118"/>
      <c r="D72" s="118"/>
      <c r="E72" s="118"/>
      <c r="F72" s="23"/>
      <c r="G72" s="24"/>
      <c r="H72" s="25"/>
      <c r="I72" s="25"/>
      <c r="J72" s="110">
        <v>17529391000</v>
      </c>
      <c r="K72" s="43"/>
      <c r="L72" s="44"/>
      <c r="M72" s="45"/>
      <c r="N72" s="45"/>
      <c r="O72" s="45"/>
      <c r="P72" s="24"/>
      <c r="Q72" s="55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57"/>
      <c r="AJ72" s="58"/>
    </row>
    <row r="73" spans="1:106" ht="24.95" customHeight="1" outlineLevel="1">
      <c r="A73" s="26">
        <v>1</v>
      </c>
      <c r="B73" s="26"/>
      <c r="C73" s="35" t="s">
        <v>105</v>
      </c>
      <c r="D73" s="36">
        <v>45695</v>
      </c>
      <c r="E73" s="32" t="s">
        <v>106</v>
      </c>
      <c r="F73" s="32" t="s">
        <v>107</v>
      </c>
      <c r="G73" s="32"/>
      <c r="H73" s="38"/>
      <c r="I73" s="40"/>
      <c r="J73" s="110"/>
      <c r="K73" s="64">
        <v>16968765000</v>
      </c>
      <c r="L73" s="42"/>
      <c r="M73" s="52"/>
      <c r="N73" s="65"/>
      <c r="O73" s="52"/>
      <c r="P73" s="66"/>
      <c r="Q73" s="66"/>
      <c r="R73" s="48">
        <v>8484382500</v>
      </c>
      <c r="S73" s="48"/>
      <c r="T73" s="48"/>
      <c r="U73" s="43">
        <f>SUM(R73:T73)</f>
        <v>8484382500</v>
      </c>
      <c r="V73" s="48"/>
      <c r="W73" s="48"/>
      <c r="X73" s="48">
        <v>8484382500</v>
      </c>
      <c r="Y73" s="43">
        <f>SUM(V73:X73)</f>
        <v>8484382500</v>
      </c>
      <c r="Z73" s="48"/>
      <c r="AA73" s="48"/>
      <c r="AB73" s="48"/>
      <c r="AC73" s="43">
        <f>SUM(Z73:AB73)</f>
        <v>0</v>
      </c>
      <c r="AD73" s="48"/>
      <c r="AE73" s="48">
        <v>0</v>
      </c>
      <c r="AF73" s="48">
        <v>0</v>
      </c>
      <c r="AG73" s="43">
        <f>SUM(AD73:AF73)</f>
        <v>0</v>
      </c>
      <c r="AH73" s="43">
        <f>SUM(U73,Y73,AC73,AG73)</f>
        <v>16968765000</v>
      </c>
      <c r="AI73" s="59">
        <f>IF(ISERROR(AH73/J72),0,AH73/J72)</f>
        <v>0.96801794198098501</v>
      </c>
      <c r="AJ73" s="59">
        <f>IF(ISERROR(AH73/$AH$76),"-",AH73/$AH$76)</f>
        <v>0.96801794198098501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>
      <c r="A74" s="26">
        <v>2</v>
      </c>
      <c r="B74" s="26"/>
      <c r="C74" s="35" t="s">
        <v>105</v>
      </c>
      <c r="D74" s="36">
        <v>45695</v>
      </c>
      <c r="E74" s="32" t="s">
        <v>106</v>
      </c>
      <c r="F74" s="32" t="s">
        <v>108</v>
      </c>
      <c r="G74" s="62"/>
      <c r="H74" s="38"/>
      <c r="I74" s="40"/>
      <c r="J74" s="110"/>
      <c r="K74" s="64">
        <v>560626000</v>
      </c>
      <c r="L74" s="42"/>
      <c r="M74" s="52"/>
      <c r="N74" s="65"/>
      <c r="O74" s="52"/>
      <c r="P74" s="66"/>
      <c r="Q74" s="66"/>
      <c r="R74" s="48">
        <v>280313000</v>
      </c>
      <c r="S74" s="48"/>
      <c r="T74" s="48"/>
      <c r="U74" s="43">
        <f>SUM(R74:T74)</f>
        <v>280313000</v>
      </c>
      <c r="V74" s="48"/>
      <c r="W74" s="48"/>
      <c r="X74" s="48">
        <v>280313000</v>
      </c>
      <c r="Y74" s="43">
        <f>SUM(V74:X74)</f>
        <v>280313000</v>
      </c>
      <c r="Z74" s="48"/>
      <c r="AA74" s="48"/>
      <c r="AB74" s="48"/>
      <c r="AC74" s="43">
        <f>SUM(Z74:AB74)</f>
        <v>0</v>
      </c>
      <c r="AD74" s="48"/>
      <c r="AE74" s="48">
        <v>0</v>
      </c>
      <c r="AF74" s="48">
        <v>0</v>
      </c>
      <c r="AG74" s="43">
        <f>SUM(AD74:AF74)</f>
        <v>0</v>
      </c>
      <c r="AH74" s="43">
        <f>SUM(U74,Y74,AC74,AG74)</f>
        <v>560626000</v>
      </c>
      <c r="AI74" s="59">
        <f>IF(ISERROR(AH74/J72),0,AH74/J72)</f>
        <v>3.1982058019014999E-2</v>
      </c>
      <c r="AJ74" s="59">
        <f>IF(ISERROR(AH74/$AH$76),"-",AH74/$AH$76)</f>
        <v>3.1982058019014999E-2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19" customFormat="1" ht="24.95" customHeight="1">
      <c r="A75" s="117" t="s">
        <v>85</v>
      </c>
      <c r="B75" s="117"/>
      <c r="C75" s="117"/>
      <c r="D75" s="117"/>
      <c r="E75" s="117"/>
      <c r="F75" s="117"/>
      <c r="G75" s="117"/>
      <c r="H75" s="117"/>
      <c r="I75" s="117"/>
      <c r="J75" s="49">
        <f>J72</f>
        <v>17529391000</v>
      </c>
      <c r="K75" s="49">
        <f>SUM(K73:K74)</f>
        <v>17529391000</v>
      </c>
      <c r="L75" s="29"/>
      <c r="M75" s="49">
        <f>SUM(M73:M73)</f>
        <v>0</v>
      </c>
      <c r="N75" s="49">
        <f>SUM(N73:N73)</f>
        <v>0</v>
      </c>
      <c r="O75" s="49">
        <f>SUM(O73:O73)</f>
        <v>0</v>
      </c>
      <c r="P75" s="50"/>
      <c r="Q75" s="56"/>
      <c r="R75" s="49">
        <f>SUM(R73:R74)</f>
        <v>8764695500</v>
      </c>
      <c r="S75" s="49">
        <f>SUM(S73:S74)</f>
        <v>0</v>
      </c>
      <c r="T75" s="49">
        <f>SUM(T73:T74)</f>
        <v>0</v>
      </c>
      <c r="U75" s="49">
        <f>SUM(U73:U74)</f>
        <v>8764695500</v>
      </c>
      <c r="V75" s="49">
        <f t="shared" ref="V75:AG75" si="16">SUM(V73:V73)</f>
        <v>0</v>
      </c>
      <c r="W75" s="49">
        <f t="shared" si="16"/>
        <v>0</v>
      </c>
      <c r="X75" s="49">
        <f t="shared" si="16"/>
        <v>8484382500</v>
      </c>
      <c r="Y75" s="49">
        <f>SUM(Y73:AB74)</f>
        <v>8764695500</v>
      </c>
      <c r="Z75" s="49"/>
      <c r="AA75" s="49">
        <f t="shared" si="16"/>
        <v>0</v>
      </c>
      <c r="AB75" s="49">
        <f t="shared" si="16"/>
        <v>0</v>
      </c>
      <c r="AC75" s="49">
        <f t="shared" si="16"/>
        <v>0</v>
      </c>
      <c r="AD75" s="49">
        <f t="shared" si="16"/>
        <v>0</v>
      </c>
      <c r="AE75" s="49">
        <f t="shared" si="16"/>
        <v>0</v>
      </c>
      <c r="AF75" s="49">
        <f t="shared" si="16"/>
        <v>0</v>
      </c>
      <c r="AG75" s="49">
        <f t="shared" si="16"/>
        <v>0</v>
      </c>
      <c r="AH75" s="49">
        <f>SUM(AH73:AH74)</f>
        <v>17529391000</v>
      </c>
      <c r="AI75" s="61">
        <f>IF(ISERROR(AH75/J75),0,AH75/J75)</f>
        <v>1</v>
      </c>
      <c r="AJ75" s="61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20" customFormat="1" ht="44.25" customHeight="1">
      <c r="A76" s="119" t="str">
        <f>"TOTAL ASIG."&amp;" "&amp;$A$5</f>
        <v>TOTAL ASIG. 24-02-014 "Fondo de Solidaridad e Inversión Social"</v>
      </c>
      <c r="B76" s="119"/>
      <c r="C76" s="119"/>
      <c r="D76" s="119"/>
      <c r="E76" s="119"/>
      <c r="F76" s="119"/>
      <c r="G76" s="119"/>
      <c r="H76" s="119"/>
      <c r="I76" s="119"/>
      <c r="J76" s="13">
        <f>SUM(J11,J15,J19,J23,J27,J31,J35,J39,J43,J47,J51,J55,J59,J63,J67,J71,J75)</f>
        <v>17529391000</v>
      </c>
      <c r="K76" s="13">
        <f t="shared" ref="K76:AH76" si="17">SUM(K11,K15,K19,K23,K27,K31,K35,K39,K43,K47,K51,K55,K59,K63,K67,K71,K75)</f>
        <v>17529391000</v>
      </c>
      <c r="L76" s="13">
        <f t="shared" si="17"/>
        <v>0</v>
      </c>
      <c r="M76" s="13">
        <f t="shared" si="17"/>
        <v>0</v>
      </c>
      <c r="N76" s="13">
        <f t="shared" si="17"/>
        <v>0</v>
      </c>
      <c r="O76" s="13">
        <f t="shared" si="17"/>
        <v>0</v>
      </c>
      <c r="P76" s="13">
        <f t="shared" si="17"/>
        <v>0</v>
      </c>
      <c r="Q76" s="13">
        <f t="shared" si="17"/>
        <v>0</v>
      </c>
      <c r="R76" s="13">
        <f t="shared" si="17"/>
        <v>8764695500</v>
      </c>
      <c r="S76" s="13">
        <f t="shared" si="17"/>
        <v>0</v>
      </c>
      <c r="T76" s="13">
        <f t="shared" si="17"/>
        <v>0</v>
      </c>
      <c r="U76" s="13">
        <f t="shared" si="17"/>
        <v>8764695500</v>
      </c>
      <c r="V76" s="13">
        <f t="shared" si="17"/>
        <v>0</v>
      </c>
      <c r="W76" s="13">
        <f t="shared" si="17"/>
        <v>0</v>
      </c>
      <c r="X76" s="13">
        <f t="shared" si="17"/>
        <v>8484382500</v>
      </c>
      <c r="Y76" s="13">
        <f t="shared" si="17"/>
        <v>8764695500</v>
      </c>
      <c r="Z76" s="13">
        <f t="shared" si="17"/>
        <v>0</v>
      </c>
      <c r="AA76" s="13">
        <f t="shared" si="17"/>
        <v>0</v>
      </c>
      <c r="AB76" s="13">
        <f t="shared" si="17"/>
        <v>0</v>
      </c>
      <c r="AC76" s="13">
        <f t="shared" si="17"/>
        <v>0</v>
      </c>
      <c r="AD76" s="13">
        <f t="shared" si="17"/>
        <v>0</v>
      </c>
      <c r="AE76" s="13">
        <f t="shared" si="17"/>
        <v>0</v>
      </c>
      <c r="AF76" s="13">
        <f t="shared" si="17"/>
        <v>0</v>
      </c>
      <c r="AG76" s="13">
        <f t="shared" si="17"/>
        <v>0</v>
      </c>
      <c r="AH76" s="13">
        <f t="shared" si="17"/>
        <v>17529391000</v>
      </c>
      <c r="AI76" s="67">
        <f>IF(ISERROR(AH76/J76),0,AH76/J76)</f>
        <v>1</v>
      </c>
      <c r="AJ76" s="67">
        <f>IF(ISERROR(AH76/$AH$76),0,AH76/$AH$76)</f>
        <v>1</v>
      </c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</row>
    <row r="77" spans="1:106">
      <c r="J77" s="14"/>
      <c r="R77" s="14"/>
      <c r="S77" s="14"/>
      <c r="T77" s="14"/>
      <c r="V77" s="14"/>
      <c r="W77" s="14"/>
      <c r="X77" s="14"/>
      <c r="Z77" s="14"/>
      <c r="AA77" s="14"/>
      <c r="AB77" s="14"/>
      <c r="AD77" s="14"/>
      <c r="AE77" s="14"/>
      <c r="AF77" s="14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>
      <c r="J78" s="14"/>
      <c r="R78" s="14"/>
      <c r="S78" s="14"/>
      <c r="T78" s="14"/>
      <c r="V78" s="14"/>
      <c r="W78" s="14"/>
      <c r="X78" s="14"/>
      <c r="Z78" s="14"/>
      <c r="AA78" s="14"/>
      <c r="AB78" s="14"/>
      <c r="AD78" s="14"/>
      <c r="AE78" s="14"/>
      <c r="AF78" s="14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>
      <c r="J79" s="14"/>
      <c r="R79" s="14"/>
      <c r="S79" s="14"/>
      <c r="T79" s="14"/>
      <c r="V79" s="14"/>
      <c r="W79" s="14"/>
      <c r="X79" s="14"/>
      <c r="Z79" s="14"/>
      <c r="AA79" s="14"/>
      <c r="AB79" s="14"/>
      <c r="AD79" s="14"/>
      <c r="AE79" s="14"/>
      <c r="AF79" s="14"/>
    </row>
    <row r="80" spans="1:106">
      <c r="J80" s="14"/>
      <c r="R80" s="14"/>
      <c r="S80" s="14"/>
      <c r="T80" s="14"/>
      <c r="V80" s="14"/>
      <c r="W80" s="14"/>
      <c r="X80" s="14"/>
      <c r="Z80" s="14"/>
      <c r="AA80" s="14"/>
      <c r="AB80" s="14"/>
      <c r="AD80" s="14"/>
      <c r="AE80" s="14"/>
      <c r="AF80" s="14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>
      <c r="J81" s="14"/>
      <c r="R81" s="14"/>
      <c r="S81" s="14"/>
      <c r="T81" s="14"/>
      <c r="V81" s="14"/>
      <c r="W81" s="14"/>
      <c r="X81" s="14"/>
      <c r="Z81" s="14"/>
      <c r="AA81" s="14"/>
      <c r="AB81" s="14"/>
      <c r="AD81" s="14"/>
      <c r="AE81" s="14"/>
      <c r="AF81" s="14"/>
    </row>
    <row r="82" spans="1:106">
      <c r="J82" s="14"/>
      <c r="R82" s="14"/>
      <c r="S82" s="14"/>
      <c r="T82" s="14"/>
      <c r="V82" s="14"/>
      <c r="W82" s="14"/>
      <c r="X82" s="14"/>
      <c r="Z82" s="14"/>
      <c r="AA82" s="14"/>
      <c r="AB82" s="14"/>
      <c r="AD82" s="14"/>
      <c r="AE82" s="14"/>
      <c r="AF82" s="14"/>
    </row>
    <row r="83" spans="1:106">
      <c r="J83" s="14"/>
      <c r="R83" s="14"/>
      <c r="S83" s="14"/>
      <c r="T83" s="14"/>
      <c r="V83" s="14"/>
      <c r="W83" s="14"/>
      <c r="X83" s="14"/>
      <c r="Z83" s="14"/>
      <c r="AA83" s="14"/>
      <c r="AB83" s="14"/>
      <c r="AD83" s="14"/>
      <c r="AE83" s="14"/>
      <c r="AF83" s="14"/>
    </row>
    <row r="84" spans="1:106">
      <c r="J84" s="14"/>
      <c r="R84" s="14"/>
      <c r="S84" s="14"/>
      <c r="T84" s="14"/>
      <c r="V84" s="14"/>
      <c r="W84" s="14"/>
      <c r="X84" s="14"/>
      <c r="Z84" s="14"/>
      <c r="AA84" s="14"/>
      <c r="AB84" s="14"/>
      <c r="AD84" s="14"/>
      <c r="AE84" s="14"/>
      <c r="AF84" s="14"/>
    </row>
    <row r="85" spans="1:106" s="3" customFormat="1">
      <c r="A85" s="5"/>
      <c r="B85" s="2"/>
      <c r="C85" s="2"/>
      <c r="D85" s="2"/>
      <c r="E85" s="5"/>
      <c r="F85" s="5"/>
      <c r="G85" s="2"/>
      <c r="H85" s="2"/>
      <c r="I85" s="2"/>
      <c r="J85" s="14"/>
      <c r="K85" s="14"/>
      <c r="L85" s="5"/>
      <c r="M85" s="2"/>
      <c r="N85" s="2"/>
      <c r="O85" s="2"/>
      <c r="P85" s="2"/>
      <c r="Q85" s="21"/>
      <c r="R85" s="14"/>
      <c r="S85" s="14"/>
      <c r="T85" s="14"/>
      <c r="V85" s="14"/>
      <c r="W85" s="14"/>
      <c r="X85" s="14"/>
      <c r="Z85" s="14"/>
      <c r="AA85" s="14"/>
      <c r="AB85" s="14"/>
      <c r="AD85" s="14"/>
      <c r="AE85" s="14"/>
      <c r="AF85" s="14"/>
      <c r="AI85" s="22"/>
      <c r="AJ85" s="22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</row>
    <row r="86" spans="1:106" s="3" customFormat="1">
      <c r="A86" s="5"/>
      <c r="B86" s="2"/>
      <c r="C86" s="2"/>
      <c r="D86" s="2"/>
      <c r="E86" s="5"/>
      <c r="F86" s="5"/>
      <c r="G86" s="2"/>
      <c r="H86" s="2"/>
      <c r="I86" s="2"/>
      <c r="J86" s="14"/>
      <c r="K86" s="14"/>
      <c r="L86" s="5"/>
      <c r="M86" s="2"/>
      <c r="N86" s="2"/>
      <c r="O86" s="2"/>
      <c r="P86" s="2"/>
      <c r="Q86" s="21"/>
      <c r="R86" s="14"/>
      <c r="S86" s="14"/>
      <c r="T86" s="14"/>
      <c r="V86" s="14"/>
      <c r="W86" s="14"/>
      <c r="X86" s="14"/>
      <c r="Z86" s="14"/>
      <c r="AA86" s="14"/>
      <c r="AB86" s="14"/>
      <c r="AD86" s="14"/>
      <c r="AE86" s="14"/>
      <c r="AF86" s="14"/>
      <c r="AI86" s="22"/>
      <c r="AJ86" s="22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</row>
    <row r="87" spans="1:106" s="3" customFormat="1">
      <c r="A87" s="5"/>
      <c r="B87" s="2"/>
      <c r="C87" s="2"/>
      <c r="D87" s="2"/>
      <c r="E87" s="5"/>
      <c r="F87" s="5"/>
      <c r="G87" s="2"/>
      <c r="H87" s="2"/>
      <c r="I87" s="2"/>
      <c r="J87" s="14"/>
      <c r="K87" s="14"/>
      <c r="L87" s="5"/>
      <c r="M87" s="2"/>
      <c r="N87" s="2"/>
      <c r="O87" s="2"/>
      <c r="P87" s="2"/>
      <c r="Q87" s="21"/>
      <c r="R87" s="14"/>
      <c r="S87" s="14"/>
      <c r="T87" s="14"/>
      <c r="V87" s="14"/>
      <c r="W87" s="14"/>
      <c r="X87" s="14"/>
      <c r="Z87" s="14"/>
      <c r="AA87" s="14"/>
      <c r="AB87" s="14"/>
      <c r="AD87" s="14"/>
      <c r="AE87" s="14"/>
      <c r="AF87" s="14"/>
      <c r="AI87" s="22"/>
      <c r="AJ87" s="22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</row>
    <row r="88" spans="1:106" s="3" customFormat="1">
      <c r="A88" s="5"/>
      <c r="B88" s="2"/>
      <c r="C88" s="2"/>
      <c r="D88" s="2"/>
      <c r="E88" s="5"/>
      <c r="F88" s="5"/>
      <c r="G88" s="2"/>
      <c r="H88" s="2"/>
      <c r="I88" s="2"/>
      <c r="J88" s="14"/>
      <c r="K88" s="14"/>
      <c r="L88" s="5"/>
      <c r="M88" s="2"/>
      <c r="N88" s="2"/>
      <c r="O88" s="2"/>
      <c r="P88" s="2"/>
      <c r="Q88" s="21"/>
      <c r="R88" s="14"/>
      <c r="S88" s="14"/>
      <c r="T88" s="14"/>
      <c r="V88" s="14"/>
      <c r="W88" s="14"/>
      <c r="X88" s="14"/>
      <c r="Z88" s="14"/>
      <c r="AA88" s="14"/>
      <c r="AB88" s="14"/>
      <c r="AD88" s="14"/>
      <c r="AE88" s="14"/>
      <c r="AF88" s="14"/>
      <c r="AI88" s="22"/>
      <c r="AJ88" s="22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</row>
    <row r="89" spans="1:106" s="3" customFormat="1">
      <c r="A89" s="5"/>
      <c r="B89" s="2"/>
      <c r="C89" s="2"/>
      <c r="D89" s="2"/>
      <c r="E89" s="5"/>
      <c r="F89" s="5"/>
      <c r="G89" s="2"/>
      <c r="H89" s="2"/>
      <c r="I89" s="2"/>
      <c r="J89" s="14"/>
      <c r="K89" s="14"/>
      <c r="L89" s="5"/>
      <c r="M89" s="2"/>
      <c r="N89" s="2"/>
      <c r="O89" s="2"/>
      <c r="P89" s="2"/>
      <c r="Q89" s="21"/>
      <c r="R89" s="14"/>
      <c r="S89" s="14"/>
      <c r="T89" s="14"/>
      <c r="V89" s="14"/>
      <c r="W89" s="14"/>
      <c r="X89" s="14"/>
      <c r="Z89" s="14"/>
      <c r="AA89" s="14"/>
      <c r="AB89" s="14"/>
      <c r="AD89" s="14"/>
      <c r="AE89" s="14"/>
      <c r="AF89" s="14"/>
      <c r="AI89" s="22"/>
      <c r="AJ89" s="22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</row>
    <row r="90" spans="1:106" s="3" customFormat="1">
      <c r="A90" s="5"/>
      <c r="B90" s="2"/>
      <c r="C90" s="2"/>
      <c r="D90" s="2"/>
      <c r="E90" s="5"/>
      <c r="F90" s="5"/>
      <c r="G90" s="2"/>
      <c r="H90" s="2"/>
      <c r="I90" s="2"/>
      <c r="J90" s="14"/>
      <c r="K90" s="14"/>
      <c r="L90" s="5"/>
      <c r="M90" s="2"/>
      <c r="N90" s="2"/>
      <c r="O90" s="2"/>
      <c r="P90" s="2"/>
      <c r="Q90" s="21"/>
      <c r="R90" s="14"/>
      <c r="S90" s="14"/>
      <c r="T90" s="14"/>
      <c r="V90" s="14"/>
      <c r="W90" s="14"/>
      <c r="X90" s="14"/>
      <c r="Z90" s="14"/>
      <c r="AA90" s="14"/>
      <c r="AB90" s="14"/>
      <c r="AD90" s="14"/>
      <c r="AE90" s="14"/>
      <c r="AF90" s="14"/>
      <c r="AI90" s="22"/>
      <c r="AJ90" s="22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</row>
    <row r="91" spans="1:106" s="3" customFormat="1">
      <c r="A91" s="5"/>
      <c r="B91" s="2"/>
      <c r="C91" s="2"/>
      <c r="D91" s="2"/>
      <c r="E91" s="5"/>
      <c r="F91" s="5"/>
      <c r="G91" s="2"/>
      <c r="H91" s="2"/>
      <c r="I91" s="2"/>
      <c r="J91" s="14"/>
      <c r="K91" s="14"/>
      <c r="L91" s="5"/>
      <c r="M91" s="2"/>
      <c r="N91" s="2"/>
      <c r="O91" s="2"/>
      <c r="P91" s="2"/>
      <c r="Q91" s="21"/>
      <c r="R91" s="14"/>
      <c r="S91" s="14"/>
      <c r="T91" s="14"/>
      <c r="V91" s="14"/>
      <c r="W91" s="14"/>
      <c r="X91" s="14"/>
      <c r="Z91" s="14"/>
      <c r="AA91" s="14"/>
      <c r="AB91" s="14"/>
      <c r="AD91" s="14"/>
      <c r="AE91" s="14"/>
      <c r="AF91" s="14"/>
      <c r="AI91" s="22"/>
      <c r="AJ91" s="22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</row>
    <row r="92" spans="1:106" s="3" customFormat="1">
      <c r="A92" s="5"/>
      <c r="B92" s="2"/>
      <c r="C92" s="2"/>
      <c r="D92" s="2"/>
      <c r="E92" s="5"/>
      <c r="F92" s="5"/>
      <c r="G92" s="2"/>
      <c r="H92" s="2"/>
      <c r="I92" s="2"/>
      <c r="J92" s="14"/>
      <c r="K92" s="14"/>
      <c r="L92" s="5"/>
      <c r="M92" s="2"/>
      <c r="N92" s="2"/>
      <c r="O92" s="2"/>
      <c r="P92" s="2"/>
      <c r="Q92" s="21"/>
      <c r="R92" s="14"/>
      <c r="S92" s="14"/>
      <c r="T92" s="14"/>
      <c r="V92" s="14"/>
      <c r="W92" s="14"/>
      <c r="X92" s="14"/>
      <c r="Z92" s="14"/>
      <c r="AA92" s="14"/>
      <c r="AB92" s="14"/>
      <c r="AD92" s="14"/>
      <c r="AE92" s="14"/>
      <c r="AF92" s="14"/>
      <c r="AI92" s="22"/>
      <c r="AJ92" s="22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</row>
    <row r="93" spans="1:106" s="3" customFormat="1">
      <c r="A93" s="5"/>
      <c r="B93" s="2"/>
      <c r="C93" s="2"/>
      <c r="D93" s="2"/>
      <c r="E93" s="5"/>
      <c r="F93" s="5"/>
      <c r="G93" s="2"/>
      <c r="H93" s="2"/>
      <c r="I93" s="2"/>
      <c r="J93" s="14"/>
      <c r="K93" s="14"/>
      <c r="L93" s="5"/>
      <c r="M93" s="2"/>
      <c r="N93" s="2"/>
      <c r="O93" s="2"/>
      <c r="P93" s="2"/>
      <c r="Q93" s="21"/>
      <c r="R93" s="14"/>
      <c r="S93" s="14"/>
      <c r="T93" s="14"/>
      <c r="V93" s="14"/>
      <c r="W93" s="14"/>
      <c r="X93" s="14"/>
      <c r="Z93" s="14"/>
      <c r="AA93" s="14"/>
      <c r="AB93" s="14"/>
      <c r="AD93" s="14"/>
      <c r="AE93" s="14"/>
      <c r="AF93" s="14"/>
      <c r="AI93" s="22"/>
      <c r="AJ93" s="22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</row>
    <row r="95" spans="1:106" s="3" customFormat="1">
      <c r="A95" s="2"/>
      <c r="B95" s="2"/>
      <c r="C95" s="2"/>
      <c r="D95" s="2"/>
      <c r="E95" s="63"/>
      <c r="F95" s="5"/>
      <c r="G95" s="2"/>
      <c r="H95" s="2"/>
      <c r="I95" s="2"/>
      <c r="K95" s="14"/>
      <c r="L95" s="5"/>
      <c r="M95" s="2"/>
      <c r="N95" s="2"/>
      <c r="O95" s="2"/>
      <c r="P95" s="2"/>
      <c r="Q95" s="21"/>
      <c r="AI95" s="22"/>
      <c r="AJ95" s="22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</row>
  </sheetData>
  <mergeCells count="80">
    <mergeCell ref="Z6:AB6"/>
    <mergeCell ref="A1:AJ1"/>
    <mergeCell ref="A2:AJ2"/>
    <mergeCell ref="A3:AJ3"/>
    <mergeCell ref="A4:AJ4"/>
    <mergeCell ref="A5:AJ5"/>
    <mergeCell ref="AD6:AF6"/>
    <mergeCell ref="AI6:AJ6"/>
    <mergeCell ref="U6:U7"/>
    <mergeCell ref="Y6:Y7"/>
    <mergeCell ref="AC6:AC7"/>
    <mergeCell ref="AG6:AG7"/>
    <mergeCell ref="AH6:AH7"/>
    <mergeCell ref="M6:O6"/>
    <mergeCell ref="R6:T6"/>
    <mergeCell ref="V6:X6"/>
    <mergeCell ref="A8:E8"/>
    <mergeCell ref="A11:I11"/>
    <mergeCell ref="A12:E12"/>
    <mergeCell ref="J6:J7"/>
    <mergeCell ref="J9:J10"/>
    <mergeCell ref="H6:I6"/>
    <mergeCell ref="A15:I15"/>
    <mergeCell ref="A16:E16"/>
    <mergeCell ref="A19:I19"/>
    <mergeCell ref="A20:E20"/>
    <mergeCell ref="A23:I23"/>
    <mergeCell ref="A24:E24"/>
    <mergeCell ref="A27:I27"/>
    <mergeCell ref="A28:E28"/>
    <mergeCell ref="A31:I31"/>
    <mergeCell ref="A32:E32"/>
    <mergeCell ref="A76:I76"/>
    <mergeCell ref="A6:A7"/>
    <mergeCell ref="B6:B7"/>
    <mergeCell ref="D6:D7"/>
    <mergeCell ref="E6:E7"/>
    <mergeCell ref="F6:F7"/>
    <mergeCell ref="G6:G7"/>
    <mergeCell ref="A64:E64"/>
    <mergeCell ref="A67:I67"/>
    <mergeCell ref="A68:E68"/>
    <mergeCell ref="A71:I71"/>
    <mergeCell ref="A72:E72"/>
    <mergeCell ref="A55:I55"/>
    <mergeCell ref="A56:E56"/>
    <mergeCell ref="A59:I59"/>
    <mergeCell ref="A60:E60"/>
    <mergeCell ref="J17:J18"/>
    <mergeCell ref="J21:J22"/>
    <mergeCell ref="J25:J26"/>
    <mergeCell ref="J29:J30"/>
    <mergeCell ref="A75:I75"/>
    <mergeCell ref="A63:I63"/>
    <mergeCell ref="A44:E44"/>
    <mergeCell ref="A47:I47"/>
    <mergeCell ref="A48:E48"/>
    <mergeCell ref="A51:I51"/>
    <mergeCell ref="A52:E52"/>
    <mergeCell ref="A35:I35"/>
    <mergeCell ref="A36:E36"/>
    <mergeCell ref="A39:I39"/>
    <mergeCell ref="A40:E40"/>
    <mergeCell ref="A43:I43"/>
    <mergeCell ref="J72:J74"/>
    <mergeCell ref="K6:K7"/>
    <mergeCell ref="L6:L7"/>
    <mergeCell ref="P6:P7"/>
    <mergeCell ref="Q6:Q7"/>
    <mergeCell ref="J53:J54"/>
    <mergeCell ref="J57:J58"/>
    <mergeCell ref="J61:J62"/>
    <mergeCell ref="J65:J66"/>
    <mergeCell ref="J69:J70"/>
    <mergeCell ref="J33:J34"/>
    <mergeCell ref="J37:J38"/>
    <mergeCell ref="J41:J42"/>
    <mergeCell ref="J45:J46"/>
    <mergeCell ref="J49:J50"/>
    <mergeCell ref="J13:J14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8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800-000001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:I10 H42:I42 H46:I46 H13:I14 H17:I18 H21:I22 H29:I30 H33:I34 H37:I38 H49:I50 H53:I54 H57:I58 H61:I62 H65:I66 H69:I70" xr:uid="{00000000-0002-0000-0800-000002000000}">
      <formula1>42005</formula1>
    </dataValidation>
    <dataValidation type="decimal" allowBlank="1" showInputMessage="1" showErrorMessage="1" errorTitle="Sólo números" error="Sólo ingresar números sin letras_x000a_" sqref="M41 M42:N42 M45 M46:N46 M25:M26 M73:M74 M9:N10 M13:N14 M17:N18 M21:N22 M29:N30 M33:N34 M37:N38 M49:N50 M53:N54 M57:N58 M61:N62 M65:N66 M69:N70 R9:T10 AD9:AF10 R13:T14 AD13:AF14 R17:T18 AD17:AF18 R21:T22 AD21:AF22 R25:T26 AD25:AF26 R29:T30 AD29:AF30 R33:T34 AD33:AF34 R37:T38 AD37:AF38 R41:T42 AD41:AF42 R45:T46 AD45:AF46 R49:T50 AD49:AF50 R53:T54 AD53:AF54 R57:T58 AD57:AF58 R61:T62 AD61:AF62 R65:T66 AD65:AF66 R69:T70 AD69:AF70 R73:T74 AD73:AF74 Z9:AB10 Z13:AB14 Z17:AB18 Z21:AB22 Z25:AB26 Z29:AB30 Z33:AB34 Z37:AB38 Z41:AB42 Z45:AB46 Z49:AB50 Z53:AB54 Z57:AB58 Z61:AB62 Z65:AB66 Z69:AB70 Z73:AB74 V9:X10 V13:X14 V17:X18 V21:X22 V25:X26 V29:X30 V33:X34 V37:X38 V41:X42 V45:X46 V49:X50 V53:X54 V57:X58 V61:X62 V65:X66 V69:X70 V73:X74" xr:uid="{00000000-0002-0000-0800-000003000000}">
      <formula1>-100000000</formula1>
      <formula2>10000000000</formula2>
    </dataValidation>
    <dataValidation type="textLength" operator="lessThanOrEqual" allowBlank="1" showInputMessage="1" showErrorMessage="1" errorTitle="MÁXIMO DE CARACTERES SOBREPASADO" error="Sólo 255 caracteres por celdas" sqref="N41 C42 L42 N45 C46 L46 Q49 P50:Q50 C9:C10 C13:C14 C17:C18 C21:C22 C29:C30 C33:C34 C37:C38 C49:C50 C53:C54 C57:C58 C61:C62 C65:C66 C69:C70 L9:L10 L13:L14 L17:L18 L21:L22 L29:L30 L33:L34 L37:L38 L49:L50 L53:L54 L57:L58 L61:L62 L65:L66 L69:L70 N25:N26 N73:N74 P9:Q10 P13:Q14 P17:Q18 P21:Q22 P25:Q26 P29:Q30 P33:Q34 P37:Q38 P41:Q42 P45:Q46 P53:Q54 P57:Q58 P61:Q62 P65:Q66 P69:Q70 P73:Q74 E9:G10 E13:G14 E17:G18 E21:G22 E25:G26 E29:G30 E33:G34 E37:G38 E41:G42 E45:G46 E49:G50 E53:G54 E57:G58 E61:G62 E65:G66 E69:G70 E73:G74" xr:uid="{00000000-0002-0000-0800-000004000000}">
      <formula1>255</formula1>
    </dataValidation>
    <dataValidation type="date" operator="greaterThan" allowBlank="1" showInputMessage="1" showErrorMessage="1" errorTitle="Error en Ingresos de Fechas" error="La fecha debe corresponder al Año 2014." sqref="D42 D46 D9:D10 D13:D14 D17:D18 D21:D22 D29:D30 D33:D34 D37:D38 D49:D50 D53:D54 D57:D58 D61:D62 D65:D66 D69:D70" xr:uid="{00000000-0002-0000-0800-000005000000}">
      <formula1>41275</formula1>
    </dataValidation>
    <dataValidation type="textLength" operator="lessThanOrEqual" allowBlank="1" showInputMessage="1" showErrorMessage="1" sqref="K45 K9:K10 K13:K14 K17:K18 K21:K22 K25:K26 K29:K30 K33:K34 K37:K38 K41:K42 K49:K50 K53:K54 K57:K58 K61:K62 K65:K66 K69:K70 K73:K74" xr:uid="{00000000-0002-0000-0800-000006000000}">
      <formula1>255</formula1>
    </dataValidation>
    <dataValidation allowBlank="1" showInputMessage="1" showErrorMessage="1" errorTitle="Sólo números" error="Sólo ingresar números sin letras_x000a_" sqref="P49 O8:O10 O12:O14 O16:O18 O20:O22 O24:O26 O28:O30 O32:O34 O36:O38 O40:O42 O44:O46 O48:O50 O52:O54 O56:O58 O60:O62 O64:O66 O68:O70 O72:O74" xr:uid="{00000000-0002-0000-0800-000007000000}"/>
  </dataValidations>
  <printOptions horizontalCentered="1" verticalCentered="1"/>
  <pageMargins left="0" right="0" top="0" bottom="0.74803149606299202" header="0.31496062992126" footer="0.31496062992126"/>
  <pageSetup paperSize="41" scale="29" orientation="landscape"/>
  <legacyDrawingHF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20F5BC0-AB33-4899-B561-1AA64AB6788D}">
  <ds:schemaRefs/>
</ds:datastoreItem>
</file>

<file path=customXml/itemProps2.xml><?xml version="1.0" encoding="utf-8"?>
<ds:datastoreItem xmlns:ds="http://schemas.openxmlformats.org/officeDocument/2006/customXml" ds:itemID="{B8799260-915D-4CA4-BAA8-3C4B14A8CA21}">
  <ds:schemaRefs/>
</ds:datastoreItem>
</file>

<file path=customXml/itemProps3.xml><?xml version="1.0" encoding="utf-8"?>
<ds:datastoreItem xmlns:ds="http://schemas.openxmlformats.org/officeDocument/2006/customXml" ds:itemID="{AD827A48-A757-4F39-B548-903945BC4DED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eb517d21-b595-442e-8151-83f9d91c3f7e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14</vt:i4>
      </vt:variant>
    </vt:vector>
  </HeadingPairs>
  <TitlesOfParts>
    <vt:vector size="42" baseType="lpstr">
      <vt:lpstr>24-01-010 Ind. Prog. Bonif. </vt:lpstr>
      <vt:lpstr>24-01-010 Res. Prog. Bonif. </vt:lpstr>
      <vt:lpstr>24-01-337 Ind. Bonos Art. 2</vt:lpstr>
      <vt:lpstr>24-01-337 Res. Bonos Art. 2</vt:lpstr>
      <vt:lpstr>24-02-010 Ind. A.Téc SENADIS</vt:lpstr>
      <vt:lpstr>24-02-010 Res. A.Téc SENADIS</vt:lpstr>
      <vt:lpstr>24-02-012 Ind. Alim - JUNAEB</vt:lpstr>
      <vt:lpstr>24-02-012 Res. Alim - JUNAEB</vt:lpstr>
      <vt:lpstr>24-02-014 Ind. FOSIS</vt:lpstr>
      <vt:lpstr>24-02-014 Res. FOSIS</vt:lpstr>
      <vt:lpstr>24-02-015 Ind. INTEGRA</vt:lpstr>
      <vt:lpstr>24-02-015 Res. INTEGRA</vt:lpstr>
      <vt:lpstr>24-02-020 Ind. EM - JUNAEB </vt:lpstr>
      <vt:lpstr>24-02-020 Res. EM - JUNAEB</vt:lpstr>
      <vt:lpstr>24-03-335 Ind. HABITABILIDAD</vt:lpstr>
      <vt:lpstr>24-03-335 Res. HABITABILIDAD</vt:lpstr>
      <vt:lpstr>24-03-340 Ind. Adulto Mayor</vt:lpstr>
      <vt:lpstr>24-03-340 Res. Adulto Mayor</vt:lpstr>
      <vt:lpstr>24-03-343 Ind. CALLE</vt:lpstr>
      <vt:lpstr>24-03-343 Res. CALLE</vt:lpstr>
      <vt:lpstr>24-03-344 Ind. AUTOCONSUMO</vt:lpstr>
      <vt:lpstr>24-03-344 Res. AUTOCONSUMO</vt:lpstr>
      <vt:lpstr>24-03-345 Ind. PROG. EJE</vt:lpstr>
      <vt:lpstr>24-03-345 Res. PROG. EJE</vt:lpstr>
      <vt:lpstr>24-03-997 Ind. Cuid. Temporales</vt:lpstr>
      <vt:lpstr>24-03-997 Res. Cuid. Temporales</vt:lpstr>
      <vt:lpstr>24-03-999 Ind. MIU CHS- CONADI</vt:lpstr>
      <vt:lpstr>24-03-999 Res. MIU CHS- CONADI</vt:lpstr>
      <vt:lpstr>'24-01-010 Ind. Prog. Bonif. '!Área_de_impresión</vt:lpstr>
      <vt:lpstr>'24-01-337 Ind. Bonos Art. 2'!Área_de_impresión</vt:lpstr>
      <vt:lpstr>'24-02-010 Ind. A.Téc SENADIS'!Área_de_impresión</vt:lpstr>
      <vt:lpstr>'24-02-012 Ind. Alim - JUNAEB'!Área_de_impresión</vt:lpstr>
      <vt:lpstr>'24-02-014 Ind. FOSIS'!Área_de_impresión</vt:lpstr>
      <vt:lpstr>'24-02-015 Ind. INTEGRA'!Área_de_impresión</vt:lpstr>
      <vt:lpstr>'24-02-020 Ind. EM - JUNAEB '!Área_de_impresión</vt:lpstr>
      <vt:lpstr>'24-03-335 Ind. HABITABILIDAD'!Área_de_impresión</vt:lpstr>
      <vt:lpstr>'24-03-340 Ind. Adulto Mayor'!Área_de_impresión</vt:lpstr>
      <vt:lpstr>'24-03-343 Ind. CALLE'!Área_de_impresión</vt:lpstr>
      <vt:lpstr>'24-03-344 Ind. AUTOCONSUMO'!Área_de_impresión</vt:lpstr>
      <vt:lpstr>'24-03-345 Ind. PROG. EJE'!Área_de_impresión</vt:lpstr>
      <vt:lpstr>'24-03-997 Ind. Cuid. Temporales'!Área_de_impresión</vt:lpstr>
      <vt:lpstr>'24-03-999 Ind. MIU CHS- CONADI'!Área_de_impresión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Úrsula Cuevas</dc:creator>
  <cp:lastModifiedBy>Alejandra Garrido Vidal</cp:lastModifiedBy>
  <dcterms:created xsi:type="dcterms:W3CDTF">2023-03-09T13:14:00Z</dcterms:created>
  <dcterms:modified xsi:type="dcterms:W3CDTF">2026-01-20T23:18:36Z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  <property fmtid="{D5CDD505-2E9C-101B-9397-08002B2CF9AE}" pid="3" name="ICV">
    <vt:lpwstr>7337933C663A45CE9C6CEB3966E433C8_12</vt:lpwstr>
  </property>
  <property fmtid="{D5CDD505-2E9C-101B-9397-08002B2CF9AE}" pid="4" name="KSOProductBuildVer">
    <vt:lpwstr>2058-12.2.0.23155</vt:lpwstr>
  </property>
</Properties>
</file>